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alerianOrbeladze\Desktop\"/>
    </mc:Choice>
  </mc:AlternateContent>
  <xr:revisionPtr revIDLastSave="0" documentId="13_ncr:1_{F1D0FE8E-75FA-4D1C-B0B0-B3D7CDFE1340}" xr6:coauthVersionLast="47" xr6:coauthVersionMax="47" xr10:uidLastSave="{00000000-0000-0000-0000-000000000000}"/>
  <bookViews>
    <workbookView xWindow="38280" yWindow="-120" windowWidth="29040" windowHeight="15840" activeTab="2" xr2:uid="{00000000-000D-0000-FFFF-FFFF00000000}"/>
  </bookViews>
  <sheets>
    <sheet name="Summary" sheetId="7" r:id="rId1"/>
    <sheet name="civil and finishes" sheetId="1" state="hidden" r:id="rId2"/>
    <sheet name="Demolition and Instalation work" sheetId="8" r:id="rId3"/>
  </sheets>
  <definedNames>
    <definedName name="_xlnm._FilterDatabase" localSheetId="1" hidden="1">'civil and finishes'!$B$2:$I$35</definedName>
    <definedName name="_xlnm._FilterDatabase" localSheetId="2" hidden="1">'Demolition and Instalation work'!$B$2:$J$24</definedName>
    <definedName name="_xlnm._FilterDatabase" localSheetId="0" hidden="1">Summary!$A$5:$B$6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8" l="1"/>
  <c r="J22" i="8"/>
  <c r="F21" i="8"/>
  <c r="J21" i="8" s="1"/>
  <c r="J14" i="8"/>
  <c r="J13" i="8"/>
  <c r="J12" i="8"/>
  <c r="J11" i="8"/>
  <c r="J5" i="8"/>
  <c r="J6" i="8"/>
  <c r="J7" i="8"/>
  <c r="J8" i="8"/>
  <c r="J9" i="8"/>
  <c r="J10" i="8"/>
  <c r="J15" i="8"/>
  <c r="J16" i="8"/>
  <c r="J17" i="8"/>
  <c r="J18" i="8"/>
  <c r="J19" i="8"/>
  <c r="J20" i="8"/>
  <c r="J4" i="8"/>
  <c r="J24" i="8" l="1"/>
  <c r="I19" i="1" l="1"/>
  <c r="I25" i="1"/>
  <c r="I21" i="1"/>
  <c r="I22" i="1"/>
  <c r="I23" i="1"/>
  <c r="I24" i="1"/>
  <c r="I20" i="1"/>
  <c r="I26" i="1"/>
  <c r="I27" i="1"/>
  <c r="I28" i="1"/>
  <c r="I29" i="1"/>
  <c r="I30" i="1"/>
  <c r="I31" i="1"/>
  <c r="I10" i="1"/>
  <c r="I12" i="1"/>
  <c r="I13" i="1"/>
  <c r="I14" i="1"/>
  <c r="I15" i="1"/>
  <c r="I16" i="1"/>
  <c r="I17" i="1"/>
  <c r="I18" i="1"/>
  <c r="I32" i="1"/>
  <c r="I33" i="1"/>
  <c r="I8" i="1"/>
  <c r="I11" i="1"/>
  <c r="I6" i="1"/>
  <c r="I7" i="1"/>
  <c r="I4" i="1"/>
  <c r="I5" i="1"/>
  <c r="I9" i="1"/>
  <c r="B5" i="7" l="1"/>
  <c r="I3" i="1"/>
  <c r="I36" i="1"/>
  <c r="I40" i="1" s="1"/>
  <c r="I37" i="1" l="1"/>
  <c r="I39" i="1" s="1"/>
  <c r="I41" i="1" s="1"/>
  <c r="I42" i="1" s="1"/>
</calcChain>
</file>

<file path=xl/sharedStrings.xml><?xml version="1.0" encoding="utf-8"?>
<sst xmlns="http://schemas.openxmlformats.org/spreadsheetml/2006/main" count="122" uniqueCount="74">
  <si>
    <t>Q-ty</t>
  </si>
  <si>
    <t>Installation Cost</t>
  </si>
  <si>
    <t>set</t>
  </si>
  <si>
    <t>Units</t>
  </si>
  <si>
    <t xml:space="preserve">Unit Price </t>
  </si>
  <si>
    <t>Material description</t>
  </si>
  <si>
    <t>LNM</t>
  </si>
  <si>
    <t xml:space="preserve">Total Price </t>
  </si>
  <si>
    <t>M2</t>
  </si>
  <si>
    <t>pcs</t>
  </si>
  <si>
    <t xml:space="preserve">Sub Total </t>
  </si>
  <si>
    <t>Dig up the grass and weeds by root manually, cut off tries and garbage removal</t>
  </si>
  <si>
    <t xml:space="preserve">Leveling of gravel and removal of big stones  </t>
  </si>
  <si>
    <t xml:space="preserve">Curbstone installation </t>
  </si>
  <si>
    <t xml:space="preserve">Manhole modification after level changes </t>
  </si>
  <si>
    <t xml:space="preserve">Fence modification </t>
  </si>
  <si>
    <t>Casino parking construction works</t>
  </si>
  <si>
    <t xml:space="preserve">Removal plastering and painting inside staircase </t>
  </si>
  <si>
    <t>Munich figures on  façade wall</t>
  </si>
  <si>
    <t xml:space="preserve">Façade wall painting </t>
  </si>
  <si>
    <t>Irrigation system piping 32 inch including fittings</t>
  </si>
  <si>
    <t>Soil delivery and leveling</t>
  </si>
  <si>
    <t>Cement 500 mark</t>
  </si>
  <si>
    <t>Black sand</t>
  </si>
  <si>
    <t>Yellow sand</t>
  </si>
  <si>
    <t>M3</t>
  </si>
  <si>
    <t>Transportation</t>
  </si>
  <si>
    <t>Anchor bolts K6</t>
  </si>
  <si>
    <t>Screw 2.5mm</t>
  </si>
  <si>
    <t>PCS</t>
  </si>
  <si>
    <t>Set</t>
  </si>
  <si>
    <t>Fiberglass isolation 7 m2</t>
  </si>
  <si>
    <t>Brick 20 cm</t>
  </si>
  <si>
    <t xml:space="preserve">Cement </t>
  </si>
  <si>
    <t>m2</t>
  </si>
  <si>
    <t>Plaster</t>
  </si>
  <si>
    <t>Paint</t>
  </si>
  <si>
    <t>Door reinstallation</t>
  </si>
  <si>
    <t xml:space="preserve">Set </t>
  </si>
  <si>
    <t xml:space="preserve">Utilization of waste material </t>
  </si>
  <si>
    <t>Bobcat machine daily rate including fuel</t>
  </si>
  <si>
    <t>Removal of plastering of façade wall (scaffolding is included)</t>
  </si>
  <si>
    <t xml:space="preserve">Plastering of façade wall using Beton contact </t>
  </si>
  <si>
    <t>Separation wall with fireproof Gypsum boards inside parking technical room with plastering and painting</t>
  </si>
  <si>
    <t>UV profile</t>
  </si>
  <si>
    <t>CV profile</t>
  </si>
  <si>
    <t>Gypsum Board fire rated</t>
  </si>
  <si>
    <t xml:space="preserve">Penetron water proofing on surface </t>
  </si>
  <si>
    <t xml:space="preserve">Unforeseen cost </t>
  </si>
  <si>
    <t xml:space="preserve">De-Mobilization &amp; Site Cleaning </t>
  </si>
  <si>
    <t>Location</t>
  </si>
  <si>
    <t>MT</t>
  </si>
  <si>
    <t>Total w/o VAT</t>
  </si>
  <si>
    <t>Grand Total VAT included</t>
  </si>
  <si>
    <t>Screed and RC screed cutting</t>
  </si>
  <si>
    <t>Manhole for pump</t>
  </si>
  <si>
    <t>Pump</t>
  </si>
  <si>
    <t xml:space="preserve">Rebar </t>
  </si>
  <si>
    <t>32'' angle PPR</t>
  </si>
  <si>
    <t>32'' pipe PPR</t>
  </si>
  <si>
    <t>32'' back way valve PPR</t>
  </si>
  <si>
    <t xml:space="preserve">32'' pipe metal support </t>
  </si>
  <si>
    <t>32'' connector PPR</t>
  </si>
  <si>
    <t xml:space="preserve">Metal chain </t>
  </si>
  <si>
    <t xml:space="preserve">Metal Angle </t>
  </si>
  <si>
    <t>Metal Square 2x2 cm</t>
  </si>
  <si>
    <t>Underground parking Level -2 water collecting works</t>
  </si>
  <si>
    <t>Removing concreate and soil from the shaft manual work</t>
  </si>
  <si>
    <t>Reducer 70x50</t>
  </si>
  <si>
    <t>Cabling for pump</t>
  </si>
  <si>
    <t>Isolation for drainage channel</t>
  </si>
  <si>
    <t>Plastering of drainage channel</t>
  </si>
  <si>
    <t>sq.m</t>
  </si>
  <si>
    <t>ln.m.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</si>
</sst>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3" fontId="0" fillId="0" borderId="1" xfId="0" applyNumberFormat="1" applyBorder="1"/>
    <xf numFmtId="4" fontId="0" fillId="0" borderId="3" xfId="0" applyNumberFormat="1" applyBorder="1"/>
    <xf numFmtId="164" fontId="1" fillId="0" borderId="1" xfId="0" applyNumberFormat="1" applyFont="1" applyBorder="1" applyAlignment="1">
      <alignment wrapText="1"/>
    </xf>
    <xf numFmtId="164" fontId="1" fillId="0" borderId="3" xfId="0" applyNumberFormat="1" applyFont="1" applyBorder="1" applyAlignment="1">
      <alignment wrapText="1"/>
    </xf>
    <xf numFmtId="3" fontId="3" fillId="0" borderId="1" xfId="0" applyNumberFormat="1" applyFont="1" applyBorder="1"/>
    <xf numFmtId="164" fontId="1" fillId="2" borderId="1" xfId="0" applyNumberFormat="1" applyFont="1" applyFill="1" applyBorder="1" applyAlignment="1">
      <alignment wrapText="1"/>
    </xf>
    <xf numFmtId="3" fontId="3" fillId="2" borderId="3" xfId="0" applyNumberFormat="1" applyFont="1" applyFill="1" applyBorder="1" applyAlignment="1">
      <alignment vertical="center"/>
    </xf>
    <xf numFmtId="43" fontId="0" fillId="0" borderId="1" xfId="3" applyFont="1" applyBorder="1"/>
    <xf numFmtId="0" fontId="0" fillId="0" borderId="5" xfId="0" applyBorder="1"/>
    <xf numFmtId="164" fontId="5" fillId="2" borderId="1" xfId="0" applyNumberFormat="1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/>
    <xf numFmtId="4" fontId="3" fillId="2" borderId="6" xfId="0" applyNumberFormat="1" applyFont="1" applyFill="1" applyBorder="1"/>
    <xf numFmtId="4" fontId="0" fillId="0" borderId="0" xfId="0" applyNumberFormat="1"/>
    <xf numFmtId="164" fontId="1" fillId="0" borderId="7" xfId="0" applyNumberFormat="1" applyFont="1" applyBorder="1" applyAlignment="1">
      <alignment wrapText="1"/>
    </xf>
    <xf numFmtId="164" fontId="1" fillId="2" borderId="7" xfId="0" applyNumberFormat="1" applyFont="1" applyFill="1" applyBorder="1" applyAlignment="1">
      <alignment wrapText="1"/>
    </xf>
    <xf numFmtId="0" fontId="3" fillId="2" borderId="8" xfId="0" applyFont="1" applyFill="1" applyBorder="1"/>
    <xf numFmtId="0" fontId="0" fillId="0" borderId="7" xfId="0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0" fillId="3" borderId="7" xfId="0" applyFill="1" applyBorder="1" applyAlignment="1">
      <alignment horizontal="center"/>
    </xf>
    <xf numFmtId="4" fontId="0" fillId="3" borderId="3" xfId="0" applyNumberFormat="1" applyFill="1" applyBorder="1"/>
    <xf numFmtId="0" fontId="0" fillId="0" borderId="1" xfId="0" applyBorder="1" applyAlignment="1">
      <alignment vertical="center" wrapText="1"/>
    </xf>
    <xf numFmtId="4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164" fontId="1" fillId="0" borderId="1" xfId="0" applyNumberFormat="1" applyFont="1" applyBorder="1" applyAlignment="1">
      <alignment horizontal="center" wrapText="1"/>
    </xf>
    <xf numFmtId="3" fontId="3" fillId="2" borderId="1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wrapText="1"/>
    </xf>
    <xf numFmtId="164" fontId="1" fillId="0" borderId="12" xfId="0" applyNumberFormat="1" applyFont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wrapText="1"/>
    </xf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/>
    </xf>
    <xf numFmtId="4" fontId="0" fillId="0" borderId="1" xfId="0" applyNumberFormat="1" applyFill="1" applyBorder="1"/>
    <xf numFmtId="0" fontId="0" fillId="0" borderId="0" xfId="0" applyFill="1"/>
  </cellXfs>
  <cellStyles count="5">
    <cellStyle name="Comma" xfId="3" builtinId="3"/>
    <cellStyle name="Comma 2" xfId="1" xr:uid="{686AC9B9-4350-6140-9B15-47D149B70E49}"/>
    <cellStyle name="Normal" xfId="0" builtinId="0"/>
    <cellStyle name="Normal 10" xfId="4" xr:uid="{FCE3DB44-1A9D-5B44-95A0-C79A0E8EF1AF}"/>
    <cellStyle name="Normal 2" xfId="2" xr:uid="{BC0CAF7D-CC24-754B-8D0C-0B0319E7B9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D5EB7-9F07-B84C-8C20-461775123BF4}">
  <dimension ref="A5:B6"/>
  <sheetViews>
    <sheetView zoomScale="189" workbookViewId="0">
      <selection activeCell="A4" sqref="A4"/>
    </sheetView>
  </sheetViews>
  <sheetFormatPr defaultColWidth="11" defaultRowHeight="14.6" x14ac:dyDescent="0.4"/>
  <cols>
    <col min="1" max="1" width="26.84375" customWidth="1"/>
    <col min="2" max="2" width="9.15234375" customWidth="1"/>
  </cols>
  <sheetData>
    <row r="5" spans="1:2" x14ac:dyDescent="0.4">
      <c r="A5" s="1" t="s">
        <v>52</v>
      </c>
      <c r="B5" s="6">
        <f>'Demolition and Instalation work'!J24</f>
        <v>0</v>
      </c>
    </row>
    <row r="6" spans="1:2" x14ac:dyDescent="0.4">
      <c r="A6" s="1" t="s">
        <v>53</v>
      </c>
      <c r="B6" s="10"/>
    </row>
  </sheetData>
  <autoFilter ref="A5:B6" xr:uid="{BC1D5EB7-9F07-B84C-8C20-461775123BF4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2"/>
  <sheetViews>
    <sheetView topLeftCell="B1" zoomScaleNormal="115" workbookViewId="0">
      <pane ySplit="2" topLeftCell="A3" activePane="bottomLeft" state="frozen"/>
      <selection pane="bottomLeft" activeCell="B13" sqref="B13"/>
    </sheetView>
  </sheetViews>
  <sheetFormatPr defaultColWidth="8.84375" defaultRowHeight="14.6" x14ac:dyDescent="0.4"/>
  <cols>
    <col min="1" max="1" width="3.4609375" customWidth="1"/>
    <col min="2" max="2" width="59.84375" customWidth="1"/>
    <col min="3" max="3" width="25.84375" customWidth="1"/>
    <col min="4" max="4" width="8.84375" bestFit="1" customWidth="1"/>
    <col min="5" max="5" width="7.84375" bestFit="1" customWidth="1"/>
    <col min="6" max="6" width="13.69140625" bestFit="1" customWidth="1"/>
    <col min="7" max="7" width="20.3046875" bestFit="1" customWidth="1"/>
    <col min="8" max="8" width="20.3046875" customWidth="1"/>
    <col min="9" max="9" width="14.3046875" bestFit="1" customWidth="1"/>
    <col min="10" max="10" width="10.4609375" customWidth="1"/>
  </cols>
  <sheetData>
    <row r="2" spans="1:11" ht="19.75" customHeight="1" x14ac:dyDescent="0.5">
      <c r="A2" s="4"/>
      <c r="B2" s="40" t="s">
        <v>5</v>
      </c>
      <c r="C2" s="41"/>
      <c r="D2" s="8" t="s">
        <v>3</v>
      </c>
      <c r="E2" s="8" t="s">
        <v>0</v>
      </c>
      <c r="F2" s="8" t="s">
        <v>4</v>
      </c>
      <c r="G2" s="8" t="s">
        <v>1</v>
      </c>
      <c r="H2" s="20" t="s">
        <v>26</v>
      </c>
      <c r="I2" s="9" t="s">
        <v>7</v>
      </c>
    </row>
    <row r="3" spans="1:11" ht="18.45" x14ac:dyDescent="0.5">
      <c r="A3" s="4"/>
      <c r="B3" s="15" t="s">
        <v>16</v>
      </c>
      <c r="C3" s="15"/>
      <c r="D3" s="11"/>
      <c r="E3" s="11"/>
      <c r="F3" s="11"/>
      <c r="G3" s="11"/>
      <c r="H3" s="21"/>
      <c r="I3" s="12">
        <f>SUM(I4:I33)</f>
        <v>56085</v>
      </c>
    </row>
    <row r="4" spans="1:11" ht="29.15" x14ac:dyDescent="0.4">
      <c r="A4" s="5"/>
      <c r="B4" s="2" t="s">
        <v>11</v>
      </c>
      <c r="C4" s="2"/>
      <c r="D4" s="1" t="s">
        <v>2</v>
      </c>
      <c r="E4" s="1">
        <v>1</v>
      </c>
      <c r="F4" s="1"/>
      <c r="G4" s="1">
        <v>1200</v>
      </c>
      <c r="H4" s="23"/>
      <c r="I4" s="7">
        <f>(F4*E4)+(G4*E4)+(E4*H4)</f>
        <v>1200</v>
      </c>
    </row>
    <row r="5" spans="1:11" x14ac:dyDescent="0.4">
      <c r="A5" s="5"/>
      <c r="B5" s="2" t="s">
        <v>12</v>
      </c>
      <c r="C5" s="2"/>
      <c r="D5" s="1" t="s">
        <v>2</v>
      </c>
      <c r="E5" s="1">
        <v>1</v>
      </c>
      <c r="F5" s="1"/>
      <c r="G5" s="1">
        <v>600</v>
      </c>
      <c r="H5" s="23">
        <v>600</v>
      </c>
      <c r="I5" s="7">
        <f>(F5*E5)+(G5*E5)+(E5*H5)</f>
        <v>1200</v>
      </c>
    </row>
    <row r="6" spans="1:11" x14ac:dyDescent="0.4">
      <c r="A6" s="5"/>
      <c r="B6" s="2" t="s">
        <v>20</v>
      </c>
      <c r="C6" s="2"/>
      <c r="D6" s="1" t="s">
        <v>6</v>
      </c>
      <c r="E6" s="1">
        <v>150</v>
      </c>
      <c r="F6" s="3">
        <v>3</v>
      </c>
      <c r="G6" s="1">
        <v>5</v>
      </c>
      <c r="H6" s="23"/>
      <c r="I6" s="7">
        <f t="shared" ref="I6:I7" si="0">(F6*E6)+(G6*E6)+(E6*H6)</f>
        <v>1200</v>
      </c>
    </row>
    <row r="7" spans="1:11" x14ac:dyDescent="0.4">
      <c r="A7" s="5"/>
      <c r="B7" s="2" t="s">
        <v>13</v>
      </c>
      <c r="C7" s="2"/>
      <c r="D7" s="1" t="s">
        <v>6</v>
      </c>
      <c r="E7" s="1">
        <v>120</v>
      </c>
      <c r="F7" s="1">
        <v>20</v>
      </c>
      <c r="G7" s="1">
        <v>30</v>
      </c>
      <c r="H7" s="23"/>
      <c r="I7" s="7">
        <f t="shared" si="0"/>
        <v>6000</v>
      </c>
    </row>
    <row r="8" spans="1:11" x14ac:dyDescent="0.4">
      <c r="A8" s="5"/>
      <c r="B8" s="2" t="s">
        <v>22</v>
      </c>
      <c r="C8" s="2"/>
      <c r="D8" s="1" t="s">
        <v>2</v>
      </c>
      <c r="E8" s="1">
        <v>10</v>
      </c>
      <c r="F8" s="1">
        <v>18.5</v>
      </c>
      <c r="G8" s="1"/>
      <c r="H8" s="37">
        <v>100</v>
      </c>
      <c r="I8" s="7">
        <f t="shared" ref="I8" si="1">(F8*E8)+(G8*E8)</f>
        <v>185</v>
      </c>
    </row>
    <row r="9" spans="1:11" x14ac:dyDescent="0.4">
      <c r="A9" s="5"/>
      <c r="B9" s="2" t="s">
        <v>23</v>
      </c>
      <c r="C9" s="2"/>
      <c r="D9" s="1" t="s">
        <v>25</v>
      </c>
      <c r="E9" s="1">
        <v>2</v>
      </c>
      <c r="F9" s="1">
        <v>90</v>
      </c>
      <c r="G9" s="1"/>
      <c r="H9" s="38"/>
      <c r="I9" s="7">
        <f t="shared" ref="I9" si="2">(F9*E9)+(G9*E9)</f>
        <v>180</v>
      </c>
    </row>
    <row r="10" spans="1:11" x14ac:dyDescent="0.4">
      <c r="A10" s="5"/>
      <c r="B10" s="2" t="s">
        <v>24</v>
      </c>
      <c r="C10" s="2"/>
      <c r="D10" s="1" t="s">
        <v>25</v>
      </c>
      <c r="E10" s="1">
        <v>2</v>
      </c>
      <c r="F10" s="1">
        <v>90</v>
      </c>
      <c r="G10" s="1"/>
      <c r="H10" s="39"/>
      <c r="I10" s="7">
        <f>(F10*E10)+(G10*E10)+(E10*H8)</f>
        <v>380</v>
      </c>
    </row>
    <row r="11" spans="1:11" x14ac:dyDescent="0.4">
      <c r="A11" s="5"/>
      <c r="B11" s="2" t="s">
        <v>40</v>
      </c>
      <c r="C11" s="2"/>
      <c r="D11" s="1" t="s">
        <v>2</v>
      </c>
      <c r="E11" s="1">
        <v>2</v>
      </c>
      <c r="F11" s="1">
        <v>0</v>
      </c>
      <c r="G11" s="1">
        <v>700</v>
      </c>
      <c r="H11" s="23">
        <v>200</v>
      </c>
      <c r="I11" s="7">
        <f t="shared" ref="I11:I33" si="3">(F11*E11)+(G11*E11)+(E11*H11)</f>
        <v>1800</v>
      </c>
    </row>
    <row r="12" spans="1:11" x14ac:dyDescent="0.4">
      <c r="A12" s="5"/>
      <c r="B12" s="2" t="s">
        <v>14</v>
      </c>
      <c r="C12" s="2"/>
      <c r="D12" s="1" t="s">
        <v>9</v>
      </c>
      <c r="E12" s="1">
        <v>3</v>
      </c>
      <c r="F12" s="1">
        <v>300</v>
      </c>
      <c r="G12" s="1">
        <v>300</v>
      </c>
      <c r="H12" s="23"/>
      <c r="I12" s="7">
        <f t="shared" si="3"/>
        <v>1800</v>
      </c>
    </row>
    <row r="13" spans="1:11" x14ac:dyDescent="0.4">
      <c r="A13" s="5"/>
      <c r="B13" s="2" t="s">
        <v>21</v>
      </c>
      <c r="C13" s="2"/>
      <c r="D13" s="1" t="s">
        <v>2</v>
      </c>
      <c r="E13" s="1">
        <v>1</v>
      </c>
      <c r="F13" s="1">
        <v>600</v>
      </c>
      <c r="G13" s="1">
        <v>600</v>
      </c>
      <c r="H13" s="23"/>
      <c r="I13" s="7">
        <f t="shared" si="3"/>
        <v>1200</v>
      </c>
    </row>
    <row r="14" spans="1:11" x14ac:dyDescent="0.4">
      <c r="A14" s="5"/>
      <c r="B14" s="2" t="s">
        <v>15</v>
      </c>
      <c r="C14" s="2"/>
      <c r="D14" s="1" t="s">
        <v>6</v>
      </c>
      <c r="E14" s="1">
        <v>70</v>
      </c>
      <c r="F14" s="1">
        <v>20</v>
      </c>
      <c r="G14" s="1">
        <v>30</v>
      </c>
      <c r="H14" s="23"/>
      <c r="I14" s="7">
        <f t="shared" si="3"/>
        <v>3500</v>
      </c>
    </row>
    <row r="15" spans="1:11" x14ac:dyDescent="0.4">
      <c r="A15" s="5"/>
      <c r="B15" s="25" t="s">
        <v>41</v>
      </c>
      <c r="C15" s="25"/>
      <c r="D15" s="26" t="s">
        <v>8</v>
      </c>
      <c r="E15" s="26">
        <v>100</v>
      </c>
      <c r="F15" s="26">
        <v>20</v>
      </c>
      <c r="G15" s="26">
        <v>10</v>
      </c>
      <c r="H15" s="27"/>
      <c r="I15" s="28">
        <f t="shared" si="3"/>
        <v>3000</v>
      </c>
      <c r="K15">
        <v>2026</v>
      </c>
    </row>
    <row r="16" spans="1:11" x14ac:dyDescent="0.4">
      <c r="A16" s="5"/>
      <c r="B16" s="25" t="s">
        <v>42</v>
      </c>
      <c r="C16" s="25"/>
      <c r="D16" s="26" t="s">
        <v>8</v>
      </c>
      <c r="E16" s="26">
        <v>100</v>
      </c>
      <c r="F16" s="26">
        <v>20</v>
      </c>
      <c r="G16" s="26">
        <v>25</v>
      </c>
      <c r="H16" s="27"/>
      <c r="I16" s="28">
        <f t="shared" si="3"/>
        <v>4500</v>
      </c>
      <c r="K16">
        <v>2026</v>
      </c>
    </row>
    <row r="17" spans="1:11" x14ac:dyDescent="0.4">
      <c r="A17" s="5"/>
      <c r="B17" s="25" t="s">
        <v>18</v>
      </c>
      <c r="C17" s="25"/>
      <c r="D17" s="26" t="s">
        <v>8</v>
      </c>
      <c r="E17" s="26">
        <v>100</v>
      </c>
      <c r="F17" s="26">
        <v>20</v>
      </c>
      <c r="G17" s="26">
        <v>25</v>
      </c>
      <c r="H17" s="27"/>
      <c r="I17" s="28">
        <f t="shared" si="3"/>
        <v>4500</v>
      </c>
      <c r="K17">
        <v>2026</v>
      </c>
    </row>
    <row r="18" spans="1:11" x14ac:dyDescent="0.4">
      <c r="A18" s="5"/>
      <c r="B18" s="25" t="s">
        <v>19</v>
      </c>
      <c r="C18" s="25"/>
      <c r="D18" s="26" t="s">
        <v>8</v>
      </c>
      <c r="E18" s="26">
        <v>100</v>
      </c>
      <c r="F18" s="26">
        <v>20</v>
      </c>
      <c r="G18" s="26">
        <v>20</v>
      </c>
      <c r="H18" s="27"/>
      <c r="I18" s="28">
        <f t="shared" si="3"/>
        <v>4000</v>
      </c>
      <c r="K18">
        <v>2026</v>
      </c>
    </row>
    <row r="19" spans="1:11" ht="16.3" customHeight="1" x14ac:dyDescent="0.4">
      <c r="A19" s="5"/>
      <c r="B19" s="42" t="s">
        <v>43</v>
      </c>
      <c r="C19" s="2" t="s">
        <v>44</v>
      </c>
      <c r="D19" s="1" t="s">
        <v>29</v>
      </c>
      <c r="E19" s="1">
        <v>4</v>
      </c>
      <c r="F19" s="1">
        <v>15.5</v>
      </c>
      <c r="G19" s="37">
        <v>1000</v>
      </c>
      <c r="H19" s="37">
        <v>100</v>
      </c>
      <c r="I19" s="7">
        <f>(F19*E19)+G19+H19</f>
        <v>1162</v>
      </c>
    </row>
    <row r="20" spans="1:11" x14ac:dyDescent="0.4">
      <c r="A20" s="5"/>
      <c r="B20" s="43"/>
      <c r="C20" s="2" t="s">
        <v>45</v>
      </c>
      <c r="D20" s="1" t="s">
        <v>29</v>
      </c>
      <c r="E20" s="1">
        <v>4</v>
      </c>
      <c r="F20" s="1">
        <v>18.5</v>
      </c>
      <c r="G20" s="38"/>
      <c r="H20" s="38"/>
      <c r="I20" s="7">
        <f>(F20*E20)+(G20*E20)</f>
        <v>74</v>
      </c>
    </row>
    <row r="21" spans="1:11" x14ac:dyDescent="0.4">
      <c r="A21" s="5"/>
      <c r="B21" s="43"/>
      <c r="C21" s="2" t="s">
        <v>46</v>
      </c>
      <c r="D21" s="1" t="s">
        <v>29</v>
      </c>
      <c r="E21" s="1">
        <v>5</v>
      </c>
      <c r="F21" s="1">
        <v>25</v>
      </c>
      <c r="G21" s="38"/>
      <c r="H21" s="38"/>
      <c r="I21" s="7">
        <f t="shared" ref="I21:I24" si="4">(F21*E21)+(G21*E21)</f>
        <v>125</v>
      </c>
    </row>
    <row r="22" spans="1:11" x14ac:dyDescent="0.4">
      <c r="A22" s="5"/>
      <c r="B22" s="43"/>
      <c r="C22" s="2" t="s">
        <v>31</v>
      </c>
      <c r="D22" s="1" t="s">
        <v>30</v>
      </c>
      <c r="E22" s="1">
        <v>1</v>
      </c>
      <c r="F22" s="1">
        <v>75</v>
      </c>
      <c r="G22" s="38"/>
      <c r="H22" s="38"/>
      <c r="I22" s="7">
        <f t="shared" si="4"/>
        <v>75</v>
      </c>
    </row>
    <row r="23" spans="1:11" x14ac:dyDescent="0.4">
      <c r="A23" s="5"/>
      <c r="B23" s="43"/>
      <c r="C23" s="2" t="s">
        <v>27</v>
      </c>
      <c r="D23" s="1" t="s">
        <v>30</v>
      </c>
      <c r="E23" s="1">
        <v>1</v>
      </c>
      <c r="F23" s="1">
        <v>18</v>
      </c>
      <c r="G23" s="38"/>
      <c r="H23" s="38"/>
      <c r="I23" s="7">
        <f t="shared" si="4"/>
        <v>18</v>
      </c>
    </row>
    <row r="24" spans="1:11" x14ac:dyDescent="0.4">
      <c r="A24" s="5"/>
      <c r="B24" s="43"/>
      <c r="C24" s="2" t="s">
        <v>28</v>
      </c>
      <c r="D24" s="1" t="s">
        <v>30</v>
      </c>
      <c r="E24" s="1">
        <v>1</v>
      </c>
      <c r="F24" s="1">
        <v>28</v>
      </c>
      <c r="G24" s="38"/>
      <c r="H24" s="39"/>
      <c r="I24" s="7">
        <f t="shared" si="4"/>
        <v>28</v>
      </c>
    </row>
    <row r="25" spans="1:11" x14ac:dyDescent="0.4">
      <c r="A25" s="5"/>
      <c r="B25" s="43"/>
      <c r="C25" s="2" t="s">
        <v>32</v>
      </c>
      <c r="D25" s="1" t="s">
        <v>29</v>
      </c>
      <c r="E25" s="1">
        <v>30</v>
      </c>
      <c r="F25" s="1">
        <v>2.2000000000000002</v>
      </c>
      <c r="G25" s="38"/>
      <c r="H25" s="37">
        <v>100</v>
      </c>
      <c r="I25" s="7">
        <f>(F25*E25)+H25</f>
        <v>166</v>
      </c>
    </row>
    <row r="26" spans="1:11" x14ac:dyDescent="0.4">
      <c r="A26" s="5"/>
      <c r="B26" s="43"/>
      <c r="C26" s="2" t="s">
        <v>33</v>
      </c>
      <c r="D26" s="1" t="s">
        <v>29</v>
      </c>
      <c r="E26" s="1">
        <v>2</v>
      </c>
      <c r="F26" s="1">
        <v>18.5</v>
      </c>
      <c r="G26" s="38"/>
      <c r="H26" s="38"/>
      <c r="I26" s="7">
        <f>(F26*E26)+(G26*E26)</f>
        <v>37</v>
      </c>
    </row>
    <row r="27" spans="1:11" x14ac:dyDescent="0.4">
      <c r="A27" s="5"/>
      <c r="B27" s="43"/>
      <c r="C27" s="2" t="s">
        <v>24</v>
      </c>
      <c r="D27" s="1" t="s">
        <v>29</v>
      </c>
      <c r="E27" s="1">
        <v>25</v>
      </c>
      <c r="F27" s="1">
        <v>5</v>
      </c>
      <c r="G27" s="39"/>
      <c r="H27" s="39"/>
      <c r="I27" s="7">
        <f>(F27*E27)+(G27*E27)</f>
        <v>125</v>
      </c>
    </row>
    <row r="28" spans="1:11" x14ac:dyDescent="0.4">
      <c r="A28" s="5"/>
      <c r="B28" s="43"/>
      <c r="C28" s="2" t="s">
        <v>37</v>
      </c>
      <c r="D28" s="1" t="s">
        <v>38</v>
      </c>
      <c r="E28" s="1">
        <v>1</v>
      </c>
      <c r="F28" s="1">
        <v>50</v>
      </c>
      <c r="G28" s="1">
        <v>200</v>
      </c>
      <c r="H28" s="23"/>
      <c r="I28" s="7">
        <f t="shared" si="3"/>
        <v>250</v>
      </c>
    </row>
    <row r="29" spans="1:11" x14ac:dyDescent="0.4">
      <c r="A29" s="5"/>
      <c r="B29" s="43"/>
      <c r="C29" s="2" t="s">
        <v>35</v>
      </c>
      <c r="D29" s="1" t="s">
        <v>34</v>
      </c>
      <c r="E29" s="1">
        <v>25</v>
      </c>
      <c r="F29" s="1">
        <v>5</v>
      </c>
      <c r="G29" s="1">
        <v>25</v>
      </c>
      <c r="H29" s="23"/>
      <c r="I29" s="7">
        <f t="shared" si="3"/>
        <v>750</v>
      </c>
    </row>
    <row r="30" spans="1:11" x14ac:dyDescent="0.4">
      <c r="A30" s="5"/>
      <c r="B30" s="44"/>
      <c r="C30" s="2" t="s">
        <v>36</v>
      </c>
      <c r="D30" s="1" t="s">
        <v>34</v>
      </c>
      <c r="E30" s="1">
        <v>25</v>
      </c>
      <c r="F30" s="1">
        <v>7</v>
      </c>
      <c r="G30" s="1">
        <v>15</v>
      </c>
      <c r="H30" s="23"/>
      <c r="I30" s="7">
        <f t="shared" si="3"/>
        <v>550</v>
      </c>
    </row>
    <row r="31" spans="1:11" x14ac:dyDescent="0.4">
      <c r="A31" s="5"/>
      <c r="B31" s="2" t="s">
        <v>17</v>
      </c>
      <c r="C31" s="2"/>
      <c r="D31" s="1" t="s">
        <v>8</v>
      </c>
      <c r="E31" s="1">
        <v>120</v>
      </c>
      <c r="F31" s="13">
        <v>2</v>
      </c>
      <c r="G31" s="1">
        <v>7</v>
      </c>
      <c r="H31" s="23"/>
      <c r="I31" s="7">
        <f t="shared" si="3"/>
        <v>1080</v>
      </c>
    </row>
    <row r="32" spans="1:11" x14ac:dyDescent="0.4">
      <c r="A32" s="5"/>
      <c r="B32" s="2" t="s">
        <v>47</v>
      </c>
      <c r="C32" s="2"/>
      <c r="D32" s="1" t="s">
        <v>8</v>
      </c>
      <c r="E32" s="1">
        <v>120</v>
      </c>
      <c r="F32" s="13">
        <v>80</v>
      </c>
      <c r="G32" s="1">
        <v>50</v>
      </c>
      <c r="H32" s="23"/>
      <c r="I32" s="7">
        <f t="shared" si="3"/>
        <v>15600</v>
      </c>
    </row>
    <row r="33" spans="1:9" x14ac:dyDescent="0.4">
      <c r="A33" s="4"/>
      <c r="B33" s="2" t="s">
        <v>39</v>
      </c>
      <c r="C33" s="2"/>
      <c r="D33" s="1" t="s">
        <v>2</v>
      </c>
      <c r="E33" s="1">
        <v>2</v>
      </c>
      <c r="F33" s="1">
        <v>0</v>
      </c>
      <c r="G33" s="1">
        <v>700</v>
      </c>
      <c r="H33" s="23"/>
      <c r="I33" s="7">
        <f t="shared" si="3"/>
        <v>1400</v>
      </c>
    </row>
    <row r="34" spans="1:9" x14ac:dyDescent="0.4">
      <c r="A34" s="5"/>
      <c r="B34" s="2"/>
      <c r="C34" s="2"/>
      <c r="D34" s="1"/>
      <c r="E34" s="1"/>
      <c r="F34" s="1"/>
      <c r="G34" s="1"/>
      <c r="H34" s="23"/>
      <c r="I34" s="7"/>
    </row>
    <row r="35" spans="1:9" ht="15" thickBot="1" x14ac:dyDescent="0.45">
      <c r="A35" s="14"/>
      <c r="B35" s="16" t="s">
        <v>10</v>
      </c>
      <c r="C35" s="16"/>
      <c r="D35" s="17"/>
      <c r="E35" s="17"/>
      <c r="F35" s="17"/>
      <c r="G35" s="17"/>
      <c r="H35" s="22"/>
      <c r="I35" s="18"/>
    </row>
    <row r="36" spans="1:9" x14ac:dyDescent="0.4">
      <c r="I36" s="19">
        <f>-SUM(I4:I33)</f>
        <v>-56085</v>
      </c>
    </row>
    <row r="37" spans="1:9" x14ac:dyDescent="0.4">
      <c r="I37" s="19">
        <f>+I35+I36</f>
        <v>-56085</v>
      </c>
    </row>
    <row r="39" spans="1:9" x14ac:dyDescent="0.4">
      <c r="I39">
        <f>+I37*10%</f>
        <v>-5608.5</v>
      </c>
    </row>
    <row r="40" spans="1:9" x14ac:dyDescent="0.4">
      <c r="I40" s="19">
        <f>-I36</f>
        <v>56085</v>
      </c>
    </row>
    <row r="41" spans="1:9" x14ac:dyDescent="0.4">
      <c r="I41" s="19">
        <f>+I40+I39</f>
        <v>50476.5</v>
      </c>
    </row>
    <row r="42" spans="1:9" x14ac:dyDescent="0.4">
      <c r="I42">
        <f>+I41*0.78</f>
        <v>39371.67</v>
      </c>
    </row>
  </sheetData>
  <autoFilter ref="B2:I35" xr:uid="{00000000-0001-0000-0000-000000000000}"/>
  <mergeCells count="6">
    <mergeCell ref="H8:H10"/>
    <mergeCell ref="B2:C2"/>
    <mergeCell ref="B19:B30"/>
    <mergeCell ref="H25:H27"/>
    <mergeCell ref="G19:G27"/>
    <mergeCell ref="H19:H24"/>
  </mergeCells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79F3C-18BC-9B47-A933-2BC3742AA19E}">
  <dimension ref="A2:J24"/>
  <sheetViews>
    <sheetView tabSelected="1" zoomScaleNormal="100" workbookViewId="0">
      <pane ySplit="2" topLeftCell="A3" activePane="bottomLeft" state="frozen"/>
      <selection pane="bottomLeft" activeCell="B13" sqref="B13"/>
    </sheetView>
  </sheetViews>
  <sheetFormatPr defaultColWidth="8.84375" defaultRowHeight="14.6" x14ac:dyDescent="0.4"/>
  <cols>
    <col min="1" max="1" width="3.4609375" customWidth="1"/>
    <col min="2" max="2" width="57.4609375" bestFit="1" customWidth="1"/>
    <col min="3" max="3" width="25.84375" customWidth="1"/>
    <col min="4" max="4" width="13" customWidth="1"/>
    <col min="5" max="5" width="8.84375" bestFit="1" customWidth="1"/>
    <col min="6" max="6" width="10.4609375" bestFit="1" customWidth="1"/>
    <col min="7" max="7" width="13.69140625" bestFit="1" customWidth="1"/>
    <col min="8" max="8" width="20.3046875" bestFit="1" customWidth="1"/>
    <col min="9" max="9" width="19" bestFit="1" customWidth="1"/>
    <col min="10" max="10" width="14.3046875" bestFit="1" customWidth="1"/>
    <col min="11" max="11" width="10.4609375" customWidth="1"/>
  </cols>
  <sheetData>
    <row r="2" spans="1:10" ht="19.75" customHeight="1" x14ac:dyDescent="0.5">
      <c r="A2" s="32"/>
      <c r="B2" s="45" t="s">
        <v>5</v>
      </c>
      <c r="C2" s="45"/>
      <c r="D2" s="35"/>
      <c r="E2" s="8" t="s">
        <v>3</v>
      </c>
      <c r="F2" s="8" t="s">
        <v>0</v>
      </c>
      <c r="G2" s="8" t="s">
        <v>4</v>
      </c>
      <c r="H2" s="8" t="s">
        <v>1</v>
      </c>
      <c r="I2" s="8" t="s">
        <v>26</v>
      </c>
      <c r="J2" s="8" t="s">
        <v>7</v>
      </c>
    </row>
    <row r="3" spans="1:10" ht="18.45" x14ac:dyDescent="0.5">
      <c r="A3" s="32"/>
      <c r="B3" s="15" t="s">
        <v>66</v>
      </c>
      <c r="C3" s="15" t="s">
        <v>50</v>
      </c>
      <c r="D3" s="15"/>
      <c r="E3" s="11"/>
      <c r="F3" s="11"/>
      <c r="G3" s="11"/>
      <c r="H3" s="11"/>
      <c r="I3" s="11"/>
      <c r="J3" s="36"/>
    </row>
    <row r="4" spans="1:10" x14ac:dyDescent="0.4">
      <c r="A4" s="1"/>
      <c r="B4" s="29" t="s">
        <v>54</v>
      </c>
      <c r="C4" s="2"/>
      <c r="D4" s="2"/>
      <c r="E4" s="1" t="s">
        <v>51</v>
      </c>
      <c r="F4" s="1">
        <v>240</v>
      </c>
      <c r="G4" s="1"/>
      <c r="H4" s="3"/>
      <c r="I4" s="3"/>
      <c r="J4" s="30">
        <f>(F4*G4)+(F4*H4)</f>
        <v>0</v>
      </c>
    </row>
    <row r="5" spans="1:10" s="51" customFormat="1" x14ac:dyDescent="0.4">
      <c r="A5" s="46"/>
      <c r="B5" s="47" t="s">
        <v>67</v>
      </c>
      <c r="C5" s="48"/>
      <c r="D5" s="48"/>
      <c r="E5" s="46" t="s">
        <v>29</v>
      </c>
      <c r="F5" s="46">
        <v>1</v>
      </c>
      <c r="G5" s="46"/>
      <c r="H5" s="49"/>
      <c r="I5" s="49"/>
      <c r="J5" s="50">
        <f t="shared" ref="J5:J23" si="0">(F5*G5)+(F5*H5)</f>
        <v>0</v>
      </c>
    </row>
    <row r="6" spans="1:10" ht="13.3" customHeight="1" x14ac:dyDescent="0.4">
      <c r="A6" s="1"/>
      <c r="B6" s="29" t="s">
        <v>55</v>
      </c>
      <c r="C6" s="2"/>
      <c r="D6" s="2"/>
      <c r="E6" s="1" t="s">
        <v>29</v>
      </c>
      <c r="F6" s="1">
        <v>4</v>
      </c>
      <c r="G6" s="1"/>
      <c r="H6" s="3"/>
      <c r="I6" s="3"/>
      <c r="J6" s="30">
        <f t="shared" si="0"/>
        <v>0</v>
      </c>
    </row>
    <row r="7" spans="1:10" x14ac:dyDescent="0.4">
      <c r="A7" s="1"/>
      <c r="B7" s="29" t="s">
        <v>56</v>
      </c>
      <c r="C7" s="2"/>
      <c r="D7" s="2"/>
      <c r="E7" s="1" t="s">
        <v>29</v>
      </c>
      <c r="F7" s="1">
        <v>4</v>
      </c>
      <c r="G7" s="1"/>
      <c r="H7" s="3"/>
      <c r="I7" s="3"/>
      <c r="J7" s="30">
        <f t="shared" si="0"/>
        <v>0</v>
      </c>
    </row>
    <row r="8" spans="1:10" x14ac:dyDescent="0.4">
      <c r="A8" s="1"/>
      <c r="B8" s="29" t="s">
        <v>33</v>
      </c>
      <c r="C8" s="2"/>
      <c r="D8" s="2"/>
      <c r="E8" s="1" t="s">
        <v>29</v>
      </c>
      <c r="F8" s="1">
        <v>50</v>
      </c>
      <c r="G8" s="1"/>
      <c r="H8" s="3"/>
      <c r="I8" s="3"/>
      <c r="J8" s="30">
        <f t="shared" si="0"/>
        <v>0</v>
      </c>
    </row>
    <row r="9" spans="1:10" x14ac:dyDescent="0.4">
      <c r="A9" s="1"/>
      <c r="B9" s="29" t="s">
        <v>57</v>
      </c>
      <c r="C9" s="2"/>
      <c r="D9" s="2"/>
      <c r="E9" s="1" t="s">
        <v>30</v>
      </c>
      <c r="F9" s="1">
        <v>1</v>
      </c>
      <c r="G9" s="1"/>
      <c r="H9" s="3"/>
      <c r="I9" s="3"/>
      <c r="J9" s="30">
        <f t="shared" si="0"/>
        <v>0</v>
      </c>
    </row>
    <row r="10" spans="1:10" x14ac:dyDescent="0.4">
      <c r="A10" s="1"/>
      <c r="B10" s="29" t="s">
        <v>58</v>
      </c>
      <c r="C10" s="2"/>
      <c r="D10" s="2"/>
      <c r="E10" s="1" t="s">
        <v>29</v>
      </c>
      <c r="F10" s="1">
        <v>70</v>
      </c>
      <c r="G10" s="1"/>
      <c r="H10" s="3"/>
      <c r="I10" s="3"/>
      <c r="J10" s="30">
        <f t="shared" si="0"/>
        <v>0</v>
      </c>
    </row>
    <row r="11" spans="1:10" x14ac:dyDescent="0.4">
      <c r="A11" s="1"/>
      <c r="B11" s="29" t="s">
        <v>59</v>
      </c>
      <c r="C11" s="2"/>
      <c r="D11" s="2"/>
      <c r="E11" s="1" t="s">
        <v>29</v>
      </c>
      <c r="F11" s="1">
        <v>80</v>
      </c>
      <c r="G11" s="1"/>
      <c r="H11" s="3"/>
      <c r="I11" s="3"/>
      <c r="J11" s="30">
        <f t="shared" ref="J11:J14" si="1">(F11*G11)+(F11*H11)</f>
        <v>0</v>
      </c>
    </row>
    <row r="12" spans="1:10" x14ac:dyDescent="0.4">
      <c r="A12" s="1"/>
      <c r="B12" s="29" t="s">
        <v>60</v>
      </c>
      <c r="C12" s="2"/>
      <c r="D12" s="2"/>
      <c r="E12" s="1" t="s">
        <v>29</v>
      </c>
      <c r="F12" s="1">
        <v>4</v>
      </c>
      <c r="G12" s="1"/>
      <c r="H12" s="3"/>
      <c r="I12" s="3"/>
      <c r="J12" s="30">
        <f t="shared" si="1"/>
        <v>0</v>
      </c>
    </row>
    <row r="13" spans="1:10" x14ac:dyDescent="0.4">
      <c r="A13" s="1"/>
      <c r="B13" s="29" t="s">
        <v>61</v>
      </c>
      <c r="C13" s="2"/>
      <c r="D13" s="2"/>
      <c r="E13" s="1" t="s">
        <v>29</v>
      </c>
      <c r="F13" s="1">
        <v>70</v>
      </c>
      <c r="G13" s="1"/>
      <c r="H13" s="3"/>
      <c r="I13" s="3"/>
      <c r="J13" s="30">
        <f t="shared" si="1"/>
        <v>0</v>
      </c>
    </row>
    <row r="14" spans="1:10" x14ac:dyDescent="0.4">
      <c r="A14" s="1"/>
      <c r="B14" s="29" t="s">
        <v>62</v>
      </c>
      <c r="C14" s="2"/>
      <c r="D14" s="2"/>
      <c r="E14" s="1" t="s">
        <v>29</v>
      </c>
      <c r="F14" s="1">
        <v>80</v>
      </c>
      <c r="G14" s="1"/>
      <c r="H14" s="3"/>
      <c r="I14" s="3"/>
      <c r="J14" s="30">
        <f t="shared" si="1"/>
        <v>0</v>
      </c>
    </row>
    <row r="15" spans="1:10" x14ac:dyDescent="0.4">
      <c r="A15" s="1"/>
      <c r="B15" s="31" t="s">
        <v>68</v>
      </c>
      <c r="C15" s="2"/>
      <c r="D15" s="2"/>
      <c r="E15" s="1" t="s">
        <v>29</v>
      </c>
      <c r="F15" s="1">
        <v>4</v>
      </c>
      <c r="G15" s="1"/>
      <c r="H15" s="1"/>
      <c r="I15" s="3"/>
      <c r="J15" s="30">
        <f t="shared" si="0"/>
        <v>0</v>
      </c>
    </row>
    <row r="16" spans="1:10" x14ac:dyDescent="0.4">
      <c r="A16" s="1"/>
      <c r="B16" s="31" t="s">
        <v>63</v>
      </c>
      <c r="C16" s="2"/>
      <c r="D16" s="2"/>
      <c r="E16" s="2" t="s">
        <v>51</v>
      </c>
      <c r="F16" s="1">
        <v>24</v>
      </c>
      <c r="G16" s="1"/>
      <c r="H16" s="1"/>
      <c r="I16" s="3"/>
      <c r="J16" s="30">
        <f t="shared" si="0"/>
        <v>0</v>
      </c>
    </row>
    <row r="17" spans="1:10" x14ac:dyDescent="0.4">
      <c r="A17" s="1"/>
      <c r="B17" s="29" t="s">
        <v>64</v>
      </c>
      <c r="C17" s="2"/>
      <c r="D17" s="2"/>
      <c r="E17" s="2" t="s">
        <v>51</v>
      </c>
      <c r="F17" s="1">
        <v>480</v>
      </c>
      <c r="G17" s="1"/>
      <c r="H17" s="3"/>
      <c r="I17" s="3"/>
      <c r="J17" s="30">
        <f t="shared" si="0"/>
        <v>0</v>
      </c>
    </row>
    <row r="18" spans="1:10" x14ac:dyDescent="0.4">
      <c r="A18" s="1"/>
      <c r="B18" s="29" t="s">
        <v>65</v>
      </c>
      <c r="C18" s="2"/>
      <c r="D18" s="2"/>
      <c r="E18" s="2" t="s">
        <v>51</v>
      </c>
      <c r="F18" s="1">
        <v>120</v>
      </c>
      <c r="G18" s="1"/>
      <c r="H18" s="3"/>
      <c r="I18" s="3"/>
      <c r="J18" s="30">
        <f t="shared" si="0"/>
        <v>0</v>
      </c>
    </row>
    <row r="19" spans="1:10" x14ac:dyDescent="0.4">
      <c r="A19" s="1"/>
      <c r="B19" s="31" t="s">
        <v>48</v>
      </c>
      <c r="C19" s="24"/>
      <c r="D19" s="24"/>
      <c r="E19" s="2" t="s">
        <v>30</v>
      </c>
      <c r="F19" s="1">
        <v>1</v>
      </c>
      <c r="G19" s="1"/>
      <c r="H19" s="1"/>
      <c r="I19" s="32"/>
      <c r="J19" s="30">
        <f t="shared" si="0"/>
        <v>0</v>
      </c>
    </row>
    <row r="20" spans="1:10" x14ac:dyDescent="0.4">
      <c r="A20" s="1"/>
      <c r="B20" s="31" t="s">
        <v>49</v>
      </c>
      <c r="C20" s="24"/>
      <c r="D20" s="24"/>
      <c r="E20" s="2" t="s">
        <v>30</v>
      </c>
      <c r="F20" s="1">
        <v>1</v>
      </c>
      <c r="G20" s="1"/>
      <c r="H20" s="1"/>
      <c r="I20" s="32"/>
      <c r="J20" s="30">
        <f t="shared" si="0"/>
        <v>0</v>
      </c>
    </row>
    <row r="21" spans="1:10" x14ac:dyDescent="0.4">
      <c r="A21" s="1"/>
      <c r="B21" s="31" t="s">
        <v>69</v>
      </c>
      <c r="C21" s="24"/>
      <c r="D21" s="24"/>
      <c r="E21" s="2" t="s">
        <v>73</v>
      </c>
      <c r="F21" s="1">
        <f>80*4</f>
        <v>320</v>
      </c>
      <c r="G21" s="1"/>
      <c r="H21" s="1"/>
      <c r="I21" s="32"/>
      <c r="J21" s="30">
        <f t="shared" si="0"/>
        <v>0</v>
      </c>
    </row>
    <row r="22" spans="1:10" x14ac:dyDescent="0.4">
      <c r="A22" s="1"/>
      <c r="B22" s="31" t="s">
        <v>71</v>
      </c>
      <c r="C22" s="24"/>
      <c r="D22" s="24"/>
      <c r="E22" s="2" t="s">
        <v>72</v>
      </c>
      <c r="F22" s="1">
        <v>48</v>
      </c>
      <c r="G22" s="1"/>
      <c r="H22" s="1"/>
      <c r="I22" s="32"/>
      <c r="J22" s="30">
        <f t="shared" si="0"/>
        <v>0</v>
      </c>
    </row>
    <row r="23" spans="1:10" x14ac:dyDescent="0.4">
      <c r="A23" s="1"/>
      <c r="B23" s="31" t="s">
        <v>70</v>
      </c>
      <c r="C23" s="2"/>
      <c r="D23" s="2"/>
      <c r="E23" s="2" t="s">
        <v>72</v>
      </c>
      <c r="F23" s="1">
        <v>48</v>
      </c>
      <c r="G23" s="1"/>
      <c r="H23" s="1"/>
      <c r="I23" s="32"/>
      <c r="J23" s="30">
        <f t="shared" si="0"/>
        <v>0</v>
      </c>
    </row>
    <row r="24" spans="1:10" x14ac:dyDescent="0.4">
      <c r="A24" s="1"/>
      <c r="B24" s="33" t="s">
        <v>10</v>
      </c>
      <c r="C24" s="33"/>
      <c r="D24" s="33"/>
      <c r="E24" s="34"/>
      <c r="F24" s="34"/>
      <c r="G24" s="34"/>
      <c r="H24" s="34"/>
      <c r="I24" s="34"/>
      <c r="J24" s="30">
        <f>SUM(J4:J23)</f>
        <v>0</v>
      </c>
    </row>
  </sheetData>
  <autoFilter ref="B2:J24" xr:uid="{00000000-0001-0000-0000-000000000000}"/>
  <mergeCells count="1">
    <mergeCell ref="B2:C2"/>
  </mergeCells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civil and finishes</vt:lpstr>
      <vt:lpstr>Demolition and Instalation 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Valerian Orbeladze</dc:creator>
  <cp:lastModifiedBy>Valerian Orbeladze</cp:lastModifiedBy>
  <dcterms:created xsi:type="dcterms:W3CDTF">2015-06-05T18:17:20Z</dcterms:created>
  <dcterms:modified xsi:type="dcterms:W3CDTF">2025-07-15T14:13:48Z</dcterms:modified>
</cp:coreProperties>
</file>