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თავფურცელი" sheetId="2" r:id="rId1"/>
    <sheet name="სამშენებლო ნაწილი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K40" i="1" s="1"/>
  <c r="J26" i="1" l="1"/>
  <c r="K26" i="1" s="1"/>
  <c r="F43" i="1"/>
  <c r="K43" i="1" s="1"/>
  <c r="F28" i="1"/>
  <c r="K28" i="1" s="1"/>
  <c r="F39" i="1"/>
  <c r="K39" i="1" s="1"/>
  <c r="F50" i="1" l="1"/>
  <c r="K50" i="1" s="1"/>
  <c r="F52" i="1"/>
  <c r="K52" i="1" s="1"/>
  <c r="D51" i="1"/>
  <c r="F51" i="1" s="1"/>
  <c r="K51" i="1" s="1"/>
  <c r="H25" i="1"/>
  <c r="K25" i="1" s="1"/>
  <c r="H24" i="1"/>
  <c r="K24" i="1" s="1"/>
  <c r="F30" i="1"/>
  <c r="K30" i="1" s="1"/>
  <c r="F31" i="1"/>
  <c r="K31" i="1"/>
  <c r="F32" i="1"/>
  <c r="K32" i="1"/>
  <c r="F33" i="1"/>
  <c r="K33" i="1"/>
  <c r="F34" i="1"/>
  <c r="K34" i="1"/>
  <c r="F35" i="1"/>
  <c r="K35" i="1" s="1"/>
  <c r="F36" i="1"/>
  <c r="K36" i="1" s="1"/>
  <c r="F37" i="1"/>
  <c r="K37" i="1" s="1"/>
  <c r="F38" i="1"/>
  <c r="K38" i="1"/>
  <c r="F41" i="1"/>
  <c r="K41" i="1" s="1"/>
  <c r="F42" i="1"/>
  <c r="K42" i="1" s="1"/>
  <c r="F44" i="1"/>
  <c r="K44" i="1" s="1"/>
  <c r="H48" i="1"/>
  <c r="K48" i="1" s="1"/>
  <c r="H47" i="1"/>
  <c r="K47" i="1" s="1"/>
  <c r="K49" i="1"/>
  <c r="H15" i="1"/>
  <c r="K15" i="1" s="1"/>
  <c r="D19" i="1"/>
  <c r="F19" i="1" s="1"/>
  <c r="K19" i="1" s="1"/>
  <c r="D12" i="1" l="1"/>
  <c r="J16" i="1" l="1"/>
  <c r="K16" i="1"/>
  <c r="J12" i="1"/>
  <c r="K12" i="1" s="1"/>
  <c r="J11" i="1" l="1"/>
  <c r="K11" i="1" s="1"/>
  <c r="J10" i="1"/>
  <c r="K10" i="1" s="1"/>
  <c r="H54" i="1" l="1"/>
  <c r="K54" i="1" s="1"/>
  <c r="K27" i="1" l="1"/>
  <c r="F21" i="1"/>
  <c r="K21" i="1" s="1"/>
  <c r="H9" i="1" l="1"/>
  <c r="K9" i="1" s="1"/>
  <c r="F20" i="1"/>
  <c r="K20" i="1" s="1"/>
  <c r="J17" i="1" l="1"/>
  <c r="K17" i="1" s="1"/>
  <c r="K18" i="1" l="1"/>
  <c r="J55" i="1" l="1"/>
  <c r="F29" i="1"/>
  <c r="F55" i="1" s="1"/>
  <c r="H55" i="1"/>
  <c r="K29" i="1" l="1"/>
  <c r="K56" i="1"/>
  <c r="K55" i="1" l="1"/>
  <c r="K57" i="1" s="1"/>
  <c r="K58" i="1" s="1"/>
  <c r="K59" i="1" s="1"/>
  <c r="K60" i="1" l="1"/>
  <c r="K61" i="1" s="1"/>
  <c r="K62" i="1" l="1"/>
  <c r="K63" i="1" s="1"/>
  <c r="K64" i="1" l="1"/>
  <c r="K65" i="1" s="1"/>
  <c r="K66" i="1" l="1"/>
  <c r="K67" i="1" s="1"/>
  <c r="E15" i="2" s="1"/>
  <c r="E16" i="2" s="1"/>
  <c r="E17" i="2" s="1"/>
  <c r="E18" i="2" s="1"/>
</calcChain>
</file>

<file path=xl/sharedStrings.xml><?xml version="1.0" encoding="utf-8"?>
<sst xmlns="http://schemas.openxmlformats.org/spreadsheetml/2006/main" count="134" uniqueCount="81">
  <si>
    <t>#</t>
  </si>
  <si>
    <t>სამუშაოებისა და დანახარჯების  დასახელება</t>
  </si>
  <si>
    <t>მასალის ღირებულება</t>
  </si>
  <si>
    <t>ხელფასი</t>
  </si>
  <si>
    <t>მანქანა-დანადგარები</t>
  </si>
  <si>
    <t>სულ</t>
  </si>
  <si>
    <t>ერთეული</t>
  </si>
  <si>
    <t>ჯამი</t>
  </si>
  <si>
    <t>ცალი</t>
  </si>
  <si>
    <t>მასალა:</t>
  </si>
  <si>
    <t>სხვა მასალა</t>
  </si>
  <si>
    <t>ლარი</t>
  </si>
  <si>
    <t>უსაფრთხოების ხარჯი</t>
  </si>
  <si>
    <t>ზედნადები ხარჯი</t>
  </si>
  <si>
    <t>გეგმიური დაგროვება</t>
  </si>
  <si>
    <t>დროებითი შენობა-ნაგებობები</t>
  </si>
  <si>
    <t>შრომის დანახარჯები:</t>
  </si>
  <si>
    <t>კვ.მ</t>
  </si>
  <si>
    <t>კუბ.მ</t>
  </si>
  <si>
    <t>გ/მ</t>
  </si>
  <si>
    <t xml:space="preserve">სხვა მანქანა </t>
  </si>
  <si>
    <t>სამშენებლო სამუშაოების დამთავრების შემდეგ ტერიტორიის დასუფთავება, სამშენებლო ნარჩენების შეგროვება ხელით და ნაგავსაყრელზე ტრანსპორტირება</t>
  </si>
  <si>
    <t xml:space="preserve">სატრანსპორტო ხარჯი მასალიდან </t>
  </si>
  <si>
    <t>გაუთვალისწინებელი ხარჯი</t>
  </si>
  <si>
    <t>Lump.sum</t>
  </si>
  <si>
    <t>კომპლექტი</t>
  </si>
  <si>
    <t>რაოდენობა</t>
  </si>
  <si>
    <t>განზომილება</t>
  </si>
  <si>
    <t>დამკვეთი: სს "ლომისი"</t>
  </si>
  <si>
    <t>ს/ნ 223236013</t>
  </si>
  <si>
    <t>საკონტაქტო ინფორმაცია:</t>
  </si>
  <si>
    <t>პროექტის მენეჯერი: გიორგი ღარიბაშვილი +995 577 20 03 42</t>
  </si>
  <si>
    <t>No:</t>
  </si>
  <si>
    <t>DESCRIPTION</t>
  </si>
  <si>
    <t>UNIT</t>
  </si>
  <si>
    <t>PRICE GEL</t>
  </si>
  <si>
    <t>SUB TOTAL</t>
  </si>
  <si>
    <t>VAT</t>
  </si>
  <si>
    <t>GRAND TOTAL</t>
  </si>
  <si>
    <t>შენიშვნა: ყველა სამუშაო უნდა შესრულდეს შემსრულებლის ხელობით, ტექნიკით, ძირითადი და სახარჯი მასალებით</t>
  </si>
  <si>
    <t>Project Name:  Roof reconstruction and restoration works</t>
  </si>
  <si>
    <t>სამშენებლო ნაწილი</t>
  </si>
  <si>
    <t>email:</t>
  </si>
  <si>
    <t>supervisingtm@gmail.com</t>
  </si>
  <si>
    <t>პროექტის დასახელება: ეზოს გამწვანების სამუშაოები</t>
  </si>
  <si>
    <t>JCB</t>
  </si>
  <si>
    <t>ტრანშეას მოწყობა სარწყავი სისტემისთვის</t>
  </si>
  <si>
    <t>მიწის სამუშაოები</t>
  </si>
  <si>
    <t xml:space="preserve">არსებული რელიეფის მოსასწორებლად I კატეგორიის გრუნტის დამუშავება ხელით და ტექნიკით </t>
  </si>
  <si>
    <t>ზედმეტი გრუნტის დატვირთვა ავტოთვითმცლელზე და ნაგავსაყრელზე ტრანსპორტირება</t>
  </si>
  <si>
    <t>ხელის სატკეპნი</t>
  </si>
  <si>
    <t>შავი ქვიშა</t>
  </si>
  <si>
    <t>სასიგნალო ლენტი</t>
  </si>
  <si>
    <t>ტრანშეას მოწყობა სარწყავი სისტემისთვის ხელით და ტექნიკით 50X70</t>
  </si>
  <si>
    <t>სარწყავი სისტემა</t>
  </si>
  <si>
    <t>გამწვანება</t>
  </si>
  <si>
    <t>დაგებული ბალახის მოვლა 1 თვე (კვალიფიციური დენდროლოგის ვიზიტით)</t>
  </si>
  <si>
    <t>25X3.5მმ მილი PN25</t>
  </si>
  <si>
    <t>გრძ.მ</t>
  </si>
  <si>
    <t>მილის თბოიზოლაცია დ-25 მილისთვის</t>
  </si>
  <si>
    <t>25 1/2'' მუხლი შ/ხ</t>
  </si>
  <si>
    <t>20X3.5მმ მილი PN25</t>
  </si>
  <si>
    <t>მილის თბოიზოლაცია დ-20 მილისთვის</t>
  </si>
  <si>
    <t>20 1/2'' მუხლი შ/ხ</t>
  </si>
  <si>
    <t>25/20 გადამყვანი სამკაპი</t>
  </si>
  <si>
    <t>20მმ მუხლი 90°</t>
  </si>
  <si>
    <t>25მმ ქურო</t>
  </si>
  <si>
    <t>25მმ ვენტილი ქრომირებული (გრძელი)</t>
  </si>
  <si>
    <t>25მმ მუხლი 90°</t>
  </si>
  <si>
    <t>წყლის სისტემის მონტაჟი</t>
  </si>
  <si>
    <t>წყლის სისტემის მიერთება არსებულ ქსელზე</t>
  </si>
  <si>
    <t xml:space="preserve">მეტალის სარწყავი მფრქვევანა </t>
  </si>
  <si>
    <t>ბუნებრივი ბალახის - გაზონის დაგება</t>
  </si>
  <si>
    <t>ნოყიერი მიწის ნარევი</t>
  </si>
  <si>
    <t>დასუფთავება</t>
  </si>
  <si>
    <t>მრავალწლოვანი დასაგები ბალახი - გაზონი, 4 კომპონენტიანი, h=3-5სმ. (ფირფიტა 40X200სმ. საშუალოდ 20 კგ.) ერთგვაროვანი ფოთლების და ფესვთა სისტემით</t>
  </si>
  <si>
    <t>ღორღი 0.40</t>
  </si>
  <si>
    <t>ბეტონი ბ-25</t>
  </si>
  <si>
    <t>წყალმომარაგების სარევიზიო ბეტონის ჭა თავსახურით 500X500X1000 (კომპლექტი)</t>
  </si>
  <si>
    <t>ჭის დამუშავება ჰიდროიზოლაციით (ბიტუმი)</t>
  </si>
  <si>
    <t>nata.kapanadze@ge.anadoluefes.com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</si>
</sst>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[$₾-437]_-;\-* #,##0.00\ [$₾-437]_-;_-* &quot;-&quot;??\ [$₾-437]_-;_-@_-"/>
    <numFmt numFmtId="165" formatCode="_-* #,##0.00\ _₾_-;\-* #,##0.00\ _₾_-;_-* &quot;-&quot;??\ _₾_-;_-@_-"/>
    <numFmt numFmtId="166" formatCode="_([$$-409]* #,##0.00_);_([$$-409]* \(#,##0.00\);_([$$-409]* &quot;-&quot;??_);_(@_)"/>
    <numFmt numFmtId="167" formatCode="[$-409]d\-mmm\-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9"/>
      <name val="Cambria"/>
      <family val="2"/>
      <scheme val="major"/>
    </font>
    <font>
      <b/>
      <sz val="9"/>
      <color theme="1"/>
      <name val="Cambria"/>
      <family val="2"/>
      <scheme val="major"/>
    </font>
    <font>
      <sz val="9"/>
      <color theme="1"/>
      <name val="Cambria"/>
      <family val="2"/>
      <scheme val="major"/>
    </font>
    <font>
      <sz val="10"/>
      <name val="Arial"/>
      <family val="2"/>
      <charset val="162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u/>
      <sz val="11"/>
      <color theme="10"/>
      <name val="Calibri"/>
      <family val="1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rgb="FF222222"/>
      <name val="Arial"/>
      <family val="2"/>
    </font>
    <font>
      <sz val="11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>
      <protection locked="0"/>
    </xf>
    <xf numFmtId="0" fontId="7" fillId="0" borderId="0"/>
    <xf numFmtId="9" fontId="2" fillId="0" borderId="0" applyFont="0" applyFill="0" applyBorder="0" applyAlignment="0" applyProtection="0"/>
    <xf numFmtId="0" fontId="1" fillId="5" borderId="0" applyNumberFormat="0" applyBorder="0" applyAlignment="0" applyProtection="0"/>
    <xf numFmtId="0" fontId="13" fillId="0" borderId="0"/>
    <xf numFmtId="0" fontId="17" fillId="0" borderId="0" applyNumberFormat="0" applyFill="0" applyBorder="0" applyAlignment="0" applyProtection="0"/>
    <xf numFmtId="0" fontId="20" fillId="0" borderId="0"/>
    <xf numFmtId="166" fontId="2" fillId="0" borderId="0"/>
  </cellStyleXfs>
  <cellXfs count="102">
    <xf numFmtId="0" fontId="0" fillId="0" borderId="0" xfId="0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>
      <alignment horizontal="center" vertical="center"/>
    </xf>
    <xf numFmtId="43" fontId="6" fillId="0" borderId="5" xfId="1" applyFont="1" applyBorder="1"/>
    <xf numFmtId="43" fontId="6" fillId="0" borderId="6" xfId="1" applyFont="1" applyBorder="1"/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43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0" fontId="8" fillId="0" borderId="5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4" fontId="4" fillId="4" borderId="5" xfId="0" applyNumberFormat="1" applyFont="1" applyFill="1" applyBorder="1" applyAlignment="1">
      <alignment horizontal="center" vertical="center" wrapText="1"/>
    </xf>
    <xf numFmtId="0" fontId="4" fillId="4" borderId="7" xfId="2" applyFont="1" applyFill="1" applyBorder="1" applyAlignment="1">
      <alignment horizontal="center" vertical="center" wrapText="1"/>
      <protection locked="0"/>
    </xf>
    <xf numFmtId="3" fontId="4" fillId="4" borderId="8" xfId="2" applyNumberFormat="1" applyFont="1" applyFill="1" applyBorder="1" applyAlignment="1">
      <alignment horizontal="center" vertical="center" wrapText="1"/>
      <protection locked="0"/>
    </xf>
    <xf numFmtId="3" fontId="4" fillId="4" borderId="9" xfId="2" applyNumberFormat="1" applyFont="1" applyFill="1" applyBorder="1" applyAlignment="1">
      <alignment horizontal="center" vertical="center" wrapText="1"/>
      <protection locked="0"/>
    </xf>
    <xf numFmtId="9" fontId="4" fillId="2" borderId="5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43" fontId="6" fillId="0" borderId="5" xfId="1" applyFont="1" applyFill="1" applyBorder="1"/>
    <xf numFmtId="0" fontId="10" fillId="0" borderId="0" xfId="0" applyFont="1" applyProtection="1">
      <protection hidden="1"/>
    </xf>
    <xf numFmtId="0" fontId="11" fillId="0" borderId="12" xfId="0" applyFont="1" applyBorder="1" applyAlignment="1" applyProtection="1">
      <alignment vertical="center" wrapText="1"/>
      <protection hidden="1"/>
    </xf>
    <xf numFmtId="0" fontId="10" fillId="0" borderId="0" xfId="6" applyFont="1" applyAlignment="1" applyProtection="1">
      <alignment vertical="center"/>
      <protection hidden="1"/>
    </xf>
    <xf numFmtId="0" fontId="10" fillId="0" borderId="0" xfId="6" applyFont="1" applyAlignment="1" applyProtection="1">
      <alignment horizontal="left" vertical="center"/>
      <protection hidden="1"/>
    </xf>
    <xf numFmtId="0" fontId="15" fillId="0" borderId="0" xfId="6" applyFont="1" applyAlignment="1" applyProtection="1">
      <alignment horizontal="center" vertical="center"/>
      <protection hidden="1"/>
    </xf>
    <xf numFmtId="0" fontId="10" fillId="0" borderId="20" xfId="6" applyFont="1" applyBorder="1" applyAlignment="1" applyProtection="1">
      <alignment horizontal="center" vertical="center"/>
      <protection hidden="1"/>
    </xf>
    <xf numFmtId="0" fontId="11" fillId="3" borderId="21" xfId="7" applyFont="1" applyFill="1" applyBorder="1" applyAlignment="1" applyProtection="1">
      <alignment vertical="center"/>
      <protection hidden="1"/>
    </xf>
    <xf numFmtId="164" fontId="11" fillId="0" borderId="20" xfId="6" applyNumberFormat="1" applyFont="1" applyBorder="1" applyAlignment="1" applyProtection="1">
      <alignment vertical="center"/>
      <protection hidden="1"/>
    </xf>
    <xf numFmtId="0" fontId="10" fillId="0" borderId="21" xfId="6" applyFont="1" applyBorder="1" applyAlignment="1" applyProtection="1">
      <alignment horizontal="center" vertical="center"/>
      <protection hidden="1"/>
    </xf>
    <xf numFmtId="164" fontId="11" fillId="0" borderId="21" xfId="6" applyNumberFormat="1" applyFont="1" applyBorder="1" applyAlignment="1" applyProtection="1">
      <alignment vertical="center"/>
      <protection hidden="1"/>
    </xf>
    <xf numFmtId="0" fontId="16" fillId="0" borderId="0" xfId="6" applyFont="1" applyAlignment="1" applyProtection="1">
      <alignment vertical="center"/>
      <protection hidden="1"/>
    </xf>
    <xf numFmtId="0" fontId="18" fillId="7" borderId="21" xfId="5" applyFont="1" applyFill="1" applyBorder="1" applyAlignment="1" applyProtection="1">
      <alignment horizontal="center" vertical="center"/>
      <protection hidden="1"/>
    </xf>
    <xf numFmtId="0" fontId="18" fillId="7" borderId="21" xfId="5" applyFont="1" applyFill="1" applyBorder="1" applyAlignment="1" applyProtection="1">
      <alignment vertical="center"/>
      <protection hidden="1"/>
    </xf>
    <xf numFmtId="0" fontId="18" fillId="7" borderId="22" xfId="5" applyFont="1" applyFill="1" applyBorder="1" applyAlignment="1" applyProtection="1">
      <alignment vertical="center"/>
      <protection hidden="1"/>
    </xf>
    <xf numFmtId="164" fontId="18" fillId="7" borderId="21" xfId="5" applyNumberFormat="1" applyFont="1" applyFill="1" applyBorder="1" applyAlignment="1" applyProtection="1">
      <alignment vertical="center"/>
      <protection hidden="1"/>
    </xf>
    <xf numFmtId="0" fontId="10" fillId="0" borderId="21" xfId="6" applyFont="1" applyBorder="1" applyAlignment="1" applyProtection="1">
      <alignment vertical="center"/>
      <protection hidden="1"/>
    </xf>
    <xf numFmtId="10" fontId="18" fillId="0" borderId="21" xfId="4" applyNumberFormat="1" applyFont="1" applyBorder="1" applyAlignment="1" applyProtection="1">
      <alignment horizontal="center" vertical="center"/>
      <protection hidden="1"/>
    </xf>
    <xf numFmtId="0" fontId="10" fillId="0" borderId="0" xfId="6" applyFont="1" applyAlignment="1" applyProtection="1">
      <alignment horizontal="center" vertical="center"/>
      <protection hidden="1"/>
    </xf>
    <xf numFmtId="0" fontId="18" fillId="0" borderId="0" xfId="6" applyFont="1" applyAlignment="1" applyProtection="1">
      <alignment vertical="center"/>
      <protection hidden="1"/>
    </xf>
    <xf numFmtId="10" fontId="18" fillId="0" borderId="0" xfId="4" applyNumberFormat="1" applyFont="1" applyFill="1" applyBorder="1" applyAlignment="1" applyProtection="1">
      <alignment horizontal="center" vertical="center"/>
      <protection hidden="1"/>
    </xf>
    <xf numFmtId="43" fontId="18" fillId="0" borderId="0" xfId="1" applyFont="1" applyFill="1" applyBorder="1" applyAlignment="1" applyProtection="1">
      <alignment vertical="center"/>
      <protection hidden="1"/>
    </xf>
    <xf numFmtId="43" fontId="19" fillId="0" borderId="0" xfId="1" applyFont="1" applyFill="1" applyBorder="1" applyAlignment="1" applyProtection="1">
      <alignment vertical="center"/>
      <protection hidden="1"/>
    </xf>
    <xf numFmtId="0" fontId="16" fillId="0" borderId="0" xfId="8" applyFont="1" applyAlignment="1">
      <alignment horizontal="center" vertical="center"/>
    </xf>
    <xf numFmtId="0" fontId="11" fillId="0" borderId="0" xfId="8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166" fontId="10" fillId="0" borderId="0" xfId="9" applyFont="1" applyAlignment="1">
      <alignment horizontal="center" vertical="center"/>
    </xf>
    <xf numFmtId="166" fontId="21" fillId="0" borderId="0" xfId="9" applyFont="1" applyAlignment="1">
      <alignment horizontal="center" vertical="center"/>
    </xf>
    <xf numFmtId="0" fontId="16" fillId="0" borderId="0" xfId="8" applyFont="1" applyAlignment="1">
      <alignment horizontal="center"/>
    </xf>
    <xf numFmtId="167" fontId="10" fillId="0" borderId="0" xfId="9" applyNumberFormat="1" applyFont="1" applyAlignment="1">
      <alignment horizontal="center" vertical="center"/>
    </xf>
    <xf numFmtId="0" fontId="17" fillId="0" borderId="0" xfId="7" applyAlignment="1" applyProtection="1">
      <alignment horizontal="left" vertical="center"/>
      <protection hidden="1"/>
    </xf>
    <xf numFmtId="0" fontId="10" fillId="0" borderId="0" xfId="6" applyFont="1" applyAlignment="1" applyProtection="1">
      <alignment horizontal="left" vertical="center"/>
      <protection hidden="1"/>
    </xf>
    <xf numFmtId="0" fontId="22" fillId="0" borderId="0" xfId="7" applyFont="1" applyAlignment="1">
      <alignment vertical="center" wrapText="1"/>
    </xf>
    <xf numFmtId="0" fontId="24" fillId="3" borderId="0" xfId="0" applyFont="1" applyFill="1" applyAlignment="1">
      <alignment vertical="center"/>
    </xf>
    <xf numFmtId="0" fontId="0" fillId="3" borderId="0" xfId="0" applyFont="1" applyFill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66" fontId="16" fillId="0" borderId="19" xfId="6" applyNumberFormat="1" applyFont="1" applyBorder="1" applyAlignment="1" applyProtection="1">
      <alignment horizontal="center" vertical="center"/>
      <protection hidden="1"/>
    </xf>
    <xf numFmtId="166" fontId="16" fillId="0" borderId="20" xfId="6" applyNumberFormat="1" applyFont="1" applyBorder="1" applyAlignment="1" applyProtection="1">
      <alignment horizontal="center" vertical="center"/>
      <protection hidden="1"/>
    </xf>
    <xf numFmtId="164" fontId="16" fillId="0" borderId="19" xfId="6" applyNumberFormat="1" applyFont="1" applyBorder="1" applyAlignment="1" applyProtection="1">
      <alignment horizontal="center" vertical="center"/>
      <protection hidden="1"/>
    </xf>
    <xf numFmtId="164" fontId="16" fillId="0" borderId="20" xfId="6" applyNumberFormat="1" applyFont="1" applyBorder="1" applyAlignment="1" applyProtection="1">
      <alignment horizontal="center" vertical="center"/>
      <protection hidden="1"/>
    </xf>
    <xf numFmtId="0" fontId="18" fillId="0" borderId="0" xfId="6" applyFont="1" applyAlignment="1" applyProtection="1">
      <alignment horizontal="center" vertical="center" wrapText="1"/>
      <protection hidden="1"/>
    </xf>
    <xf numFmtId="0" fontId="10" fillId="0" borderId="0" xfId="6" applyFont="1" applyAlignment="1" applyProtection="1">
      <alignment horizontal="left" vertical="center"/>
      <protection hidden="1"/>
    </xf>
    <xf numFmtId="43" fontId="12" fillId="6" borderId="13" xfId="0" applyNumberFormat="1" applyFont="1" applyFill="1" applyBorder="1" applyAlignment="1" applyProtection="1">
      <alignment horizontal="center" vertical="center" wrapText="1"/>
      <protection hidden="1"/>
    </xf>
    <xf numFmtId="43" fontId="12" fillId="6" borderId="14" xfId="0" applyNumberFormat="1" applyFont="1" applyFill="1" applyBorder="1" applyAlignment="1" applyProtection="1">
      <alignment horizontal="center" vertical="center" wrapText="1"/>
      <protection hidden="1"/>
    </xf>
    <xf numFmtId="43" fontId="12" fillId="6" borderId="15" xfId="0" applyNumberFormat="1" applyFont="1" applyFill="1" applyBorder="1" applyAlignment="1" applyProtection="1">
      <alignment horizontal="center" vertical="center" wrapText="1"/>
      <protection hidden="1"/>
    </xf>
    <xf numFmtId="43" fontId="12" fillId="6" borderId="16" xfId="0" applyNumberFormat="1" applyFont="1" applyFill="1" applyBorder="1" applyAlignment="1" applyProtection="1">
      <alignment horizontal="center" vertical="center"/>
      <protection hidden="1"/>
    </xf>
    <xf numFmtId="43" fontId="12" fillId="6" borderId="17" xfId="0" applyNumberFormat="1" applyFont="1" applyFill="1" applyBorder="1" applyAlignment="1" applyProtection="1">
      <alignment horizontal="center" vertical="center"/>
      <protection hidden="1"/>
    </xf>
    <xf numFmtId="43" fontId="12" fillId="6" borderId="18" xfId="0" applyNumberFormat="1" applyFont="1" applyFill="1" applyBorder="1" applyAlignment="1" applyProtection="1">
      <alignment horizontal="center" vertical="center"/>
      <protection hidden="1"/>
    </xf>
    <xf numFmtId="0" fontId="14" fillId="0" borderId="0" xfId="6" applyFont="1" applyAlignment="1" applyProtection="1">
      <alignment horizontal="left" vertical="center"/>
      <protection hidden="1"/>
    </xf>
    <xf numFmtId="14" fontId="23" fillId="3" borderId="23" xfId="0" applyNumberFormat="1" applyFont="1" applyFill="1" applyBorder="1" applyAlignment="1">
      <alignment horizontal="right" vertical="center" wrapText="1"/>
    </xf>
    <xf numFmtId="0" fontId="23" fillId="3" borderId="23" xfId="0" applyFont="1" applyFill="1" applyBorder="1" applyAlignment="1">
      <alignment horizontal="right" vertical="center" wrapText="1"/>
    </xf>
    <xf numFmtId="4" fontId="5" fillId="4" borderId="2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4" fillId="4" borderId="6" xfId="0" applyNumberFormat="1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  <protection locked="0"/>
    </xf>
    <xf numFmtId="0" fontId="4" fillId="4" borderId="4" xfId="2" applyFont="1" applyFill="1" applyBorder="1" applyAlignment="1">
      <alignment horizontal="center" vertical="center" wrapText="1"/>
      <protection locked="0"/>
    </xf>
    <xf numFmtId="0" fontId="4" fillId="4" borderId="2" xfId="2" applyFont="1" applyFill="1" applyBorder="1" applyAlignment="1">
      <alignment horizontal="center" vertical="center" wrapText="1"/>
      <protection locked="0"/>
    </xf>
    <xf numFmtId="0" fontId="4" fillId="4" borderId="5" xfId="2" applyFont="1" applyFill="1" applyBorder="1" applyAlignment="1">
      <alignment horizontal="center" vertical="center" wrapText="1"/>
      <protection locked="0"/>
    </xf>
    <xf numFmtId="4" fontId="4" fillId="4" borderId="2" xfId="0" applyNumberFormat="1" applyFont="1" applyFill="1" applyBorder="1" applyAlignment="1">
      <alignment horizontal="center" vertical="center" wrapText="1"/>
    </xf>
    <xf numFmtId="4" fontId="4" fillId="4" borderId="10" xfId="0" applyNumberFormat="1" applyFont="1" applyFill="1" applyBorder="1" applyAlignment="1">
      <alignment horizontal="center" vertical="center" wrapText="1"/>
    </xf>
    <xf numFmtId="4" fontId="4" fillId="4" borderId="11" xfId="0" applyNumberFormat="1" applyFont="1" applyFill="1" applyBorder="1" applyAlignment="1">
      <alignment horizontal="center" vertical="center" wrapText="1"/>
    </xf>
  </cellXfs>
  <cellStyles count="10">
    <cellStyle name="20% - Accent3" xfId="5" builtinId="38"/>
    <cellStyle name="Comma" xfId="1" builtinId="3"/>
    <cellStyle name="Hyperlink" xfId="7" builtinId="8"/>
    <cellStyle name="Normal" xfId="0" builtinId="0"/>
    <cellStyle name="Normal 2" xfId="6"/>
    <cellStyle name="Normal 4" xfId="9"/>
    <cellStyle name="Normal 52" xfId="3"/>
    <cellStyle name="Normal_APEAS IPC COVER PAGE" xfId="8"/>
    <cellStyle name="Normal_FU I" xfId="2"/>
    <cellStyle name="Percent" xfId="4" builtinId="5"/>
  </cellStyles>
  <dxfs count="0"/>
  <tableStyles count="0" defaultTableStyle="TableStyleMedium2" defaultPivotStyle="PivotStyleMedium9"/>
  <colors>
    <mruColors>
      <color rgb="FF0162BB"/>
      <color rgb="FF045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upervisingtm@gmail.com" TargetMode="External"/><Relationship Id="rId1" Type="http://schemas.openxmlformats.org/officeDocument/2006/relationships/hyperlink" Target="mailto:nata.kapanadze@ge.anadoluefe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workbookViewId="0">
      <selection activeCell="H11" sqref="H11"/>
    </sheetView>
  </sheetViews>
  <sheetFormatPr defaultColWidth="12.42578125" defaultRowHeight="12.75" x14ac:dyDescent="0.25"/>
  <cols>
    <col min="1" max="1" width="2.42578125" style="42" customWidth="1"/>
    <col min="2" max="2" width="6.7109375" style="42" customWidth="1"/>
    <col min="3" max="3" width="56.7109375" style="42" customWidth="1"/>
    <col min="4" max="4" width="8.7109375" style="42" bestFit="1" customWidth="1"/>
    <col min="5" max="5" width="37.5703125" style="42" customWidth="1"/>
    <col min="6" max="16384" width="12.42578125" style="42"/>
  </cols>
  <sheetData>
    <row r="2" spans="1:6" s="40" customFormat="1" ht="13.5" thickBot="1" x14ac:dyDescent="0.25"/>
    <row r="3" spans="1:6" s="40" customFormat="1" ht="23.25" x14ac:dyDescent="0.2">
      <c r="A3" s="41"/>
      <c r="B3" s="82" t="s">
        <v>44</v>
      </c>
      <c r="C3" s="83"/>
      <c r="D3" s="83"/>
      <c r="E3" s="84"/>
    </row>
    <row r="4" spans="1:6" ht="24" thickBot="1" x14ac:dyDescent="0.3">
      <c r="B4" s="85" t="s">
        <v>40</v>
      </c>
      <c r="C4" s="86"/>
      <c r="D4" s="86"/>
      <c r="E4" s="87"/>
    </row>
    <row r="6" spans="1:6" x14ac:dyDescent="0.25">
      <c r="B6" s="88" t="s">
        <v>28</v>
      </c>
      <c r="C6" s="88"/>
      <c r="E6" s="88"/>
      <c r="F6" s="88"/>
    </row>
    <row r="7" spans="1:6" x14ac:dyDescent="0.25">
      <c r="B7" s="88" t="s">
        <v>29</v>
      </c>
      <c r="C7" s="88"/>
      <c r="E7" s="88"/>
      <c r="F7" s="88"/>
    </row>
    <row r="8" spans="1:6" x14ac:dyDescent="0.25">
      <c r="B8" s="81" t="s">
        <v>30</v>
      </c>
      <c r="C8" s="81"/>
      <c r="E8" s="81"/>
      <c r="F8" s="81"/>
    </row>
    <row r="9" spans="1:6" x14ac:dyDescent="0.25">
      <c r="B9" s="81" t="s">
        <v>31</v>
      </c>
      <c r="C9" s="81"/>
      <c r="E9" s="81"/>
      <c r="F9" s="81"/>
    </row>
    <row r="10" spans="1:6" ht="15" x14ac:dyDescent="0.25">
      <c r="B10" s="43" t="s">
        <v>42</v>
      </c>
      <c r="C10" s="69" t="s">
        <v>80</v>
      </c>
      <c r="E10" s="70"/>
      <c r="F10" s="69"/>
    </row>
    <row r="11" spans="1:6" ht="15" x14ac:dyDescent="0.25">
      <c r="B11" s="43"/>
      <c r="C11" s="69" t="s">
        <v>43</v>
      </c>
      <c r="E11" s="70"/>
      <c r="F11" s="69"/>
    </row>
    <row r="12" spans="1:6" ht="13.5" thickBot="1" x14ac:dyDescent="0.3">
      <c r="B12" s="44"/>
      <c r="C12" s="44"/>
    </row>
    <row r="13" spans="1:6" ht="13.5" thickTop="1" x14ac:dyDescent="0.25">
      <c r="B13" s="76" t="s">
        <v>32</v>
      </c>
      <c r="C13" s="76" t="s">
        <v>33</v>
      </c>
      <c r="D13" s="76" t="s">
        <v>34</v>
      </c>
      <c r="E13" s="78" t="s">
        <v>35</v>
      </c>
    </row>
    <row r="14" spans="1:6" ht="13.5" thickBot="1" x14ac:dyDescent="0.3">
      <c r="B14" s="77"/>
      <c r="C14" s="77"/>
      <c r="D14" s="77"/>
      <c r="E14" s="79"/>
    </row>
    <row r="15" spans="1:6" ht="14.25" thickTop="1" thickBot="1" x14ac:dyDescent="0.3">
      <c r="B15" s="45">
        <v>1</v>
      </c>
      <c r="C15" s="46" t="s">
        <v>41</v>
      </c>
      <c r="D15" s="45"/>
      <c r="E15" s="47">
        <f>'სამშენებლო ნაწილი'!K67</f>
        <v>0</v>
      </c>
    </row>
    <row r="16" spans="1:6" s="50" customFormat="1" ht="14.25" thickTop="1" thickBot="1" x14ac:dyDescent="0.3">
      <c r="B16" s="51"/>
      <c r="C16" s="52" t="s">
        <v>36</v>
      </c>
      <c r="D16" s="53"/>
      <c r="E16" s="54">
        <f>SUM(E15:E15)</f>
        <v>0</v>
      </c>
    </row>
    <row r="17" spans="2:5" ht="14.25" thickTop="1" thickBot="1" x14ac:dyDescent="0.3">
      <c r="B17" s="48"/>
      <c r="C17" s="55" t="s">
        <v>37</v>
      </c>
      <c r="D17" s="56">
        <v>0.18</v>
      </c>
      <c r="E17" s="49">
        <f>E16*D17</f>
        <v>0</v>
      </c>
    </row>
    <row r="18" spans="2:5" s="50" customFormat="1" ht="14.25" thickTop="1" thickBot="1" x14ac:dyDescent="0.3">
      <c r="B18" s="51"/>
      <c r="C18" s="52" t="s">
        <v>38</v>
      </c>
      <c r="D18" s="53"/>
      <c r="E18" s="54">
        <f t="shared" ref="E18" si="0">E17+E16</f>
        <v>0</v>
      </c>
    </row>
    <row r="19" spans="2:5" ht="13.5" thickTop="1" x14ac:dyDescent="0.25">
      <c r="B19" s="57"/>
    </row>
    <row r="20" spans="2:5" x14ac:dyDescent="0.25">
      <c r="B20" s="57"/>
      <c r="C20" s="58"/>
      <c r="D20" s="59"/>
      <c r="E20" s="60"/>
    </row>
    <row r="21" spans="2:5" ht="30.6" customHeight="1" x14ac:dyDescent="0.25">
      <c r="B21" s="80" t="s">
        <v>39</v>
      </c>
      <c r="C21" s="80"/>
      <c r="D21" s="80"/>
      <c r="E21" s="80"/>
    </row>
    <row r="22" spans="2:5" x14ac:dyDescent="0.25">
      <c r="B22" s="57"/>
      <c r="C22" s="58"/>
      <c r="D22" s="59"/>
      <c r="E22" s="61"/>
    </row>
    <row r="23" spans="2:5" x14ac:dyDescent="0.25">
      <c r="C23" s="62"/>
      <c r="E23" s="62"/>
    </row>
    <row r="24" spans="2:5" x14ac:dyDescent="0.25">
      <c r="C24" s="63"/>
      <c r="E24" s="64"/>
    </row>
    <row r="25" spans="2:5" x14ac:dyDescent="0.25">
      <c r="C25" s="65"/>
      <c r="E25" s="66"/>
    </row>
    <row r="26" spans="2:5" x14ac:dyDescent="0.25">
      <c r="C26" s="62"/>
      <c r="E26" s="62"/>
    </row>
    <row r="27" spans="2:5" x14ac:dyDescent="0.25">
      <c r="C27" s="62"/>
      <c r="E27" s="62"/>
    </row>
    <row r="28" spans="2:5" x14ac:dyDescent="0.25">
      <c r="E28" s="62"/>
    </row>
    <row r="29" spans="2:5" x14ac:dyDescent="0.2">
      <c r="C29" s="67"/>
      <c r="E29" s="62"/>
    </row>
    <row r="30" spans="2:5" x14ac:dyDescent="0.25">
      <c r="C30" s="65"/>
      <c r="E30" s="65"/>
    </row>
    <row r="31" spans="2:5" x14ac:dyDescent="0.25">
      <c r="C31" s="68"/>
      <c r="E31" s="68"/>
    </row>
  </sheetData>
  <mergeCells count="15">
    <mergeCell ref="B9:C9"/>
    <mergeCell ref="B3:E3"/>
    <mergeCell ref="B4:E4"/>
    <mergeCell ref="B6:C6"/>
    <mergeCell ref="B7:C7"/>
    <mergeCell ref="B8:C8"/>
    <mergeCell ref="E6:F6"/>
    <mergeCell ref="E7:F7"/>
    <mergeCell ref="E8:F8"/>
    <mergeCell ref="E9:F9"/>
    <mergeCell ref="B13:B14"/>
    <mergeCell ref="C13:C14"/>
    <mergeCell ref="D13:D14"/>
    <mergeCell ref="E13:E14"/>
    <mergeCell ref="B21:E21"/>
  </mergeCells>
  <hyperlinks>
    <hyperlink ref="C10" r:id="rId1"/>
    <hyperlink ref="C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0"/>
  <sheetViews>
    <sheetView zoomScaleNormal="100" workbookViewId="0">
      <selection activeCell="O24" sqref="O24"/>
    </sheetView>
  </sheetViews>
  <sheetFormatPr defaultColWidth="8.85546875" defaultRowHeight="12" x14ac:dyDescent="0.2"/>
  <cols>
    <col min="1" max="1" width="8.85546875" style="16"/>
    <col min="2" max="2" width="58.42578125" style="16" customWidth="1"/>
    <col min="3" max="3" width="12.7109375" style="16" bestFit="1" customWidth="1"/>
    <col min="4" max="4" width="11" style="18" bestFit="1" customWidth="1"/>
    <col min="5" max="5" width="9.85546875" style="16" customWidth="1"/>
    <col min="6" max="6" width="13.5703125" style="16" bestFit="1" customWidth="1"/>
    <col min="7" max="7" width="9.7109375" style="16" customWidth="1"/>
    <col min="8" max="8" width="11.5703125" style="16" customWidth="1"/>
    <col min="9" max="9" width="10.140625" style="16" customWidth="1"/>
    <col min="10" max="10" width="12.140625" style="16" bestFit="1" customWidth="1"/>
    <col min="11" max="11" width="13.140625" style="16" customWidth="1"/>
    <col min="12" max="12" width="11.140625" style="16" bestFit="1" customWidth="1"/>
    <col min="13" max="13" width="10" style="16" bestFit="1" customWidth="1"/>
    <col min="14" max="14" width="9.140625" style="16" bestFit="1" customWidth="1"/>
    <col min="15" max="15" width="11.42578125" style="16" bestFit="1" customWidth="1"/>
    <col min="16" max="16384" width="8.85546875" style="16"/>
  </cols>
  <sheetData>
    <row r="2" spans="1:13" ht="13.5" thickBot="1" x14ac:dyDescent="0.25">
      <c r="A2" s="89">
        <v>45874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3" ht="13.5" thickTop="1" thickBot="1" x14ac:dyDescent="0.25"/>
    <row r="4" spans="1:13" s="12" customFormat="1" x14ac:dyDescent="0.25">
      <c r="A4" s="95" t="s">
        <v>0</v>
      </c>
      <c r="B4" s="97" t="s">
        <v>1</v>
      </c>
      <c r="C4" s="97" t="s">
        <v>27</v>
      </c>
      <c r="D4" s="100" t="s">
        <v>26</v>
      </c>
      <c r="E4" s="99" t="s">
        <v>2</v>
      </c>
      <c r="F4" s="99"/>
      <c r="G4" s="91" t="s">
        <v>3</v>
      </c>
      <c r="H4" s="91"/>
      <c r="I4" s="92" t="s">
        <v>4</v>
      </c>
      <c r="J4" s="92"/>
      <c r="K4" s="93" t="s">
        <v>5</v>
      </c>
    </row>
    <row r="5" spans="1:13" s="12" customFormat="1" ht="24" customHeight="1" x14ac:dyDescent="0.25">
      <c r="A5" s="96"/>
      <c r="B5" s="98"/>
      <c r="C5" s="98"/>
      <c r="D5" s="101"/>
      <c r="E5" s="22" t="s">
        <v>6</v>
      </c>
      <c r="F5" s="22" t="s">
        <v>7</v>
      </c>
      <c r="G5" s="22" t="s">
        <v>6</v>
      </c>
      <c r="H5" s="22" t="s">
        <v>7</v>
      </c>
      <c r="I5" s="22" t="s">
        <v>6</v>
      </c>
      <c r="J5" s="22" t="s">
        <v>7</v>
      </c>
      <c r="K5" s="94"/>
    </row>
    <row r="6" spans="1:13" s="14" customFormat="1" x14ac:dyDescent="0.25">
      <c r="A6" s="23">
        <v>1</v>
      </c>
      <c r="B6" s="24">
        <v>3</v>
      </c>
      <c r="C6" s="24">
        <v>4</v>
      </c>
      <c r="D6" s="24">
        <v>6</v>
      </c>
      <c r="E6" s="24">
        <v>7</v>
      </c>
      <c r="F6" s="24">
        <v>8</v>
      </c>
      <c r="G6" s="24">
        <v>9</v>
      </c>
      <c r="H6" s="24">
        <v>10</v>
      </c>
      <c r="I6" s="24">
        <v>11</v>
      </c>
      <c r="J6" s="24">
        <v>12</v>
      </c>
      <c r="K6" s="25">
        <v>13</v>
      </c>
    </row>
    <row r="7" spans="1:13" x14ac:dyDescent="0.2">
      <c r="A7" s="1">
        <v>1</v>
      </c>
      <c r="B7" s="2" t="s">
        <v>47</v>
      </c>
      <c r="C7" s="3" t="s">
        <v>17</v>
      </c>
      <c r="D7" s="4">
        <v>1154</v>
      </c>
      <c r="E7" s="4"/>
      <c r="F7" s="4"/>
      <c r="G7" s="4"/>
      <c r="H7" s="4"/>
      <c r="I7" s="4"/>
      <c r="J7" s="4"/>
      <c r="K7" s="5"/>
      <c r="L7" s="17"/>
    </row>
    <row r="8" spans="1:13" x14ac:dyDescent="0.2">
      <c r="A8" s="6"/>
      <c r="B8" s="20" t="s">
        <v>16</v>
      </c>
      <c r="C8" s="8"/>
      <c r="D8" s="9"/>
      <c r="E8" s="10"/>
      <c r="F8" s="10"/>
      <c r="G8" s="39"/>
      <c r="H8" s="10"/>
      <c r="I8" s="10"/>
      <c r="J8" s="10"/>
      <c r="K8" s="11"/>
      <c r="L8" s="17"/>
    </row>
    <row r="9" spans="1:13" ht="24" x14ac:dyDescent="0.2">
      <c r="A9" s="6"/>
      <c r="B9" s="21" t="s">
        <v>48</v>
      </c>
      <c r="C9" s="8" t="s">
        <v>17</v>
      </c>
      <c r="D9" s="9">
        <v>1154</v>
      </c>
      <c r="E9" s="10"/>
      <c r="F9" s="10"/>
      <c r="G9" s="39">
        <v>0</v>
      </c>
      <c r="H9" s="10">
        <f t="shared" ref="H9" si="0">G9*D9</f>
        <v>0</v>
      </c>
      <c r="I9" s="10"/>
      <c r="J9" s="10"/>
      <c r="K9" s="11">
        <f t="shared" ref="K9:K10" si="1">J9+H9+F9</f>
        <v>0</v>
      </c>
      <c r="L9" s="17"/>
    </row>
    <row r="10" spans="1:13" x14ac:dyDescent="0.2">
      <c r="A10" s="6"/>
      <c r="B10" s="21" t="s">
        <v>45</v>
      </c>
      <c r="C10" s="8" t="s">
        <v>25</v>
      </c>
      <c r="D10" s="9">
        <v>1</v>
      </c>
      <c r="E10" s="10"/>
      <c r="F10" s="10"/>
      <c r="G10" s="10"/>
      <c r="H10" s="10"/>
      <c r="I10" s="39">
        <v>0</v>
      </c>
      <c r="J10" s="10">
        <f>I10*D10</f>
        <v>0</v>
      </c>
      <c r="K10" s="11">
        <f t="shared" si="1"/>
        <v>0</v>
      </c>
      <c r="L10" s="17"/>
    </row>
    <row r="11" spans="1:13" x14ac:dyDescent="0.2">
      <c r="A11" s="6"/>
      <c r="B11" s="7" t="s">
        <v>20</v>
      </c>
      <c r="C11" s="8" t="s">
        <v>25</v>
      </c>
      <c r="D11" s="9">
        <v>1</v>
      </c>
      <c r="E11" s="10"/>
      <c r="F11" s="10"/>
      <c r="G11" s="10"/>
      <c r="H11" s="10"/>
      <c r="I11" s="39">
        <v>0</v>
      </c>
      <c r="J11" s="10">
        <f>I11*D11</f>
        <v>0</v>
      </c>
      <c r="K11" s="11">
        <f>J11+H11+F11</f>
        <v>0</v>
      </c>
      <c r="M11" s="17"/>
    </row>
    <row r="12" spans="1:13" ht="24" x14ac:dyDescent="0.2">
      <c r="A12" s="6"/>
      <c r="B12" s="21" t="s">
        <v>49</v>
      </c>
      <c r="C12" s="8" t="s">
        <v>18</v>
      </c>
      <c r="D12" s="9">
        <f>D15*0.5*0.7*1.28</f>
        <v>67.2</v>
      </c>
      <c r="E12" s="10"/>
      <c r="F12" s="10"/>
      <c r="G12" s="10"/>
      <c r="H12" s="10"/>
      <c r="I12" s="39">
        <v>0</v>
      </c>
      <c r="J12" s="10">
        <f>I12*D12</f>
        <v>0</v>
      </c>
      <c r="K12" s="11">
        <f t="shared" ref="K12" si="2">J12+H12+F12</f>
        <v>0</v>
      </c>
      <c r="L12" s="17"/>
    </row>
    <row r="13" spans="1:13" x14ac:dyDescent="0.2">
      <c r="A13" s="1">
        <v>2</v>
      </c>
      <c r="B13" s="2" t="s">
        <v>46</v>
      </c>
      <c r="C13" s="3" t="s">
        <v>19</v>
      </c>
      <c r="D13" s="4">
        <v>150</v>
      </c>
      <c r="E13" s="4"/>
      <c r="F13" s="4"/>
      <c r="G13" s="4"/>
      <c r="H13" s="4"/>
      <c r="I13" s="4"/>
      <c r="J13" s="4"/>
      <c r="K13" s="5"/>
      <c r="L13" s="17"/>
    </row>
    <row r="14" spans="1:13" x14ac:dyDescent="0.2">
      <c r="A14" s="6"/>
      <c r="B14" s="20" t="s">
        <v>16</v>
      </c>
      <c r="C14" s="8"/>
      <c r="D14" s="9"/>
      <c r="E14" s="10"/>
      <c r="F14" s="10"/>
      <c r="G14" s="39"/>
      <c r="H14" s="10"/>
      <c r="I14" s="10"/>
      <c r="J14" s="10"/>
      <c r="K14" s="11"/>
      <c r="L14" s="17"/>
    </row>
    <row r="15" spans="1:13" ht="16.5" customHeight="1" x14ac:dyDescent="0.2">
      <c r="A15" s="6"/>
      <c r="B15" s="21" t="s">
        <v>53</v>
      </c>
      <c r="C15" s="8" t="s">
        <v>19</v>
      </c>
      <c r="D15" s="9">
        <v>150</v>
      </c>
      <c r="E15" s="10"/>
      <c r="F15" s="10"/>
      <c r="G15" s="39">
        <v>0</v>
      </c>
      <c r="H15" s="10">
        <f>G15*D15</f>
        <v>0</v>
      </c>
      <c r="I15" s="10"/>
      <c r="J15" s="10"/>
      <c r="K15" s="11">
        <f>J15+H15+F15</f>
        <v>0</v>
      </c>
      <c r="L15" s="17"/>
    </row>
    <row r="16" spans="1:13" x14ac:dyDescent="0.2">
      <c r="A16" s="6"/>
      <c r="B16" s="7" t="s">
        <v>50</v>
      </c>
      <c r="C16" s="8" t="s">
        <v>25</v>
      </c>
      <c r="D16" s="9">
        <v>1</v>
      </c>
      <c r="E16" s="10"/>
      <c r="F16" s="10"/>
      <c r="G16" s="10"/>
      <c r="H16" s="10"/>
      <c r="I16" s="39">
        <v>0</v>
      </c>
      <c r="J16" s="10">
        <f>I16*D16</f>
        <v>0</v>
      </c>
      <c r="K16" s="11">
        <f t="shared" ref="K16:K21" si="3">J16+H16+F16</f>
        <v>0</v>
      </c>
      <c r="M16" s="17"/>
    </row>
    <row r="17" spans="1:13" x14ac:dyDescent="0.2">
      <c r="A17" s="6"/>
      <c r="B17" s="7" t="s">
        <v>20</v>
      </c>
      <c r="C17" s="8" t="s">
        <v>11</v>
      </c>
      <c r="D17" s="9">
        <v>1</v>
      </c>
      <c r="E17" s="10"/>
      <c r="F17" s="10"/>
      <c r="G17" s="10"/>
      <c r="H17" s="10"/>
      <c r="I17" s="39">
        <v>0</v>
      </c>
      <c r="J17" s="10">
        <f>I17*D17</f>
        <v>0</v>
      </c>
      <c r="K17" s="11">
        <f t="shared" ref="K17" si="4">J17+H17+F17</f>
        <v>0</v>
      </c>
      <c r="M17" s="17"/>
    </row>
    <row r="18" spans="1:13" x14ac:dyDescent="0.2">
      <c r="A18" s="6"/>
      <c r="B18" s="20" t="s">
        <v>9</v>
      </c>
      <c r="C18" s="8"/>
      <c r="D18" s="9"/>
      <c r="E18" s="10"/>
      <c r="F18" s="10"/>
      <c r="G18" s="10"/>
      <c r="H18" s="10"/>
      <c r="I18" s="10"/>
      <c r="J18" s="10"/>
      <c r="K18" s="11">
        <f t="shared" si="3"/>
        <v>0</v>
      </c>
      <c r="M18" s="18"/>
    </row>
    <row r="19" spans="1:13" ht="15.75" customHeight="1" x14ac:dyDescent="0.2">
      <c r="A19" s="6"/>
      <c r="B19" s="7" t="s">
        <v>51</v>
      </c>
      <c r="C19" s="8" t="s">
        <v>18</v>
      </c>
      <c r="D19" s="9">
        <f>D15*0.5*0.7*1.1</f>
        <v>57.750000000000007</v>
      </c>
      <c r="E19" s="39">
        <v>0</v>
      </c>
      <c r="F19" s="10">
        <f t="shared" ref="F19" si="5">E19*D19</f>
        <v>0</v>
      </c>
      <c r="G19" s="10"/>
      <c r="H19" s="10"/>
      <c r="I19" s="10"/>
      <c r="J19" s="10"/>
      <c r="K19" s="11">
        <f t="shared" ref="K19" si="6">J19+H19+F19</f>
        <v>0</v>
      </c>
      <c r="M19" s="17"/>
    </row>
    <row r="20" spans="1:13" ht="15.75" customHeight="1" x14ac:dyDescent="0.2">
      <c r="A20" s="6"/>
      <c r="B20" s="7" t="s">
        <v>52</v>
      </c>
      <c r="C20" s="8" t="s">
        <v>19</v>
      </c>
      <c r="D20" s="9">
        <v>150</v>
      </c>
      <c r="E20" s="39">
        <v>0</v>
      </c>
      <c r="F20" s="10">
        <f t="shared" ref="F20:F21" si="7">E20*D20</f>
        <v>0</v>
      </c>
      <c r="G20" s="10"/>
      <c r="H20" s="10"/>
      <c r="I20" s="10"/>
      <c r="J20" s="10"/>
      <c r="K20" s="11">
        <f t="shared" si="3"/>
        <v>0</v>
      </c>
      <c r="M20" s="17"/>
    </row>
    <row r="21" spans="1:13" ht="15.75" customHeight="1" x14ac:dyDescent="0.2">
      <c r="A21" s="6"/>
      <c r="B21" s="7" t="s">
        <v>10</v>
      </c>
      <c r="C21" s="8" t="s">
        <v>11</v>
      </c>
      <c r="D21" s="9">
        <v>1</v>
      </c>
      <c r="E21" s="39">
        <v>0</v>
      </c>
      <c r="F21" s="10">
        <f t="shared" si="7"/>
        <v>0</v>
      </c>
      <c r="G21" s="10"/>
      <c r="H21" s="10"/>
      <c r="I21" s="10"/>
      <c r="J21" s="10"/>
      <c r="K21" s="11">
        <f t="shared" si="3"/>
        <v>0</v>
      </c>
      <c r="M21" s="17"/>
    </row>
    <row r="22" spans="1:13" x14ac:dyDescent="0.2">
      <c r="A22" s="1">
        <v>3</v>
      </c>
      <c r="B22" s="2" t="s">
        <v>54</v>
      </c>
      <c r="C22" s="3" t="s">
        <v>19</v>
      </c>
      <c r="D22" s="4">
        <v>150</v>
      </c>
      <c r="E22" s="4"/>
      <c r="F22" s="4"/>
      <c r="G22" s="4"/>
      <c r="H22" s="4"/>
      <c r="I22" s="4"/>
      <c r="J22" s="4"/>
      <c r="K22" s="5"/>
      <c r="L22" s="17"/>
    </row>
    <row r="23" spans="1:13" x14ac:dyDescent="0.2">
      <c r="A23" s="6"/>
      <c r="B23" s="20" t="s">
        <v>16</v>
      </c>
      <c r="C23" s="8"/>
      <c r="D23" s="9"/>
      <c r="E23" s="10"/>
      <c r="F23" s="10"/>
      <c r="G23" s="39"/>
      <c r="H23" s="39"/>
      <c r="I23" s="39"/>
      <c r="J23" s="39"/>
      <c r="K23" s="11"/>
      <c r="L23" s="17"/>
    </row>
    <row r="24" spans="1:13" ht="16.5" customHeight="1" x14ac:dyDescent="0.2">
      <c r="A24" s="6"/>
      <c r="B24" s="7" t="s">
        <v>69</v>
      </c>
      <c r="C24" s="8" t="s">
        <v>58</v>
      </c>
      <c r="D24" s="9">
        <v>150</v>
      </c>
      <c r="E24" s="10"/>
      <c r="F24" s="10"/>
      <c r="G24" s="39">
        <v>0</v>
      </c>
      <c r="H24" s="39">
        <f>G24*D24</f>
        <v>0</v>
      </c>
      <c r="I24" s="39"/>
      <c r="J24" s="39"/>
      <c r="K24" s="11">
        <f>J24+H24+F24</f>
        <v>0</v>
      </c>
    </row>
    <row r="25" spans="1:13" x14ac:dyDescent="0.2">
      <c r="A25" s="6"/>
      <c r="B25" s="7" t="s">
        <v>70</v>
      </c>
      <c r="C25" s="8" t="s">
        <v>8</v>
      </c>
      <c r="D25" s="9">
        <v>1</v>
      </c>
      <c r="E25" s="10"/>
      <c r="F25" s="10"/>
      <c r="G25" s="39">
        <v>0</v>
      </c>
      <c r="H25" s="39">
        <f t="shared" ref="H25" si="8">G25*D25</f>
        <v>0</v>
      </c>
      <c r="I25" s="39"/>
      <c r="J25" s="39"/>
      <c r="K25" s="11">
        <f t="shared" ref="K25:K26" si="9">J25+H25+F25</f>
        <v>0</v>
      </c>
      <c r="M25" s="17"/>
    </row>
    <row r="26" spans="1:13" x14ac:dyDescent="0.2">
      <c r="A26" s="6"/>
      <c r="B26" s="7" t="s">
        <v>20</v>
      </c>
      <c r="C26" s="8" t="s">
        <v>11</v>
      </c>
      <c r="D26" s="9">
        <v>1</v>
      </c>
      <c r="E26" s="10"/>
      <c r="F26" s="10"/>
      <c r="G26" s="10"/>
      <c r="H26" s="10"/>
      <c r="I26" s="39">
        <v>0</v>
      </c>
      <c r="J26" s="10">
        <f>I26*D26</f>
        <v>0</v>
      </c>
      <c r="K26" s="11">
        <f t="shared" si="9"/>
        <v>0</v>
      </c>
      <c r="M26" s="17"/>
    </row>
    <row r="27" spans="1:13" x14ac:dyDescent="0.2">
      <c r="A27" s="6"/>
      <c r="B27" s="20" t="s">
        <v>9</v>
      </c>
      <c r="C27" s="8"/>
      <c r="D27" s="9"/>
      <c r="E27" s="10"/>
      <c r="F27" s="10"/>
      <c r="G27" s="39"/>
      <c r="H27" s="39"/>
      <c r="I27" s="39"/>
      <c r="J27" s="39"/>
      <c r="K27" s="11">
        <f t="shared" ref="K27:K29" si="10">J27+H27+F27</f>
        <v>0</v>
      </c>
      <c r="M27" s="18"/>
    </row>
    <row r="28" spans="1:13" x14ac:dyDescent="0.2">
      <c r="A28" s="6"/>
      <c r="B28" s="7" t="s">
        <v>71</v>
      </c>
      <c r="C28" s="8" t="s">
        <v>8</v>
      </c>
      <c r="D28" s="9">
        <v>20</v>
      </c>
      <c r="E28" s="39">
        <v>0</v>
      </c>
      <c r="F28" s="10">
        <f t="shared" ref="F28" si="11">E28*D28</f>
        <v>0</v>
      </c>
      <c r="G28" s="10"/>
      <c r="H28" s="10"/>
      <c r="I28" s="10"/>
      <c r="J28" s="10"/>
      <c r="K28" s="11">
        <f t="shared" si="10"/>
        <v>0</v>
      </c>
      <c r="L28" s="17"/>
      <c r="M28" s="17"/>
    </row>
    <row r="29" spans="1:13" x14ac:dyDescent="0.2">
      <c r="A29" s="6"/>
      <c r="B29" s="7" t="s">
        <v>57</v>
      </c>
      <c r="C29" s="8" t="s">
        <v>58</v>
      </c>
      <c r="D29" s="9">
        <v>150</v>
      </c>
      <c r="E29" s="39">
        <v>0</v>
      </c>
      <c r="F29" s="10">
        <f>E29*D29</f>
        <v>0</v>
      </c>
      <c r="G29" s="10"/>
      <c r="H29" s="10"/>
      <c r="I29" s="10"/>
      <c r="J29" s="10"/>
      <c r="K29" s="11">
        <f t="shared" si="10"/>
        <v>0</v>
      </c>
      <c r="M29" s="17"/>
    </row>
    <row r="30" spans="1:13" x14ac:dyDescent="0.2">
      <c r="A30" s="6"/>
      <c r="B30" s="7" t="s">
        <v>61</v>
      </c>
      <c r="C30" s="8" t="s">
        <v>58</v>
      </c>
      <c r="D30" s="9">
        <v>18</v>
      </c>
      <c r="E30" s="39">
        <v>0</v>
      </c>
      <c r="F30" s="10">
        <f t="shared" ref="F30:F44" si="12">E30*D30</f>
        <v>0</v>
      </c>
      <c r="G30" s="10"/>
      <c r="H30" s="10"/>
      <c r="I30" s="10"/>
      <c r="J30" s="10"/>
      <c r="K30" s="11">
        <f t="shared" ref="K30:K44" si="13">J30+H30+F30</f>
        <v>0</v>
      </c>
      <c r="M30" s="17"/>
    </row>
    <row r="31" spans="1:13" x14ac:dyDescent="0.2">
      <c r="A31" s="6"/>
      <c r="B31" s="7" t="s">
        <v>59</v>
      </c>
      <c r="C31" s="8" t="s">
        <v>58</v>
      </c>
      <c r="D31" s="9">
        <v>150</v>
      </c>
      <c r="E31" s="39">
        <v>0</v>
      </c>
      <c r="F31" s="10">
        <f t="shared" si="12"/>
        <v>0</v>
      </c>
      <c r="G31" s="10"/>
      <c r="H31" s="10"/>
      <c r="I31" s="10"/>
      <c r="J31" s="10"/>
      <c r="K31" s="11">
        <f t="shared" si="13"/>
        <v>0</v>
      </c>
      <c r="M31" s="17"/>
    </row>
    <row r="32" spans="1:13" x14ac:dyDescent="0.2">
      <c r="A32" s="6"/>
      <c r="B32" s="7" t="s">
        <v>62</v>
      </c>
      <c r="C32" s="8" t="s">
        <v>58</v>
      </c>
      <c r="D32" s="9">
        <v>18</v>
      </c>
      <c r="E32" s="39">
        <v>0</v>
      </c>
      <c r="F32" s="10">
        <f t="shared" si="12"/>
        <v>0</v>
      </c>
      <c r="G32" s="10"/>
      <c r="H32" s="10"/>
      <c r="I32" s="10"/>
      <c r="J32" s="10"/>
      <c r="K32" s="11">
        <f t="shared" si="13"/>
        <v>0</v>
      </c>
      <c r="M32" s="17"/>
    </row>
    <row r="33" spans="1:13" x14ac:dyDescent="0.2">
      <c r="A33" s="6"/>
      <c r="B33" s="7" t="s">
        <v>60</v>
      </c>
      <c r="C33" s="8" t="s">
        <v>8</v>
      </c>
      <c r="D33" s="9">
        <v>18</v>
      </c>
      <c r="E33" s="39">
        <v>0</v>
      </c>
      <c r="F33" s="10">
        <f t="shared" si="12"/>
        <v>0</v>
      </c>
      <c r="G33" s="10"/>
      <c r="H33" s="10"/>
      <c r="I33" s="10"/>
      <c r="J33" s="10"/>
      <c r="K33" s="11">
        <f t="shared" si="13"/>
        <v>0</v>
      </c>
      <c r="L33" s="17"/>
      <c r="M33" s="17"/>
    </row>
    <row r="34" spans="1:13" x14ac:dyDescent="0.2">
      <c r="A34" s="6"/>
      <c r="B34" s="7" t="s">
        <v>63</v>
      </c>
      <c r="C34" s="8" t="s">
        <v>8</v>
      </c>
      <c r="D34" s="9">
        <v>20</v>
      </c>
      <c r="E34" s="39">
        <v>0</v>
      </c>
      <c r="F34" s="10">
        <f t="shared" si="12"/>
        <v>0</v>
      </c>
      <c r="G34" s="10"/>
      <c r="H34" s="10"/>
      <c r="I34" s="10"/>
      <c r="J34" s="10"/>
      <c r="K34" s="11">
        <f t="shared" si="13"/>
        <v>0</v>
      </c>
      <c r="L34" s="17"/>
      <c r="M34" s="17"/>
    </row>
    <row r="35" spans="1:13" x14ac:dyDescent="0.2">
      <c r="A35" s="6"/>
      <c r="B35" s="7" t="s">
        <v>65</v>
      </c>
      <c r="C35" s="8" t="s">
        <v>8</v>
      </c>
      <c r="D35" s="9">
        <v>20</v>
      </c>
      <c r="E35" s="39">
        <v>0</v>
      </c>
      <c r="F35" s="10">
        <f t="shared" si="12"/>
        <v>0</v>
      </c>
      <c r="G35" s="10"/>
      <c r="H35" s="10"/>
      <c r="I35" s="10"/>
      <c r="J35" s="10"/>
      <c r="K35" s="11">
        <f t="shared" si="13"/>
        <v>0</v>
      </c>
      <c r="L35" s="17"/>
      <c r="M35" s="17"/>
    </row>
    <row r="36" spans="1:13" x14ac:dyDescent="0.2">
      <c r="A36" s="6"/>
      <c r="B36" s="7" t="s">
        <v>68</v>
      </c>
      <c r="C36" s="8" t="s">
        <v>8</v>
      </c>
      <c r="D36" s="9">
        <v>22</v>
      </c>
      <c r="E36" s="39">
        <v>0</v>
      </c>
      <c r="F36" s="10">
        <f t="shared" si="12"/>
        <v>0</v>
      </c>
      <c r="G36" s="10"/>
      <c r="H36" s="10"/>
      <c r="I36" s="10"/>
      <c r="J36" s="10"/>
      <c r="K36" s="11">
        <f t="shared" si="13"/>
        <v>0</v>
      </c>
      <c r="L36" s="17"/>
      <c r="M36" s="17"/>
    </row>
    <row r="37" spans="1:13" x14ac:dyDescent="0.2">
      <c r="A37" s="6"/>
      <c r="B37" s="7" t="s">
        <v>64</v>
      </c>
      <c r="C37" s="8" t="s">
        <v>8</v>
      </c>
      <c r="D37" s="9">
        <v>20</v>
      </c>
      <c r="E37" s="39">
        <v>0</v>
      </c>
      <c r="F37" s="10">
        <f t="shared" si="12"/>
        <v>0</v>
      </c>
      <c r="G37" s="10"/>
      <c r="H37" s="10"/>
      <c r="I37" s="10"/>
      <c r="J37" s="10"/>
      <c r="K37" s="11">
        <f t="shared" si="13"/>
        <v>0</v>
      </c>
      <c r="L37" s="17"/>
      <c r="M37" s="17"/>
    </row>
    <row r="38" spans="1:13" x14ac:dyDescent="0.2">
      <c r="A38" s="6"/>
      <c r="B38" s="7" t="s">
        <v>66</v>
      </c>
      <c r="C38" s="8" t="s">
        <v>8</v>
      </c>
      <c r="D38" s="9">
        <v>10</v>
      </c>
      <c r="E38" s="39">
        <v>0</v>
      </c>
      <c r="F38" s="10">
        <f t="shared" si="12"/>
        <v>0</v>
      </c>
      <c r="G38" s="10"/>
      <c r="H38" s="10"/>
      <c r="I38" s="10"/>
      <c r="J38" s="10"/>
      <c r="K38" s="11">
        <f t="shared" si="13"/>
        <v>0</v>
      </c>
      <c r="L38" s="17"/>
      <c r="M38" s="17"/>
    </row>
    <row r="39" spans="1:13" ht="26.25" customHeight="1" x14ac:dyDescent="0.2">
      <c r="A39" s="6"/>
      <c r="B39" s="7" t="s">
        <v>78</v>
      </c>
      <c r="C39" s="8" t="s">
        <v>25</v>
      </c>
      <c r="D39" s="9">
        <v>1</v>
      </c>
      <c r="E39" s="39">
        <v>0</v>
      </c>
      <c r="F39" s="10">
        <f t="shared" ref="F39" si="14">E39*D39</f>
        <v>0</v>
      </c>
      <c r="G39" s="10"/>
      <c r="H39" s="10"/>
      <c r="I39" s="10"/>
      <c r="J39" s="10"/>
      <c r="K39" s="11">
        <f t="shared" ref="K39" si="15">J39+H39+F39</f>
        <v>0</v>
      </c>
      <c r="L39" s="17"/>
      <c r="M39" s="17"/>
    </row>
    <row r="40" spans="1:13" ht="15.75" customHeight="1" x14ac:dyDescent="0.2">
      <c r="A40" s="6"/>
      <c r="B40" s="7" t="s">
        <v>79</v>
      </c>
      <c r="C40" s="8" t="s">
        <v>8</v>
      </c>
      <c r="D40" s="9">
        <v>1</v>
      </c>
      <c r="E40" s="39">
        <v>0</v>
      </c>
      <c r="F40" s="10">
        <f t="shared" ref="F40" si="16">E40*D40</f>
        <v>0</v>
      </c>
      <c r="G40" s="10"/>
      <c r="H40" s="10"/>
      <c r="I40" s="10"/>
      <c r="J40" s="10"/>
      <c r="K40" s="11">
        <f t="shared" ref="K40" si="17">J40+H40+F40</f>
        <v>0</v>
      </c>
      <c r="L40" s="17"/>
      <c r="M40" s="17"/>
    </row>
    <row r="41" spans="1:13" x14ac:dyDescent="0.2">
      <c r="A41" s="6"/>
      <c r="B41" s="7" t="s">
        <v>67</v>
      </c>
      <c r="C41" s="8" t="s">
        <v>8</v>
      </c>
      <c r="D41" s="9">
        <v>1</v>
      </c>
      <c r="E41" s="39">
        <v>0</v>
      </c>
      <c r="F41" s="10">
        <f t="shared" si="12"/>
        <v>0</v>
      </c>
      <c r="G41" s="10"/>
      <c r="H41" s="10"/>
      <c r="I41" s="10"/>
      <c r="J41" s="10"/>
      <c r="K41" s="11">
        <f t="shared" si="13"/>
        <v>0</v>
      </c>
      <c r="L41" s="17"/>
      <c r="M41" s="17"/>
    </row>
    <row r="42" spans="1:13" x14ac:dyDescent="0.2">
      <c r="A42" s="6"/>
      <c r="B42" s="7" t="s">
        <v>76</v>
      </c>
      <c r="C42" s="8" t="s">
        <v>18</v>
      </c>
      <c r="D42" s="9">
        <v>1.5</v>
      </c>
      <c r="E42" s="39">
        <v>0</v>
      </c>
      <c r="F42" s="10">
        <f t="shared" si="12"/>
        <v>0</v>
      </c>
      <c r="G42" s="10"/>
      <c r="H42" s="10"/>
      <c r="I42" s="10"/>
      <c r="J42" s="10"/>
      <c r="K42" s="11">
        <f t="shared" si="13"/>
        <v>0</v>
      </c>
      <c r="L42" s="17"/>
      <c r="M42" s="17"/>
    </row>
    <row r="43" spans="1:13" x14ac:dyDescent="0.2">
      <c r="A43" s="6"/>
      <c r="B43" s="7" t="s">
        <v>77</v>
      </c>
      <c r="C43" s="8" t="s">
        <v>18</v>
      </c>
      <c r="D43" s="9">
        <v>1.35</v>
      </c>
      <c r="E43" s="39">
        <v>0</v>
      </c>
      <c r="F43" s="10">
        <f t="shared" ref="F43" si="18">E43*D43</f>
        <v>0</v>
      </c>
      <c r="G43" s="10"/>
      <c r="H43" s="10"/>
      <c r="I43" s="10"/>
      <c r="J43" s="10"/>
      <c r="K43" s="11">
        <f t="shared" ref="K43" si="19">J43+H43+F43</f>
        <v>0</v>
      </c>
      <c r="L43" s="17"/>
      <c r="M43" s="17"/>
    </row>
    <row r="44" spans="1:13" x14ac:dyDescent="0.2">
      <c r="A44" s="6"/>
      <c r="B44" s="7" t="s">
        <v>10</v>
      </c>
      <c r="C44" s="8" t="s">
        <v>11</v>
      </c>
      <c r="D44" s="9">
        <v>1</v>
      </c>
      <c r="E44" s="39">
        <v>0</v>
      </c>
      <c r="F44" s="10">
        <f t="shared" si="12"/>
        <v>0</v>
      </c>
      <c r="G44" s="10"/>
      <c r="H44" s="10"/>
      <c r="I44" s="10"/>
      <c r="J44" s="10"/>
      <c r="K44" s="11">
        <f t="shared" si="13"/>
        <v>0</v>
      </c>
    </row>
    <row r="45" spans="1:13" x14ac:dyDescent="0.2">
      <c r="A45" s="1">
        <v>4</v>
      </c>
      <c r="B45" s="2" t="s">
        <v>55</v>
      </c>
      <c r="C45" s="38" t="s">
        <v>17</v>
      </c>
      <c r="D45" s="4">
        <v>1154</v>
      </c>
      <c r="E45" s="4"/>
      <c r="F45" s="4"/>
      <c r="G45" s="4"/>
      <c r="H45" s="4"/>
      <c r="I45" s="4"/>
      <c r="J45" s="4"/>
      <c r="K45" s="5"/>
      <c r="L45" s="17"/>
    </row>
    <row r="46" spans="1:13" x14ac:dyDescent="0.2">
      <c r="A46" s="28"/>
      <c r="B46" s="20" t="s">
        <v>16</v>
      </c>
      <c r="C46" s="8"/>
      <c r="D46" s="9"/>
      <c r="E46" s="10"/>
      <c r="F46" s="10"/>
      <c r="G46" s="39"/>
      <c r="H46" s="39"/>
      <c r="I46" s="39"/>
      <c r="J46" s="10"/>
      <c r="K46" s="11"/>
      <c r="L46" s="17"/>
    </row>
    <row r="47" spans="1:13" x14ac:dyDescent="0.2">
      <c r="A47" s="28"/>
      <c r="B47" s="21" t="s">
        <v>72</v>
      </c>
      <c r="C47" s="8" t="s">
        <v>17</v>
      </c>
      <c r="D47" s="9">
        <v>1154</v>
      </c>
      <c r="E47" s="10"/>
      <c r="F47" s="10"/>
      <c r="G47" s="39">
        <v>0</v>
      </c>
      <c r="H47" s="39">
        <f>G47*D47</f>
        <v>0</v>
      </c>
      <c r="I47" s="39"/>
      <c r="J47" s="10"/>
      <c r="K47" s="11">
        <f>J47+H47+F47</f>
        <v>0</v>
      </c>
      <c r="L47" s="17"/>
    </row>
    <row r="48" spans="1:13" ht="24" x14ac:dyDescent="0.2">
      <c r="A48" s="28"/>
      <c r="B48" s="21" t="s">
        <v>56</v>
      </c>
      <c r="C48" s="8" t="s">
        <v>11</v>
      </c>
      <c r="D48" s="9">
        <v>1</v>
      </c>
      <c r="E48" s="10"/>
      <c r="F48" s="10"/>
      <c r="G48" s="39">
        <v>0</v>
      </c>
      <c r="H48" s="39">
        <f>G48*D48</f>
        <v>0</v>
      </c>
      <c r="I48" s="39"/>
      <c r="J48" s="10"/>
      <c r="K48" s="11">
        <f>J48+H48+F48</f>
        <v>0</v>
      </c>
      <c r="L48" s="17"/>
    </row>
    <row r="49" spans="1:13" x14ac:dyDescent="0.2">
      <c r="A49" s="6"/>
      <c r="B49" s="20" t="s">
        <v>9</v>
      </c>
      <c r="C49" s="8"/>
      <c r="D49" s="9"/>
      <c r="E49" s="10"/>
      <c r="F49" s="10"/>
      <c r="G49" s="39"/>
      <c r="H49" s="39"/>
      <c r="I49" s="39"/>
      <c r="J49" s="39"/>
      <c r="K49" s="11">
        <f t="shared" ref="K49:K51" si="20">J49+H49+F49</f>
        <v>0</v>
      </c>
      <c r="M49" s="18"/>
    </row>
    <row r="50" spans="1:13" ht="39.75" customHeight="1" x14ac:dyDescent="0.2">
      <c r="A50" s="28"/>
      <c r="B50" s="21" t="s">
        <v>75</v>
      </c>
      <c r="C50" s="8" t="s">
        <v>17</v>
      </c>
      <c r="D50" s="9">
        <v>1154</v>
      </c>
      <c r="E50" s="39">
        <v>0</v>
      </c>
      <c r="F50" s="10">
        <f t="shared" ref="F50:F51" si="21">E50*D50</f>
        <v>0</v>
      </c>
      <c r="G50" s="10"/>
      <c r="H50" s="10"/>
      <c r="I50" s="10"/>
      <c r="J50" s="10"/>
      <c r="K50" s="11">
        <f t="shared" si="20"/>
        <v>0</v>
      </c>
      <c r="L50" s="17"/>
    </row>
    <row r="51" spans="1:13" x14ac:dyDescent="0.2">
      <c r="A51" s="28"/>
      <c r="B51" s="21" t="s">
        <v>73</v>
      </c>
      <c r="C51" s="8" t="s">
        <v>18</v>
      </c>
      <c r="D51" s="9">
        <f>D50*0.1</f>
        <v>115.4</v>
      </c>
      <c r="E51" s="39">
        <v>0</v>
      </c>
      <c r="F51" s="10">
        <f t="shared" si="21"/>
        <v>0</v>
      </c>
      <c r="G51" s="10"/>
      <c r="H51" s="10"/>
      <c r="I51" s="10"/>
      <c r="J51" s="10"/>
      <c r="K51" s="11">
        <f t="shared" si="20"/>
        <v>0</v>
      </c>
      <c r="L51" s="17"/>
    </row>
    <row r="52" spans="1:13" x14ac:dyDescent="0.2">
      <c r="A52" s="6"/>
      <c r="B52" s="7" t="s">
        <v>10</v>
      </c>
      <c r="C52" s="8" t="s">
        <v>11</v>
      </c>
      <c r="D52" s="9">
        <v>1</v>
      </c>
      <c r="E52" s="39">
        <v>0</v>
      </c>
      <c r="F52" s="10">
        <f t="shared" ref="F52" si="22">E52*D52</f>
        <v>0</v>
      </c>
      <c r="G52" s="10"/>
      <c r="H52" s="10"/>
      <c r="I52" s="10"/>
      <c r="J52" s="10"/>
      <c r="K52" s="11">
        <f t="shared" ref="K52" si="23">J52+H52+F52</f>
        <v>0</v>
      </c>
    </row>
    <row r="53" spans="1:13" x14ac:dyDescent="0.2">
      <c r="A53" s="1">
        <v>5</v>
      </c>
      <c r="B53" s="2" t="s">
        <v>74</v>
      </c>
      <c r="C53" s="38" t="s">
        <v>24</v>
      </c>
      <c r="D53" s="4">
        <v>1</v>
      </c>
      <c r="E53" s="4"/>
      <c r="F53" s="4"/>
      <c r="G53" s="4"/>
      <c r="H53" s="4"/>
      <c r="I53" s="4"/>
      <c r="J53" s="4"/>
      <c r="K53" s="5"/>
      <c r="L53" s="17"/>
    </row>
    <row r="54" spans="1:13" ht="36" x14ac:dyDescent="0.2">
      <c r="A54" s="6"/>
      <c r="B54" s="37" t="s">
        <v>21</v>
      </c>
      <c r="C54" s="8" t="s">
        <v>24</v>
      </c>
      <c r="D54" s="9">
        <v>1</v>
      </c>
      <c r="E54" s="10"/>
      <c r="F54" s="10"/>
      <c r="G54" s="39">
        <v>0</v>
      </c>
      <c r="H54" s="10">
        <f>G54*D54</f>
        <v>0</v>
      </c>
      <c r="I54" s="10"/>
      <c r="J54" s="10"/>
      <c r="K54" s="11">
        <f>J54+H54+F54</f>
        <v>0</v>
      </c>
      <c r="L54" s="17"/>
    </row>
    <row r="55" spans="1:13" s="15" customFormat="1" x14ac:dyDescent="0.25">
      <c r="A55" s="1"/>
      <c r="B55" s="3" t="s">
        <v>7</v>
      </c>
      <c r="C55" s="26"/>
      <c r="D55" s="4"/>
      <c r="E55" s="4"/>
      <c r="F55" s="34">
        <f>SUM(F7:F54)</f>
        <v>0</v>
      </c>
      <c r="G55" s="4"/>
      <c r="H55" s="34">
        <f>SUM(H7:H54)</f>
        <v>0</v>
      </c>
      <c r="I55" s="4"/>
      <c r="J55" s="34">
        <f>SUM(J7:J54)</f>
        <v>0</v>
      </c>
      <c r="K55" s="27">
        <f>SUM(K7:K54)</f>
        <v>0</v>
      </c>
    </row>
    <row r="56" spans="1:13" s="14" customFormat="1" x14ac:dyDescent="0.25">
      <c r="A56" s="28"/>
      <c r="B56" s="36" t="s">
        <v>22</v>
      </c>
      <c r="C56" s="30">
        <v>0</v>
      </c>
      <c r="D56" s="31"/>
      <c r="E56" s="31"/>
      <c r="F56" s="31"/>
      <c r="G56" s="31"/>
      <c r="H56" s="31"/>
      <c r="I56" s="31"/>
      <c r="J56" s="31"/>
      <c r="K56" s="32">
        <f>C56*F55</f>
        <v>0</v>
      </c>
    </row>
    <row r="57" spans="1:13" s="14" customFormat="1" x14ac:dyDescent="0.25">
      <c r="A57" s="1"/>
      <c r="B57" s="3" t="s">
        <v>7</v>
      </c>
      <c r="C57" s="35"/>
      <c r="D57" s="4"/>
      <c r="E57" s="4"/>
      <c r="F57" s="4"/>
      <c r="G57" s="4"/>
      <c r="H57" s="4"/>
      <c r="I57" s="4"/>
      <c r="J57" s="4"/>
      <c r="K57" s="27">
        <f>K56+K55</f>
        <v>0</v>
      </c>
    </row>
    <row r="58" spans="1:13" s="14" customFormat="1" x14ac:dyDescent="0.25">
      <c r="A58" s="28"/>
      <c r="B58" s="29" t="s">
        <v>12</v>
      </c>
      <c r="C58" s="30">
        <v>0</v>
      </c>
      <c r="D58" s="31"/>
      <c r="E58" s="31"/>
      <c r="F58" s="31"/>
      <c r="G58" s="31"/>
      <c r="H58" s="31"/>
      <c r="I58" s="31"/>
      <c r="J58" s="31"/>
      <c r="K58" s="32">
        <f>K57*C58</f>
        <v>0</v>
      </c>
    </row>
    <row r="59" spans="1:13" s="14" customFormat="1" x14ac:dyDescent="0.25">
      <c r="A59" s="1"/>
      <c r="B59" s="3" t="s">
        <v>7</v>
      </c>
      <c r="C59" s="35"/>
      <c r="D59" s="4"/>
      <c r="E59" s="4"/>
      <c r="F59" s="4"/>
      <c r="G59" s="4"/>
      <c r="H59" s="4"/>
      <c r="I59" s="4"/>
      <c r="J59" s="4"/>
      <c r="K59" s="27">
        <f>K58+K57</f>
        <v>0</v>
      </c>
    </row>
    <row r="60" spans="1:13" s="14" customFormat="1" x14ac:dyDescent="0.25">
      <c r="A60" s="28"/>
      <c r="B60" s="29" t="s">
        <v>13</v>
      </c>
      <c r="C60" s="30">
        <v>0</v>
      </c>
      <c r="D60" s="31"/>
      <c r="E60" s="31"/>
      <c r="F60" s="31"/>
      <c r="G60" s="31"/>
      <c r="H60" s="31"/>
      <c r="I60" s="31"/>
      <c r="J60" s="31"/>
      <c r="K60" s="32">
        <f>K59*C60</f>
        <v>0</v>
      </c>
    </row>
    <row r="61" spans="1:13" s="14" customFormat="1" x14ac:dyDescent="0.25">
      <c r="A61" s="1"/>
      <c r="B61" s="3" t="s">
        <v>7</v>
      </c>
      <c r="C61" s="35"/>
      <c r="D61" s="4"/>
      <c r="E61" s="4"/>
      <c r="F61" s="4"/>
      <c r="G61" s="4"/>
      <c r="H61" s="4"/>
      <c r="I61" s="4"/>
      <c r="J61" s="4"/>
      <c r="K61" s="27">
        <f>K59+K60</f>
        <v>0</v>
      </c>
    </row>
    <row r="62" spans="1:13" s="14" customFormat="1" x14ac:dyDescent="0.25">
      <c r="A62" s="28"/>
      <c r="B62" s="29" t="s">
        <v>14</v>
      </c>
      <c r="C62" s="30">
        <v>0</v>
      </c>
      <c r="D62" s="31"/>
      <c r="E62" s="31"/>
      <c r="F62" s="31"/>
      <c r="G62" s="31"/>
      <c r="H62" s="31"/>
      <c r="I62" s="31"/>
      <c r="J62" s="31"/>
      <c r="K62" s="32">
        <f>K61*C62</f>
        <v>0</v>
      </c>
    </row>
    <row r="63" spans="1:13" s="14" customFormat="1" x14ac:dyDescent="0.25">
      <c r="A63" s="1"/>
      <c r="B63" s="3" t="s">
        <v>7</v>
      </c>
      <c r="C63" s="35"/>
      <c r="D63" s="4"/>
      <c r="E63" s="4"/>
      <c r="F63" s="4"/>
      <c r="G63" s="4"/>
      <c r="H63" s="4"/>
      <c r="I63" s="4"/>
      <c r="J63" s="4"/>
      <c r="K63" s="27">
        <f>K61+K62</f>
        <v>0</v>
      </c>
    </row>
    <row r="64" spans="1:13" s="14" customFormat="1" x14ac:dyDescent="0.25">
      <c r="A64" s="28"/>
      <c r="B64" s="29" t="s">
        <v>15</v>
      </c>
      <c r="C64" s="30">
        <v>0</v>
      </c>
      <c r="D64" s="31"/>
      <c r="E64" s="31"/>
      <c r="F64" s="31"/>
      <c r="G64" s="31"/>
      <c r="H64" s="31"/>
      <c r="I64" s="31"/>
      <c r="J64" s="31"/>
      <c r="K64" s="32">
        <f>K63*C64</f>
        <v>0</v>
      </c>
    </row>
    <row r="65" spans="1:12" s="14" customFormat="1" x14ac:dyDescent="0.25">
      <c r="A65" s="1"/>
      <c r="B65" s="3" t="s">
        <v>7</v>
      </c>
      <c r="C65" s="33"/>
      <c r="D65" s="4"/>
      <c r="E65" s="4"/>
      <c r="F65" s="4"/>
      <c r="G65" s="4"/>
      <c r="H65" s="4"/>
      <c r="I65" s="4"/>
      <c r="J65" s="4"/>
      <c r="K65" s="27">
        <f>K63+K64</f>
        <v>0</v>
      </c>
    </row>
    <row r="66" spans="1:12" s="14" customFormat="1" x14ac:dyDescent="0.25">
      <c r="A66" s="28"/>
      <c r="B66" s="29" t="s">
        <v>23</v>
      </c>
      <c r="C66" s="30">
        <v>0</v>
      </c>
      <c r="D66" s="31"/>
      <c r="E66" s="31"/>
      <c r="F66" s="31"/>
      <c r="G66" s="31"/>
      <c r="H66" s="31"/>
      <c r="I66" s="31"/>
      <c r="J66" s="31"/>
      <c r="K66" s="32">
        <f>K65*C66</f>
        <v>0</v>
      </c>
    </row>
    <row r="67" spans="1:12" s="14" customFormat="1" x14ac:dyDescent="0.25">
      <c r="A67" s="1"/>
      <c r="B67" s="3" t="s">
        <v>7</v>
      </c>
      <c r="C67" s="33"/>
      <c r="D67" s="4"/>
      <c r="E67" s="4"/>
      <c r="F67" s="4"/>
      <c r="G67" s="4"/>
      <c r="H67" s="4"/>
      <c r="I67" s="4"/>
      <c r="J67" s="4"/>
      <c r="K67" s="27">
        <f>K65+K66</f>
        <v>0</v>
      </c>
    </row>
    <row r="68" spans="1:12" ht="18.75" customHeight="1" x14ac:dyDescent="0.2">
      <c r="K68" s="17"/>
      <c r="L68" s="17"/>
    </row>
    <row r="69" spans="1:12" ht="15" x14ac:dyDescent="0.2">
      <c r="B69" s="72"/>
      <c r="K69" s="17"/>
      <c r="L69" s="17"/>
    </row>
    <row r="70" spans="1:12" ht="15" x14ac:dyDescent="0.25">
      <c r="B70" s="73"/>
      <c r="J70" s="19"/>
      <c r="K70" s="13"/>
      <c r="L70" s="17"/>
    </row>
    <row r="71" spans="1:12" ht="15" x14ac:dyDescent="0.25">
      <c r="B71" s="73"/>
    </row>
    <row r="72" spans="1:12" ht="15" x14ac:dyDescent="0.2">
      <c r="B72" s="74"/>
      <c r="D72" s="16"/>
    </row>
    <row r="73" spans="1:12" ht="14.25" x14ac:dyDescent="0.2">
      <c r="B73" s="75"/>
      <c r="D73" s="16"/>
    </row>
    <row r="74" spans="1:12" ht="14.25" x14ac:dyDescent="0.2">
      <c r="B74" s="75"/>
      <c r="D74" s="16"/>
    </row>
    <row r="75" spans="1:12" ht="15" x14ac:dyDescent="0.2">
      <c r="B75" s="71"/>
      <c r="D75" s="16"/>
    </row>
    <row r="76" spans="1:12" x14ac:dyDescent="0.2">
      <c r="D76" s="16"/>
    </row>
    <row r="77" spans="1:12" x14ac:dyDescent="0.2">
      <c r="D77" s="16"/>
    </row>
    <row r="78" spans="1:12" x14ac:dyDescent="0.2">
      <c r="D78" s="16"/>
    </row>
    <row r="79" spans="1:12" x14ac:dyDescent="0.2">
      <c r="D79" s="16"/>
    </row>
    <row r="80" spans="1:12" x14ac:dyDescent="0.2">
      <c r="D80" s="16"/>
    </row>
  </sheetData>
  <mergeCells count="9">
    <mergeCell ref="A2:K2"/>
    <mergeCell ref="G4:H4"/>
    <mergeCell ref="I4:J4"/>
    <mergeCell ref="K4:K5"/>
    <mergeCell ref="A4:A5"/>
    <mergeCell ref="B4:B5"/>
    <mergeCell ref="C4:C5"/>
    <mergeCell ref="E4:F4"/>
    <mergeCell ref="D4:D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თავფურცელი</vt:lpstr>
      <vt:lpstr>სამშენებლო ნაწილი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2025-08-05T14:40:03Z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2025-07-11T09:02:37Z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fad489ca-a64e-4f72-a9d8-3ada0510ac3e</vt:lpwstr>
  </property>
  <property fmtid="{D5CDD505-2E9C-101B-9397-08002B2CF9AE}" pid="7" name="MSIP_Label_defa4170-0d19-0005-0004-bc88714345d2_ActionId">
    <vt:lpwstr>6bf2e7bd-b432-4d0a-a9a2-cae6d413e460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