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harashenidze\AppData\Local\Microsoft\Windows\INetCache\Content.Outlook\36IIBXVH\"/>
    </mc:Choice>
  </mc:AlternateContent>
  <xr:revisionPtr revIDLastSave="0" documentId="13_ncr:1_{078A786F-D3BE-43EF-922F-2AE6EC0432E7}" xr6:coauthVersionLast="47" xr6:coauthVersionMax="47" xr10:uidLastSave="{00000000-0000-0000-0000-000000000000}"/>
  <bookViews>
    <workbookView xWindow="-120" yWindow="-120" windowWidth="29040" windowHeight="15840" tabRatio="864" xr2:uid="{00000000-000D-0000-FFFF-FFFF00000000}"/>
  </bookViews>
  <sheets>
    <sheet name="საკაპტაჟე ნაგებობი" sheetId="42" r:id="rId1"/>
  </sheets>
  <definedNames>
    <definedName name="_xlnm.Print_Area" localSheetId="0">'საკაპტაჟე ნაგებობი'!$A$1:$F$129</definedName>
    <definedName name="Rate_EUR_USD" localSheetId="0">#REF!</definedName>
    <definedName name="Rate_EUR_USD">#REF!</definedName>
    <definedName name="Rate_GEL_USD" localSheetId="0">#REF!</definedName>
    <definedName name="Rate_GEL_USD">#REF!</definedName>
    <definedName name="დანარიცხ_კონსტრუქციებზე" localSheetId="0">#REF!</definedName>
    <definedName name="დანარიცხ_კონსტრუქციებზე">#REF!</definedName>
    <definedName name="დანარიცხ_ქვეკონტრაქტზე" localSheetId="0">#REF!</definedName>
    <definedName name="დანარიცხ_ქვეკონტრაქტზ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2" l="1"/>
  <c r="F32" i="42" s="1"/>
  <c r="F31" i="42"/>
  <c r="D18" i="42"/>
  <c r="F18" i="42" s="1"/>
  <c r="F17" i="42"/>
  <c r="D79" i="42" l="1"/>
  <c r="F79" i="42" s="1"/>
  <c r="D59" i="42"/>
  <c r="F59" i="42" s="1"/>
  <c r="D53" i="42"/>
  <c r="F53" i="42" s="1"/>
  <c r="F6" i="42"/>
  <c r="D23" i="42"/>
  <c r="D29" i="42" s="1"/>
  <c r="F29" i="42" s="1"/>
  <c r="D20" i="42"/>
  <c r="F20" i="42" s="1"/>
  <c r="D7" i="42"/>
  <c r="F7" i="42" s="1"/>
  <c r="D4" i="42"/>
  <c r="F4" i="42" s="1"/>
  <c r="F116" i="42"/>
  <c r="F110" i="42"/>
  <c r="F107" i="42"/>
  <c r="F106" i="42"/>
  <c r="F105" i="42"/>
  <c r="F104" i="42"/>
  <c r="F103" i="42"/>
  <c r="F102" i="42"/>
  <c r="F101" i="42"/>
  <c r="F100" i="42"/>
  <c r="F94" i="42"/>
  <c r="F90" i="42"/>
  <c r="F84" i="42"/>
  <c r="F78" i="42"/>
  <c r="F74" i="42"/>
  <c r="F71" i="42"/>
  <c r="F69" i="42"/>
  <c r="F66" i="42"/>
  <c r="F64" i="42"/>
  <c r="F58" i="42"/>
  <c r="F52" i="42"/>
  <c r="F49" i="42"/>
  <c r="F48" i="42"/>
  <c r="F46" i="42"/>
  <c r="F43" i="42"/>
  <c r="F42" i="42"/>
  <c r="F40" i="42"/>
  <c r="F37" i="42"/>
  <c r="F36" i="42"/>
  <c r="F35" i="42"/>
  <c r="F33" i="42"/>
  <c r="F28" i="42"/>
  <c r="F27" i="42"/>
  <c r="F26" i="42"/>
  <c r="F25" i="42"/>
  <c r="F24" i="42"/>
  <c r="F22" i="42"/>
  <c r="F19" i="42"/>
  <c r="F16" i="42"/>
  <c r="F12" i="42"/>
  <c r="F8" i="42"/>
  <c r="F5" i="42"/>
  <c r="F3" i="42"/>
  <c r="D112" i="42"/>
  <c r="F112" i="42" s="1"/>
  <c r="D111" i="42"/>
  <c r="F111" i="42" s="1"/>
  <c r="D117" i="42"/>
  <c r="F117" i="42" s="1"/>
  <c r="D114" i="42"/>
  <c r="F114" i="42" s="1"/>
  <c r="D113" i="42"/>
  <c r="F113" i="42" s="1"/>
  <c r="D108" i="42"/>
  <c r="D109" i="42" s="1"/>
  <c r="F109" i="42" s="1"/>
  <c r="D97" i="42"/>
  <c r="F97" i="42" s="1"/>
  <c r="D96" i="42"/>
  <c r="F96" i="42" s="1"/>
  <c r="D95" i="42"/>
  <c r="F95" i="42" s="1"/>
  <c r="D98" i="42"/>
  <c r="D99" i="42" s="1"/>
  <c r="F99" i="42" s="1"/>
  <c r="D89" i="42"/>
  <c r="F89" i="42" s="1"/>
  <c r="D88" i="42"/>
  <c r="F88" i="42" s="1"/>
  <c r="D87" i="42"/>
  <c r="F87" i="42" s="1"/>
  <c r="D86" i="42"/>
  <c r="F86" i="42" s="1"/>
  <c r="D85" i="42"/>
  <c r="F85" i="42" s="1"/>
  <c r="D83" i="42"/>
  <c r="F83" i="42" s="1"/>
  <c r="D82" i="42"/>
  <c r="F82" i="42" s="1"/>
  <c r="D81" i="42"/>
  <c r="F81" i="42" s="1"/>
  <c r="D80" i="42"/>
  <c r="F80" i="42" s="1"/>
  <c r="D75" i="42"/>
  <c r="F75" i="42" s="1"/>
  <c r="D76" i="42"/>
  <c r="D77" i="42" s="1"/>
  <c r="F77" i="42" s="1"/>
  <c r="D73" i="42"/>
  <c r="F73" i="42" s="1"/>
  <c r="D72" i="42"/>
  <c r="F72" i="42" s="1"/>
  <c r="D70" i="42"/>
  <c r="F70" i="42" s="1"/>
  <c r="D68" i="42"/>
  <c r="F68" i="42" s="1"/>
  <c r="D65" i="42"/>
  <c r="F65" i="42" s="1"/>
  <c r="D67" i="42"/>
  <c r="F67" i="42" s="1"/>
  <c r="D63" i="42"/>
  <c r="F63" i="42" s="1"/>
  <c r="D62" i="42"/>
  <c r="F62" i="42" s="1"/>
  <c r="D61" i="42"/>
  <c r="F61" i="42" s="1"/>
  <c r="D60" i="42"/>
  <c r="F60" i="42" s="1"/>
  <c r="D57" i="42"/>
  <c r="F57" i="42" s="1"/>
  <c r="D56" i="42"/>
  <c r="F56" i="42" s="1"/>
  <c r="D54" i="42"/>
  <c r="F54" i="42" s="1"/>
  <c r="D55" i="42"/>
  <c r="F55" i="42" s="1"/>
  <c r="D92" i="42"/>
  <c r="F92" i="42" s="1"/>
  <c r="D91" i="42"/>
  <c r="F91" i="42" s="1"/>
  <c r="D47" i="42"/>
  <c r="D50" i="42" s="1"/>
  <c r="F50" i="42" s="1"/>
  <c r="D41" i="42"/>
  <c r="D44" i="42" s="1"/>
  <c r="D45" i="42" s="1"/>
  <c r="F45" i="42" s="1"/>
  <c r="D34" i="42"/>
  <c r="F34" i="42" s="1"/>
  <c r="F13" i="42"/>
  <c r="D9" i="42"/>
  <c r="D11" i="42" s="1"/>
  <c r="F11" i="42" s="1"/>
  <c r="F23" i="42" l="1"/>
  <c r="D21" i="42"/>
  <c r="F21" i="42" s="1"/>
  <c r="F76" i="42"/>
  <c r="F44" i="42"/>
  <c r="F47" i="42"/>
  <c r="F98" i="42"/>
  <c r="F9" i="42"/>
  <c r="F41" i="42"/>
  <c r="F108" i="42"/>
  <c r="D115" i="42"/>
  <c r="F115" i="42" s="1"/>
  <c r="D93" i="42"/>
  <c r="F93" i="42" s="1"/>
  <c r="D51" i="42"/>
  <c r="F51" i="42" s="1"/>
  <c r="D38" i="42"/>
  <c r="D30" i="42"/>
  <c r="F30" i="42" s="1"/>
  <c r="D14" i="42"/>
  <c r="F14" i="42" s="1"/>
  <c r="D15" i="42"/>
  <c r="F15" i="42" s="1"/>
  <c r="D10" i="42"/>
  <c r="F10" i="42" s="1"/>
  <c r="D39" i="42" l="1"/>
  <c r="F39" i="42" s="1"/>
  <c r="F38" i="42"/>
  <c r="F118" i="42" l="1"/>
  <c r="F119" i="42" s="1"/>
  <c r="F120" i="42" s="1"/>
  <c r="F121" i="42" s="1"/>
  <c r="F122" i="42" s="1"/>
  <c r="F123" i="42" s="1"/>
  <c r="F124" i="42" s="1"/>
  <c r="F125" i="42" l="1"/>
  <c r="F126" i="42" s="1"/>
  <c r="F127" i="42" l="1"/>
  <c r="F128" i="42" s="1"/>
</calcChain>
</file>

<file path=xl/sharedStrings.xml><?xml version="1.0" encoding="utf-8"?>
<sst xmlns="http://schemas.openxmlformats.org/spreadsheetml/2006/main" count="253" uniqueCount="96">
  <si>
    <t>სამუშაოს დასახელება</t>
  </si>
  <si>
    <t>განზ.</t>
  </si>
  <si>
    <t>რაოდენობა</t>
  </si>
  <si>
    <t>ერთ. ღირებულება</t>
  </si>
  <si>
    <t>ჯამი</t>
  </si>
  <si>
    <t>სულ ჯამი:</t>
  </si>
  <si>
    <t>ზედნადები ხარჯები</t>
  </si>
  <si>
    <t>მოგება</t>
  </si>
  <si>
    <t>სულ (ლარი)</t>
  </si>
  <si>
    <t>კვ.მ.</t>
  </si>
  <si>
    <t>%</t>
  </si>
  <si>
    <t>კომპ.</t>
  </si>
  <si>
    <t>შრომის დანახარჯი</t>
  </si>
  <si>
    <t>კგ</t>
  </si>
  <si>
    <t>ცალი</t>
  </si>
  <si>
    <t>#</t>
  </si>
  <si>
    <t>ტონა</t>
  </si>
  <si>
    <t>კუბ.მ.</t>
  </si>
  <si>
    <t>სხვა მასალები</t>
  </si>
  <si>
    <t>დამატებითი ღირებულების გადასახადი</t>
  </si>
  <si>
    <t>ფასონური ელემენტები და საჰერმეტიზაციო მასალები</t>
  </si>
  <si>
    <t>სატრანსპორტო ხარჯი</t>
  </si>
  <si>
    <t>არმატურის შესაკრავი მავთული, დიამეტრით 2 მმ</t>
  </si>
  <si>
    <t>კგ.</t>
  </si>
  <si>
    <t>,,სენდვიჩ-პანელის" შურუფი</t>
  </si>
  <si>
    <t>ფუგა</t>
  </si>
  <si>
    <t>გაუთვალისწინებელი სამუშაოები</t>
  </si>
  <si>
    <t>სრული სახარჯთაღრიცხვო ღირებულება</t>
  </si>
  <si>
    <t>cali</t>
  </si>
  <si>
    <t>kub. m.</t>
  </si>
  <si>
    <t>metri</t>
  </si>
  <si>
    <t>kv. m.</t>
  </si>
  <si>
    <t>tona</t>
  </si>
  <si>
    <t>eleqtrodi</t>
  </si>
  <si>
    <t>kg</t>
  </si>
  <si>
    <t>liTonis ankeri, diametriT 16 mm, Caankerebis siRrmiT 150 mm (moewyos bijiT araumetesi 500 mm)</t>
  </si>
  <si>
    <t>qviSa-cementis xsnari</t>
  </si>
  <si>
    <t>cementis xsnari</t>
  </si>
  <si>
    <t>fasadis saRebavi</t>
  </si>
  <si>
    <t>kg.</t>
  </si>
  <si>
    <t>zumfara</t>
  </si>
  <si>
    <t>eleqtrogamanawilebeli fari</t>
  </si>
  <si>
    <t>Stefceli</t>
  </si>
  <si>
    <t>antikoroziuli saRebavi liTonis konstruqciebisTvis</t>
  </si>
  <si>
    <t>kompleqti</t>
  </si>
  <si>
    <t>ბარგალკის ქვა (230*2*22,2)</t>
  </si>
  <si>
    <t>სამშენებლო ლურსმანი, Rariani</t>
  </si>
  <si>
    <r>
      <t>ბეტონი B</t>
    </r>
    <r>
      <rPr>
        <sz val="11"/>
        <color theme="1"/>
        <rFont val="Arial"/>
        <family val="2"/>
        <charset val="204"/>
      </rPr>
      <t>B</t>
    </r>
    <r>
      <rPr>
        <sz val="11"/>
        <color theme="1"/>
        <rFont val="AcadMtavr"/>
      </rPr>
      <t>-25 კლასის, sulfatomedegi</t>
    </r>
  </si>
  <si>
    <t>ხის მასალა ყალიბების მოსაწყობად, nedli, wiwvovani, adgilobrivi</t>
  </si>
  <si>
    <t>საკედლე ,,სენდვიჩ-პანელი" სისქით 50 მმ, poliureTanis შემავსებლით</t>
  </si>
  <si>
    <t>სახურავის ,,სენდვიჩ-პანელი" სისქით 50 მმ, poliureTanis შემავსებლით</t>
  </si>
  <si>
    <t xml:space="preserve">aluminis gare karis bloki samontaJo elementebiT, ori cali (Termosistema) </t>
  </si>
  <si>
    <t>ხელოვნური გრანიტის ფილა, priala</t>
  </si>
  <si>
    <t>წებოცემენტი, yinvagamZle</t>
  </si>
  <si>
    <t>fiTxi, fasadis</t>
  </si>
  <si>
    <t>avtomaturi amomrTveli, 10 amp</t>
  </si>
  <si>
    <t>CamrTveli, erTklaviSiani</t>
  </si>
  <si>
    <r>
      <t xml:space="preserve">Weris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</t>
    </r>
  </si>
  <si>
    <r>
      <t xml:space="preserve">kedlis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vati, bra</t>
    </r>
  </si>
  <si>
    <t>spilenZis sadeni ormagi izolaciiT, rTulad aalebadi, 2*2.5</t>
  </si>
  <si>
    <t>antikoroziuli saRebavis gamxsneli, liTonis konstruqciebisTvis</t>
  </si>
  <si>
    <t>ბურულის დემონტაჟი</t>
  </si>
  <si>
    <r>
      <t>არმატურა AB</t>
    </r>
    <r>
      <rPr>
        <sz val="11"/>
        <color theme="1"/>
        <rFont val="Arial"/>
        <family val="2"/>
        <charset val="204"/>
      </rPr>
      <t>B-500</t>
    </r>
    <r>
      <rPr>
        <sz val="11"/>
        <color theme="1"/>
        <rFont val="AcadMtavr"/>
      </rPr>
      <t xml:space="preserve"> კლასის, დიამეტრით 8 მმ</t>
    </r>
  </si>
  <si>
    <t>WaburRilis sakaptaJe nagebobis reabilitacia</t>
  </si>
  <si>
    <t>WaburRilis sakaptaJe nagebobis cokolis dabetoneba</t>
  </si>
  <si>
    <t>WaburRilis sakaptaJe nagebobis cokolis liTonis rigelebis montaJi</t>
  </si>
  <si>
    <t>WaburRilis sakaptaJe nagebobis  საკედლე ,,სენდვიჩ-პანელების" მონტაჟი, სისქით 50 მმ, poliureTanis შემავსებლით.</t>
  </si>
  <si>
    <t>WaburRilis sakaptaJe nagebobis სახურავის ,,სენდვიჩ-პანელების" მონტაჟი, სისქით 50 მმ, poliureTanis შემავსებლით.</t>
  </si>
  <si>
    <t>WaburRilis sakaptaJe nagebobis იატაკების მოწყობა ხელოვნური გრანიტის ფილებით</t>
  </si>
  <si>
    <t>WaburRilis sakaptaJe nagebobis rkinabetonis cokolis Siga zedapiris mopirkeTeba ხელოვნური გრანიტის ფილებით</t>
  </si>
  <si>
    <t>WaburRilis sakaptaJe nagebobis rkinabetonis cokolis gare zedapiris Selesva cement-qviSis duRabiT</t>
  </si>
  <si>
    <t>WaburRilis sakaptaJe nagebobis rkinabetonis cokolis gare zedapiris SeRebva fasadis saRebaviT</t>
  </si>
  <si>
    <t>WaburRilis sakaptaJe nagebobis eleqtrosamontaJo samuSaoebi</t>
  </si>
  <si>
    <t>WaburRilis sakaptaJe nagebobis liTonis konstruqciebis SeRebva antikoroziuli saRebaviT</t>
  </si>
  <si>
    <t>samSeneblo samuSaoebis dasrulebis Semdeg teritoriis dasufTaveba, narCenebis Segroveba da gatana samSeneblo moednidan.</t>
  </si>
  <si>
    <t>kanalizaciis uJangavi foladis trapis damontaJeba, diametriT 50 mm</t>
  </si>
  <si>
    <t>kanalizaciis uJangavi foladis trapi sifoniT, diametriT 50 mm</t>
  </si>
  <si>
    <r>
      <t xml:space="preserve">plieTilenis saniaRvre milis montaJi, diametriT 50 mm, kedlis sisqiT 4.6 mm, marka </t>
    </r>
    <r>
      <rPr>
        <b/>
        <sz val="10"/>
        <color rgb="FF000000"/>
        <rFont val="Arial"/>
        <family val="2"/>
        <charset val="204"/>
      </rPr>
      <t>PE-100 SDR11, PN16</t>
    </r>
  </si>
  <si>
    <r>
      <t xml:space="preserve">plieTilenis saniaRvre mili, diametriT 50 mm, kedlis sisqiT 4.6 mm, marka </t>
    </r>
    <r>
      <rPr>
        <sz val="10"/>
        <color rgb="FF000000"/>
        <rFont val="Arial"/>
        <family val="2"/>
        <charset val="204"/>
      </rPr>
      <t>PE-100 SDR11, PN16</t>
    </r>
  </si>
  <si>
    <t>WaburRilis sakaptaJe nagebobis cokolis fuZis mowyoba qviSa-RorRis nareviT, sisqiT 200 mm.</t>
  </si>
  <si>
    <t>qviSaRorRis narevi</t>
  </si>
  <si>
    <t>liTonis tolgverda kuTxivana kveTiT #60, kedlis sisqiT 3 mm</t>
  </si>
  <si>
    <t>liTonis kvadratuli mili kveTiT 50*50 mm, kedlis sisqiT 3 mm</t>
  </si>
  <si>
    <t>WaburRilis sakaptaJe nagebobis kedlis `sendviC-panelebis~ karis RiobTan sayrdeni liTonis rigelebis montaJi</t>
  </si>
  <si>
    <t>WaburRilis sakaptaJe nagebobis kedlis `sendviC-panelebis~ sayrdeni liTonis grZivebis montaJi</t>
  </si>
  <si>
    <t>WaburRilis sakaptaJe nagebobis rkinabetonis iatakis filis moWimva cementis xsnariT, marka 200, saSualo soisqiT 30 mm</t>
  </si>
  <si>
    <t>badeebisa da gisosebis demontaJi</t>
  </si>
  <si>
    <t xml:space="preserve">aluminis fanjris bloki samontaJo elementebiT, erTi cali, sigrZe-siganiT: 0.5*0.5 m. (Termosistema) </t>
  </si>
  <si>
    <t>WaburRilis sakaptaJe nagebobis aluminis გარე კარის ბლოკების მონტაჟი (zomiT: 0.7 2 * 2.0 m)</t>
  </si>
  <si>
    <t>WaburRilis sakaptaJe nagebobis aluminis fanjris ბლოკების მონტაჟი (zmiT: 0.5 m * 0.5 m)</t>
  </si>
  <si>
    <t>sacremleebi, ფასონური ელემენტები და საჰერმეტიზაციო მასალები</t>
  </si>
  <si>
    <t>თხრილის დამუშავება ხელით</t>
  </si>
  <si>
    <t>Txrilis damuSaveba cokolis mosawyobad</t>
  </si>
  <si>
    <t>gruntis ukuCayra</t>
  </si>
  <si>
    <t>gruntis ukuCayra xeliT</t>
  </si>
  <si>
    <t>#124-ე ჭაბურღილის საკაპტაჟე შენობის რეაბილიტაციის სამუშაოების ხარჯთაღრიცხვა
(ფასები მოცემულია ლარებში)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</si>
</sst>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164" formatCode="_-* #,##0.00\ _₽_-;\-* #,##0.00\ _₽_-;_-* &quot;-&quot;??\ _₽_-;_-@_-"/>
    <numFmt numFmtId="165" formatCode="_-* #,##0.00_р_._-;\-* #,##0.00_р_._-;_-* &quot;-&quot;??_р_._-;_-@_-"/>
    <numFmt numFmtId="166" formatCode="_([$GEL]\ * #,##0.00_);_([$GEL]\ * \(#,##0.00\);_([$GEL]\ * &quot;-&quot;??_);_(@_)"/>
    <numFmt numFmtId="167" formatCode="_-* #,##0.00\ [$₾-437]_-;\-* #,##0.00\ [$₾-437]_-;_-* &quot;-&quot;??\ [$₾-437]_-;_-@_-"/>
    <numFmt numFmtId="168" formatCode="#,##0.00\ [$₾-437]"/>
    <numFmt numFmtId="169" formatCode="_-* #,##0.000_р_._-;\-* #,##0.000_р_._-;_-* &quot;-&quot;??_р_._-;_-@_-"/>
    <numFmt numFmtId="170" formatCode="_-* #,##0.000\ _₽_-;\-* #,##0.000\ _₽_-;_-* &quot;-&quot;??\ _₽_-;_-@_-"/>
    <numFmt numFmtId="171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AcadMtavr"/>
    </font>
    <font>
      <b/>
      <sz val="10"/>
      <color indexed="8"/>
      <name val="AcadMtavr"/>
    </font>
    <font>
      <sz val="11"/>
      <color theme="1"/>
      <name val="AcadMtavr"/>
    </font>
    <font>
      <sz val="10"/>
      <color theme="1"/>
      <name val="AcadMtavr"/>
    </font>
    <font>
      <sz val="10"/>
      <color indexed="8"/>
      <name val="AcadMtavr"/>
    </font>
    <font>
      <b/>
      <sz val="11"/>
      <color theme="1"/>
      <name val="AcadMtavr"/>
    </font>
    <font>
      <b/>
      <sz val="12"/>
      <name val="Sylfaen"/>
      <family val="1"/>
      <charset val="204"/>
    </font>
    <font>
      <b/>
      <sz val="10"/>
      <name val="Sylfaen"/>
      <family val="1"/>
      <charset val="204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166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top" wrapText="1"/>
    </xf>
    <xf numFmtId="169" fontId="10" fillId="0" borderId="1" xfId="1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top" wrapText="1"/>
    </xf>
    <xf numFmtId="16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9" fontId="11" fillId="0" borderId="1" xfId="8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8" fontId="13" fillId="0" borderId="2" xfId="1" applyNumberFormat="1" applyFont="1" applyFill="1" applyBorder="1" applyAlignment="1">
      <alignment horizontal="righ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68" fontId="13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1" applyFont="1" applyAlignment="1">
      <alignment horizontal="center" vertical="center" wrapText="1"/>
    </xf>
    <xf numFmtId="49" fontId="14" fillId="2" borderId="3" xfId="5" applyNumberFormat="1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center" vertical="top" wrapText="1"/>
    </xf>
    <xf numFmtId="170" fontId="10" fillId="0" borderId="1" xfId="1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left" vertical="top" wrapText="1"/>
    </xf>
    <xf numFmtId="49" fontId="15" fillId="2" borderId="3" xfId="5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" xfId="6" xr:uid="{00000000-0005-0000-0000-000001000000}"/>
    <cellStyle name="Comma 3" xfId="10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4" xfId="9" xr:uid="{00000000-0005-0000-0000-000007000000}"/>
    <cellStyle name="Percent" xfId="8" builtinId="5"/>
    <cellStyle name="Percent 2" xfId="4" xr:uid="{00000000-0005-0000-0000-000009000000}"/>
    <cellStyle name="Percent 3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38"/>
  <sheetViews>
    <sheetView tabSelected="1" view="pageBreakPreview" zoomScaleNormal="100" zoomScaleSheetLayoutView="100" workbookViewId="0">
      <selection activeCell="E3" sqref="E3:E128"/>
    </sheetView>
  </sheetViews>
  <sheetFormatPr defaultColWidth="9.140625" defaultRowHeight="15" x14ac:dyDescent="0.25"/>
  <cols>
    <col min="1" max="1" width="4.140625" style="1" customWidth="1"/>
    <col min="2" max="2" width="32.42578125" style="1" customWidth="1"/>
    <col min="3" max="3" width="8.85546875" style="1" customWidth="1"/>
    <col min="4" max="4" width="12" style="1" customWidth="1"/>
    <col min="5" max="5" width="12.28515625" style="2" customWidth="1"/>
    <col min="6" max="6" width="15.7109375" style="2" customWidth="1"/>
    <col min="7" max="7" width="130.28515625" style="5" customWidth="1"/>
    <col min="8" max="9" width="11.5703125" style="1" bestFit="1" customWidth="1"/>
    <col min="10" max="16384" width="9.140625" style="1"/>
  </cols>
  <sheetData>
    <row r="1" spans="1:6" ht="111" customHeight="1" x14ac:dyDescent="0.25">
      <c r="A1" s="38"/>
      <c r="B1" s="42" t="s">
        <v>95</v>
      </c>
      <c r="C1" s="42"/>
      <c r="D1" s="42"/>
      <c r="E1" s="42"/>
      <c r="F1" s="42"/>
    </row>
    <row r="2" spans="1:6" ht="51.6" customHeight="1" x14ac:dyDescent="0.25">
      <c r="A2" s="7" t="s">
        <v>15</v>
      </c>
      <c r="B2" s="10" t="s">
        <v>0</v>
      </c>
      <c r="C2" s="10" t="s">
        <v>1</v>
      </c>
      <c r="D2" s="10" t="s">
        <v>2</v>
      </c>
      <c r="E2" s="11" t="s">
        <v>3</v>
      </c>
      <c r="F2" s="11" t="s">
        <v>8</v>
      </c>
    </row>
    <row r="3" spans="1:6" ht="40.5" customHeight="1" x14ac:dyDescent="0.25">
      <c r="A3" s="6">
        <v>1</v>
      </c>
      <c r="B3" s="12" t="s">
        <v>61</v>
      </c>
      <c r="C3" s="18" t="s">
        <v>9</v>
      </c>
      <c r="D3" s="41">
        <v>8.6</v>
      </c>
      <c r="E3" s="13"/>
      <c r="F3" s="14">
        <f>D3*E3</f>
        <v>0</v>
      </c>
    </row>
    <row r="4" spans="1:6" ht="22.5" customHeight="1" x14ac:dyDescent="0.25">
      <c r="A4" s="6"/>
      <c r="B4" s="15" t="s">
        <v>12</v>
      </c>
      <c r="C4" s="16" t="s">
        <v>9</v>
      </c>
      <c r="D4" s="22">
        <f>D3</f>
        <v>8.6</v>
      </c>
      <c r="E4" s="17"/>
      <c r="F4" s="14">
        <f t="shared" ref="F4:F23" si="0">D4*E4</f>
        <v>0</v>
      </c>
    </row>
    <row r="5" spans="1:6" ht="45.75" customHeight="1" x14ac:dyDescent="0.25">
      <c r="A5" s="9">
        <v>2</v>
      </c>
      <c r="B5" s="12" t="s">
        <v>86</v>
      </c>
      <c r="C5" s="18" t="s">
        <v>31</v>
      </c>
      <c r="D5" s="23">
        <v>17.7</v>
      </c>
      <c r="E5" s="19"/>
      <c r="F5" s="14">
        <f t="shared" si="0"/>
        <v>0</v>
      </c>
    </row>
    <row r="6" spans="1:6" ht="24" customHeight="1" x14ac:dyDescent="0.25">
      <c r="A6" s="6"/>
      <c r="B6" s="15" t="s">
        <v>45</v>
      </c>
      <c r="C6" s="16" t="s">
        <v>14</v>
      </c>
      <c r="D6" s="22">
        <v>2</v>
      </c>
      <c r="E6" s="17"/>
      <c r="F6" s="14">
        <f t="shared" si="0"/>
        <v>0</v>
      </c>
    </row>
    <row r="7" spans="1:6" ht="27.75" customHeight="1" x14ac:dyDescent="0.25">
      <c r="A7" s="8"/>
      <c r="B7" s="15" t="s">
        <v>12</v>
      </c>
      <c r="C7" s="20" t="s">
        <v>9</v>
      </c>
      <c r="D7" s="24">
        <f>D5</f>
        <v>17.7</v>
      </c>
      <c r="E7" s="21"/>
      <c r="F7" s="14">
        <f t="shared" si="0"/>
        <v>0</v>
      </c>
    </row>
    <row r="8" spans="1:6" ht="61.9" customHeight="1" x14ac:dyDescent="0.25">
      <c r="A8" s="9">
        <v>3</v>
      </c>
      <c r="B8" s="12" t="s">
        <v>75</v>
      </c>
      <c r="C8" s="18" t="s">
        <v>44</v>
      </c>
      <c r="D8" s="39">
        <v>1</v>
      </c>
      <c r="E8" s="19"/>
      <c r="F8" s="14">
        <f t="shared" si="0"/>
        <v>0</v>
      </c>
    </row>
    <row r="9" spans="1:6" ht="49.15" customHeight="1" x14ac:dyDescent="0.25">
      <c r="A9" s="6"/>
      <c r="B9" s="15" t="s">
        <v>76</v>
      </c>
      <c r="C9" s="16" t="s">
        <v>44</v>
      </c>
      <c r="D9" s="22">
        <f>D8</f>
        <v>1</v>
      </c>
      <c r="E9" s="17"/>
      <c r="F9" s="14">
        <f t="shared" si="0"/>
        <v>0</v>
      </c>
    </row>
    <row r="10" spans="1:6" ht="31.15" customHeight="1" x14ac:dyDescent="0.25">
      <c r="A10" s="6"/>
      <c r="B10" s="15" t="s">
        <v>18</v>
      </c>
      <c r="C10" s="16" t="s">
        <v>44</v>
      </c>
      <c r="D10" s="22">
        <f>D9</f>
        <v>1</v>
      </c>
      <c r="E10" s="17"/>
      <c r="F10" s="14">
        <f t="shared" si="0"/>
        <v>0</v>
      </c>
    </row>
    <row r="11" spans="1:6" ht="29.25" customHeight="1" x14ac:dyDescent="0.25">
      <c r="A11" s="8"/>
      <c r="B11" s="15" t="s">
        <v>12</v>
      </c>
      <c r="C11" s="20" t="s">
        <v>44</v>
      </c>
      <c r="D11" s="24">
        <f>D9</f>
        <v>1</v>
      </c>
      <c r="E11" s="21"/>
      <c r="F11" s="14">
        <f t="shared" si="0"/>
        <v>0</v>
      </c>
    </row>
    <row r="12" spans="1:6" ht="70.5" customHeight="1" x14ac:dyDescent="0.25">
      <c r="A12" s="9">
        <v>4</v>
      </c>
      <c r="B12" s="12" t="s">
        <v>77</v>
      </c>
      <c r="C12" s="18" t="s">
        <v>30</v>
      </c>
      <c r="D12" s="39">
        <v>3</v>
      </c>
      <c r="E12" s="19"/>
      <c r="F12" s="14">
        <f t="shared" si="0"/>
        <v>0</v>
      </c>
    </row>
    <row r="13" spans="1:6" ht="54" customHeight="1" x14ac:dyDescent="0.25">
      <c r="A13" s="6"/>
      <c r="B13" s="25" t="s">
        <v>78</v>
      </c>
      <c r="C13" s="16" t="s">
        <v>30</v>
      </c>
      <c r="D13" s="22">
        <v>5</v>
      </c>
      <c r="E13" s="17"/>
      <c r="F13" s="14">
        <f t="shared" si="0"/>
        <v>0</v>
      </c>
    </row>
    <row r="14" spans="1:6" ht="18.75" customHeight="1" x14ac:dyDescent="0.25">
      <c r="A14" s="6"/>
      <c r="B14" s="15" t="s">
        <v>18</v>
      </c>
      <c r="C14" s="16" t="s">
        <v>30</v>
      </c>
      <c r="D14" s="22">
        <f>D13</f>
        <v>5</v>
      </c>
      <c r="E14" s="17"/>
      <c r="F14" s="14">
        <f t="shared" si="0"/>
        <v>0</v>
      </c>
    </row>
    <row r="15" spans="1:6" ht="29.25" customHeight="1" x14ac:dyDescent="0.25">
      <c r="A15" s="8"/>
      <c r="B15" s="15" t="s">
        <v>12</v>
      </c>
      <c r="C15" s="20" t="s">
        <v>30</v>
      </c>
      <c r="D15" s="24">
        <f>D13</f>
        <v>5</v>
      </c>
      <c r="E15" s="21"/>
      <c r="F15" s="14">
        <f t="shared" si="0"/>
        <v>0</v>
      </c>
    </row>
    <row r="16" spans="1:6" ht="47.45" customHeight="1" x14ac:dyDescent="0.25">
      <c r="A16" s="9"/>
      <c r="B16" s="12" t="s">
        <v>63</v>
      </c>
      <c r="C16" s="18" t="s">
        <v>28</v>
      </c>
      <c r="D16" s="23">
        <v>1</v>
      </c>
      <c r="E16" s="19"/>
      <c r="F16" s="14">
        <f t="shared" si="0"/>
        <v>0</v>
      </c>
    </row>
    <row r="17" spans="1:6" ht="34.5" customHeight="1" x14ac:dyDescent="0.25">
      <c r="A17" s="9">
        <v>5</v>
      </c>
      <c r="B17" s="12" t="s">
        <v>92</v>
      </c>
      <c r="C17" s="18" t="s">
        <v>17</v>
      </c>
      <c r="D17" s="39">
        <v>3</v>
      </c>
      <c r="E17" s="19"/>
      <c r="F17" s="14">
        <f t="shared" si="0"/>
        <v>0</v>
      </c>
    </row>
    <row r="18" spans="1:6" ht="28.5" customHeight="1" x14ac:dyDescent="0.25">
      <c r="A18" s="8"/>
      <c r="B18" s="15" t="s">
        <v>91</v>
      </c>
      <c r="C18" s="20" t="s">
        <v>17</v>
      </c>
      <c r="D18" s="24">
        <f>D17</f>
        <v>3</v>
      </c>
      <c r="E18" s="21"/>
      <c r="F18" s="14">
        <f t="shared" si="0"/>
        <v>0</v>
      </c>
    </row>
    <row r="19" spans="1:6" ht="56.25" customHeight="1" x14ac:dyDescent="0.25">
      <c r="A19" s="9">
        <v>6</v>
      </c>
      <c r="B19" s="12" t="s">
        <v>79</v>
      </c>
      <c r="C19" s="18" t="s">
        <v>29</v>
      </c>
      <c r="D19" s="23">
        <v>0.5</v>
      </c>
      <c r="E19" s="19"/>
      <c r="F19" s="14">
        <f t="shared" si="0"/>
        <v>0</v>
      </c>
    </row>
    <row r="20" spans="1:6" ht="27.75" customHeight="1" x14ac:dyDescent="0.25">
      <c r="A20" s="6"/>
      <c r="B20" s="15" t="s">
        <v>80</v>
      </c>
      <c r="C20" s="16" t="s">
        <v>17</v>
      </c>
      <c r="D20" s="40">
        <f>D19*1.1</f>
        <v>0.55000000000000004</v>
      </c>
      <c r="E20" s="17"/>
      <c r="F20" s="14">
        <f t="shared" si="0"/>
        <v>0</v>
      </c>
    </row>
    <row r="21" spans="1:6" ht="25.15" customHeight="1" x14ac:dyDescent="0.25">
      <c r="A21" s="8"/>
      <c r="B21" s="15" t="s">
        <v>12</v>
      </c>
      <c r="C21" s="20" t="s">
        <v>17</v>
      </c>
      <c r="D21" s="24">
        <f>D20</f>
        <v>0.55000000000000004</v>
      </c>
      <c r="E21" s="21"/>
      <c r="F21" s="14">
        <f t="shared" si="0"/>
        <v>0</v>
      </c>
    </row>
    <row r="22" spans="1:6" ht="45.6" customHeight="1" x14ac:dyDescent="0.25">
      <c r="A22" s="9">
        <v>7</v>
      </c>
      <c r="B22" s="12" t="s">
        <v>64</v>
      </c>
      <c r="C22" s="18" t="s">
        <v>28</v>
      </c>
      <c r="D22" s="39">
        <v>1.7</v>
      </c>
      <c r="E22" s="19"/>
      <c r="F22" s="14">
        <f t="shared" si="0"/>
        <v>0</v>
      </c>
    </row>
    <row r="23" spans="1:6" ht="33" customHeight="1" x14ac:dyDescent="0.25">
      <c r="A23" s="6"/>
      <c r="B23" s="15" t="s">
        <v>47</v>
      </c>
      <c r="C23" s="16" t="s">
        <v>17</v>
      </c>
      <c r="D23" s="22">
        <f>D22*1.1</f>
        <v>1.87</v>
      </c>
      <c r="E23" s="17"/>
      <c r="F23" s="14">
        <f t="shared" si="0"/>
        <v>0</v>
      </c>
    </row>
    <row r="24" spans="1:6" ht="39.75" customHeight="1" x14ac:dyDescent="0.25">
      <c r="A24" s="6"/>
      <c r="B24" s="15" t="s">
        <v>62</v>
      </c>
      <c r="C24" s="16" t="s">
        <v>16</v>
      </c>
      <c r="D24" s="22">
        <v>7.4999999999999997E-2</v>
      </c>
      <c r="E24" s="17"/>
      <c r="F24" s="14">
        <f t="shared" ref="F24:F62" si="1">D24*E24</f>
        <v>0</v>
      </c>
    </row>
    <row r="25" spans="1:6" ht="42" customHeight="1" x14ac:dyDescent="0.25">
      <c r="A25" s="6"/>
      <c r="B25" s="15" t="s">
        <v>22</v>
      </c>
      <c r="C25" s="16" t="s">
        <v>23</v>
      </c>
      <c r="D25" s="22">
        <v>1</v>
      </c>
      <c r="E25" s="17"/>
      <c r="F25" s="14">
        <f t="shared" si="1"/>
        <v>0</v>
      </c>
    </row>
    <row r="26" spans="1:6" ht="24" customHeight="1" x14ac:dyDescent="0.25">
      <c r="A26" s="6"/>
      <c r="B26" s="15" t="s">
        <v>45</v>
      </c>
      <c r="C26" s="16" t="s">
        <v>14</v>
      </c>
      <c r="D26" s="22">
        <v>0.5</v>
      </c>
      <c r="E26" s="17"/>
      <c r="F26" s="14">
        <f t="shared" si="1"/>
        <v>0</v>
      </c>
    </row>
    <row r="27" spans="1:6" ht="42.75" customHeight="1" x14ac:dyDescent="0.25">
      <c r="A27" s="6"/>
      <c r="B27" s="15" t="s">
        <v>48</v>
      </c>
      <c r="C27" s="16" t="s">
        <v>17</v>
      </c>
      <c r="D27" s="22">
        <v>0.16</v>
      </c>
      <c r="E27" s="17"/>
      <c r="F27" s="14">
        <f t="shared" si="1"/>
        <v>0</v>
      </c>
    </row>
    <row r="28" spans="1:6" ht="27" customHeight="1" x14ac:dyDescent="0.25">
      <c r="A28" s="6"/>
      <c r="B28" s="15" t="s">
        <v>46</v>
      </c>
      <c r="C28" s="16" t="s">
        <v>13</v>
      </c>
      <c r="D28" s="22">
        <v>0.5</v>
      </c>
      <c r="E28" s="17"/>
      <c r="F28" s="14">
        <f t="shared" si="1"/>
        <v>0</v>
      </c>
    </row>
    <row r="29" spans="1:6" ht="18.75" customHeight="1" x14ac:dyDescent="0.25">
      <c r="A29" s="6"/>
      <c r="B29" s="15" t="s">
        <v>18</v>
      </c>
      <c r="C29" s="16" t="s">
        <v>17</v>
      </c>
      <c r="D29" s="22">
        <f>D23</f>
        <v>1.87</v>
      </c>
      <c r="E29" s="17"/>
      <c r="F29" s="14">
        <f t="shared" si="1"/>
        <v>0</v>
      </c>
    </row>
    <row r="30" spans="1:6" ht="25.15" customHeight="1" x14ac:dyDescent="0.25">
      <c r="A30" s="8"/>
      <c r="B30" s="15" t="s">
        <v>12</v>
      </c>
      <c r="C30" s="20" t="s">
        <v>17</v>
      </c>
      <c r="D30" s="24">
        <f>D29</f>
        <v>1.87</v>
      </c>
      <c r="E30" s="21"/>
      <c r="F30" s="14">
        <f t="shared" si="1"/>
        <v>0</v>
      </c>
    </row>
    <row r="31" spans="1:6" ht="34.5" customHeight="1" x14ac:dyDescent="0.25">
      <c r="A31" s="9">
        <v>8</v>
      </c>
      <c r="B31" s="12" t="s">
        <v>93</v>
      </c>
      <c r="C31" s="18" t="s">
        <v>17</v>
      </c>
      <c r="D31" s="39">
        <v>1</v>
      </c>
      <c r="E31" s="19"/>
      <c r="F31" s="14">
        <f t="shared" si="1"/>
        <v>0</v>
      </c>
    </row>
    <row r="32" spans="1:6" ht="28.5" customHeight="1" x14ac:dyDescent="0.25">
      <c r="A32" s="8"/>
      <c r="B32" s="15" t="s">
        <v>94</v>
      </c>
      <c r="C32" s="20" t="s">
        <v>17</v>
      </c>
      <c r="D32" s="24">
        <f>D31</f>
        <v>1</v>
      </c>
      <c r="E32" s="21"/>
      <c r="F32" s="14">
        <f t="shared" si="1"/>
        <v>0</v>
      </c>
    </row>
    <row r="33" spans="1:6" ht="57.6" customHeight="1" x14ac:dyDescent="0.25">
      <c r="A33" s="9">
        <v>9</v>
      </c>
      <c r="B33" s="12" t="s">
        <v>65</v>
      </c>
      <c r="C33" s="18" t="s">
        <v>32</v>
      </c>
      <c r="D33" s="39">
        <v>2.7E-2</v>
      </c>
      <c r="E33" s="19"/>
      <c r="F33" s="14">
        <f t="shared" si="1"/>
        <v>0</v>
      </c>
    </row>
    <row r="34" spans="1:6" ht="45" customHeight="1" x14ac:dyDescent="0.25">
      <c r="A34" s="6"/>
      <c r="B34" s="15" t="s">
        <v>81</v>
      </c>
      <c r="C34" s="16" t="s">
        <v>32</v>
      </c>
      <c r="D34" s="22">
        <f>D33*1.1</f>
        <v>2.9700000000000001E-2</v>
      </c>
      <c r="E34" s="17"/>
      <c r="F34" s="14">
        <f t="shared" si="1"/>
        <v>0</v>
      </c>
    </row>
    <row r="35" spans="1:6" ht="80.45" customHeight="1" x14ac:dyDescent="0.25">
      <c r="A35" s="6"/>
      <c r="B35" s="15" t="s">
        <v>35</v>
      </c>
      <c r="C35" s="16" t="s">
        <v>14</v>
      </c>
      <c r="D35" s="22">
        <v>24</v>
      </c>
      <c r="E35" s="17"/>
      <c r="F35" s="14">
        <f t="shared" si="1"/>
        <v>0</v>
      </c>
    </row>
    <row r="36" spans="1:6" ht="34.5" customHeight="1" x14ac:dyDescent="0.25">
      <c r="A36" s="6"/>
      <c r="B36" s="15" t="s">
        <v>33</v>
      </c>
      <c r="C36" s="16" t="s">
        <v>34</v>
      </c>
      <c r="D36" s="22">
        <v>0.5</v>
      </c>
      <c r="E36" s="17"/>
      <c r="F36" s="14">
        <f t="shared" si="1"/>
        <v>0</v>
      </c>
    </row>
    <row r="37" spans="1:6" ht="24" customHeight="1" x14ac:dyDescent="0.25">
      <c r="A37" s="6"/>
      <c r="B37" s="15" t="s">
        <v>45</v>
      </c>
      <c r="C37" s="16" t="s">
        <v>14</v>
      </c>
      <c r="D37" s="22">
        <v>0.5</v>
      </c>
      <c r="E37" s="17"/>
      <c r="F37" s="14">
        <f t="shared" si="1"/>
        <v>0</v>
      </c>
    </row>
    <row r="38" spans="1:6" ht="18.75" customHeight="1" x14ac:dyDescent="0.25">
      <c r="A38" s="6"/>
      <c r="B38" s="15" t="s">
        <v>18</v>
      </c>
      <c r="C38" s="16" t="s">
        <v>32</v>
      </c>
      <c r="D38" s="22">
        <f>D34</f>
        <v>2.9700000000000001E-2</v>
      </c>
      <c r="E38" s="17"/>
      <c r="F38" s="14">
        <f t="shared" si="1"/>
        <v>0</v>
      </c>
    </row>
    <row r="39" spans="1:6" ht="25.15" customHeight="1" x14ac:dyDescent="0.25">
      <c r="A39" s="8"/>
      <c r="B39" s="15" t="s">
        <v>12</v>
      </c>
      <c r="C39" s="20" t="s">
        <v>32</v>
      </c>
      <c r="D39" s="24">
        <f>D38</f>
        <v>2.9700000000000001E-2</v>
      </c>
      <c r="E39" s="21"/>
      <c r="F39" s="14">
        <f t="shared" si="1"/>
        <v>0</v>
      </c>
    </row>
    <row r="40" spans="1:6" ht="73.150000000000006" customHeight="1" x14ac:dyDescent="0.25">
      <c r="A40" s="9">
        <v>10</v>
      </c>
      <c r="B40" s="12" t="s">
        <v>84</v>
      </c>
      <c r="C40" s="18" t="s">
        <v>32</v>
      </c>
      <c r="D40" s="39">
        <v>0.112</v>
      </c>
      <c r="E40" s="19"/>
      <c r="F40" s="14">
        <f t="shared" si="1"/>
        <v>0</v>
      </c>
    </row>
    <row r="41" spans="1:6" ht="45" customHeight="1" x14ac:dyDescent="0.25">
      <c r="A41" s="6"/>
      <c r="B41" s="15" t="s">
        <v>82</v>
      </c>
      <c r="C41" s="16" t="s">
        <v>32</v>
      </c>
      <c r="D41" s="22">
        <f>D40*1.1</f>
        <v>0.12320000000000002</v>
      </c>
      <c r="E41" s="17"/>
      <c r="F41" s="14">
        <f t="shared" si="1"/>
        <v>0</v>
      </c>
    </row>
    <row r="42" spans="1:6" ht="34.5" customHeight="1" x14ac:dyDescent="0.25">
      <c r="A42" s="6"/>
      <c r="B42" s="15" t="s">
        <v>33</v>
      </c>
      <c r="C42" s="16" t="s">
        <v>34</v>
      </c>
      <c r="D42" s="22">
        <v>3</v>
      </c>
      <c r="E42" s="17"/>
      <c r="F42" s="14">
        <f t="shared" si="1"/>
        <v>0</v>
      </c>
    </row>
    <row r="43" spans="1:6" ht="24" customHeight="1" x14ac:dyDescent="0.25">
      <c r="A43" s="6"/>
      <c r="B43" s="15" t="s">
        <v>45</v>
      </c>
      <c r="C43" s="16" t="s">
        <v>14</v>
      </c>
      <c r="D43" s="22">
        <v>2</v>
      </c>
      <c r="E43" s="17"/>
      <c r="F43" s="14">
        <f t="shared" si="1"/>
        <v>0</v>
      </c>
    </row>
    <row r="44" spans="1:6" ht="18.75" customHeight="1" x14ac:dyDescent="0.25">
      <c r="A44" s="6"/>
      <c r="B44" s="15" t="s">
        <v>18</v>
      </c>
      <c r="C44" s="16" t="s">
        <v>32</v>
      </c>
      <c r="D44" s="22">
        <f>D41</f>
        <v>0.12320000000000002</v>
      </c>
      <c r="E44" s="17"/>
      <c r="F44" s="14">
        <f t="shared" si="1"/>
        <v>0</v>
      </c>
    </row>
    <row r="45" spans="1:6" ht="25.15" customHeight="1" x14ac:dyDescent="0.25">
      <c r="A45" s="8"/>
      <c r="B45" s="15" t="s">
        <v>12</v>
      </c>
      <c r="C45" s="20" t="s">
        <v>32</v>
      </c>
      <c r="D45" s="24">
        <f>D44</f>
        <v>0.12320000000000002</v>
      </c>
      <c r="E45" s="21"/>
      <c r="F45" s="14">
        <f t="shared" si="1"/>
        <v>0</v>
      </c>
    </row>
    <row r="46" spans="1:6" ht="71.45" customHeight="1" x14ac:dyDescent="0.25">
      <c r="A46" s="9">
        <v>11</v>
      </c>
      <c r="B46" s="12" t="s">
        <v>83</v>
      </c>
      <c r="C46" s="18" t="s">
        <v>32</v>
      </c>
      <c r="D46" s="39">
        <v>2.5999999999999999E-2</v>
      </c>
      <c r="E46" s="19"/>
      <c r="F46" s="14">
        <f t="shared" si="1"/>
        <v>0</v>
      </c>
    </row>
    <row r="47" spans="1:6" ht="45" customHeight="1" x14ac:dyDescent="0.25">
      <c r="A47" s="6"/>
      <c r="B47" s="15" t="s">
        <v>82</v>
      </c>
      <c r="C47" s="16" t="s">
        <v>32</v>
      </c>
      <c r="D47" s="22">
        <f>D46*1.1</f>
        <v>2.86E-2</v>
      </c>
      <c r="E47" s="17"/>
      <c r="F47" s="14">
        <f t="shared" si="1"/>
        <v>0</v>
      </c>
    </row>
    <row r="48" spans="1:6" ht="34.5" customHeight="1" x14ac:dyDescent="0.25">
      <c r="A48" s="6"/>
      <c r="B48" s="15" t="s">
        <v>33</v>
      </c>
      <c r="C48" s="16" t="s">
        <v>34</v>
      </c>
      <c r="D48" s="22">
        <v>0.5</v>
      </c>
      <c r="E48" s="17"/>
      <c r="F48" s="14">
        <f t="shared" si="1"/>
        <v>0</v>
      </c>
    </row>
    <row r="49" spans="1:6" ht="24" customHeight="1" x14ac:dyDescent="0.25">
      <c r="A49" s="6"/>
      <c r="B49" s="15" t="s">
        <v>45</v>
      </c>
      <c r="C49" s="16" t="s">
        <v>14</v>
      </c>
      <c r="D49" s="22">
        <v>0.5</v>
      </c>
      <c r="E49" s="17"/>
      <c r="F49" s="14">
        <f t="shared" si="1"/>
        <v>0</v>
      </c>
    </row>
    <row r="50" spans="1:6" ht="18.75" customHeight="1" x14ac:dyDescent="0.25">
      <c r="A50" s="6"/>
      <c r="B50" s="15" t="s">
        <v>18</v>
      </c>
      <c r="C50" s="16" t="s">
        <v>32</v>
      </c>
      <c r="D50" s="22">
        <f>D47</f>
        <v>2.86E-2</v>
      </c>
      <c r="E50" s="17"/>
      <c r="F50" s="14">
        <f t="shared" si="1"/>
        <v>0</v>
      </c>
    </row>
    <row r="51" spans="1:6" ht="25.15" customHeight="1" x14ac:dyDescent="0.25">
      <c r="A51" s="8"/>
      <c r="B51" s="15" t="s">
        <v>12</v>
      </c>
      <c r="C51" s="20" t="s">
        <v>32</v>
      </c>
      <c r="D51" s="24">
        <f>D50</f>
        <v>2.86E-2</v>
      </c>
      <c r="E51" s="21"/>
      <c r="F51" s="14">
        <f t="shared" si="1"/>
        <v>0</v>
      </c>
    </row>
    <row r="52" spans="1:6" ht="84.75" customHeight="1" x14ac:dyDescent="0.25">
      <c r="A52" s="9">
        <v>12</v>
      </c>
      <c r="B52" s="12" t="s">
        <v>66</v>
      </c>
      <c r="C52" s="18" t="s">
        <v>9</v>
      </c>
      <c r="D52" s="39">
        <v>17.7</v>
      </c>
      <c r="E52" s="19"/>
      <c r="F52" s="14">
        <f t="shared" si="1"/>
        <v>0</v>
      </c>
    </row>
    <row r="53" spans="1:6" ht="48.75" customHeight="1" x14ac:dyDescent="0.25">
      <c r="A53" s="6"/>
      <c r="B53" s="15" t="s">
        <v>49</v>
      </c>
      <c r="C53" s="16" t="s">
        <v>9</v>
      </c>
      <c r="D53" s="22">
        <f>D52*1.4</f>
        <v>24.779999999999998</v>
      </c>
      <c r="E53" s="17"/>
      <c r="F53" s="14">
        <f t="shared" si="1"/>
        <v>0</v>
      </c>
    </row>
    <row r="54" spans="1:6" ht="49.15" customHeight="1" x14ac:dyDescent="0.25">
      <c r="A54" s="8"/>
      <c r="B54" s="25" t="s">
        <v>90</v>
      </c>
      <c r="C54" s="26" t="s">
        <v>9</v>
      </c>
      <c r="D54" s="24">
        <f>D52</f>
        <v>17.7</v>
      </c>
      <c r="E54" s="21"/>
      <c r="F54" s="14">
        <f t="shared" si="1"/>
        <v>0</v>
      </c>
    </row>
    <row r="55" spans="1:6" ht="18.75" customHeight="1" x14ac:dyDescent="0.25">
      <c r="A55" s="6"/>
      <c r="B55" s="15" t="s">
        <v>24</v>
      </c>
      <c r="C55" s="16" t="s">
        <v>14</v>
      </c>
      <c r="D55" s="22">
        <f>D52*6</f>
        <v>106.19999999999999</v>
      </c>
      <c r="E55" s="17"/>
      <c r="F55" s="14">
        <f t="shared" si="1"/>
        <v>0</v>
      </c>
    </row>
    <row r="56" spans="1:6" ht="18.75" customHeight="1" x14ac:dyDescent="0.25">
      <c r="A56" s="6"/>
      <c r="B56" s="15" t="s">
        <v>18</v>
      </c>
      <c r="C56" s="16" t="s">
        <v>9</v>
      </c>
      <c r="D56" s="22">
        <f>D52</f>
        <v>17.7</v>
      </c>
      <c r="E56" s="17"/>
      <c r="F56" s="14">
        <f t="shared" si="1"/>
        <v>0</v>
      </c>
    </row>
    <row r="57" spans="1:6" ht="24.75" customHeight="1" x14ac:dyDescent="0.25">
      <c r="A57" s="8"/>
      <c r="B57" s="15" t="s">
        <v>12</v>
      </c>
      <c r="C57" s="20" t="s">
        <v>9</v>
      </c>
      <c r="D57" s="24">
        <f>D52</f>
        <v>17.7</v>
      </c>
      <c r="E57" s="21"/>
      <c r="F57" s="14">
        <f t="shared" si="1"/>
        <v>0</v>
      </c>
    </row>
    <row r="58" spans="1:6" ht="82.5" customHeight="1" x14ac:dyDescent="0.25">
      <c r="A58" s="9">
        <v>13</v>
      </c>
      <c r="B58" s="12" t="s">
        <v>67</v>
      </c>
      <c r="C58" s="18" t="s">
        <v>9</v>
      </c>
      <c r="D58" s="39">
        <v>6.6</v>
      </c>
      <c r="E58" s="19"/>
      <c r="F58" s="14">
        <f t="shared" si="1"/>
        <v>0</v>
      </c>
    </row>
    <row r="59" spans="1:6" ht="58.5" customHeight="1" x14ac:dyDescent="0.25">
      <c r="A59" s="6"/>
      <c r="B59" s="15" t="s">
        <v>50</v>
      </c>
      <c r="C59" s="16" t="s">
        <v>9</v>
      </c>
      <c r="D59" s="22">
        <f>D58*1.4</f>
        <v>9.2399999999999984</v>
      </c>
      <c r="E59" s="17"/>
      <c r="F59" s="14">
        <f t="shared" si="1"/>
        <v>0</v>
      </c>
    </row>
    <row r="60" spans="1:6" ht="32.25" customHeight="1" x14ac:dyDescent="0.25">
      <c r="A60" s="8"/>
      <c r="B60" s="25" t="s">
        <v>20</v>
      </c>
      <c r="C60" s="26" t="s">
        <v>9</v>
      </c>
      <c r="D60" s="24">
        <f>D58</f>
        <v>6.6</v>
      </c>
      <c r="E60" s="21"/>
      <c r="F60" s="14">
        <f t="shared" si="1"/>
        <v>0</v>
      </c>
    </row>
    <row r="61" spans="1:6" ht="18.75" customHeight="1" x14ac:dyDescent="0.25">
      <c r="A61" s="6"/>
      <c r="B61" s="15" t="s">
        <v>24</v>
      </c>
      <c r="C61" s="16" t="s">
        <v>14</v>
      </c>
      <c r="D61" s="22">
        <f>D58*6</f>
        <v>39.599999999999994</v>
      </c>
      <c r="E61" s="17"/>
      <c r="F61" s="14">
        <f t="shared" si="1"/>
        <v>0</v>
      </c>
    </row>
    <row r="62" spans="1:6" ht="18.75" customHeight="1" x14ac:dyDescent="0.25">
      <c r="A62" s="6"/>
      <c r="B62" s="15" t="s">
        <v>18</v>
      </c>
      <c r="C62" s="16" t="s">
        <v>9</v>
      </c>
      <c r="D62" s="22">
        <f>D58</f>
        <v>6.6</v>
      </c>
      <c r="E62" s="17"/>
      <c r="F62" s="14">
        <f t="shared" si="1"/>
        <v>0</v>
      </c>
    </row>
    <row r="63" spans="1:6" ht="20.25" customHeight="1" x14ac:dyDescent="0.25">
      <c r="A63" s="8"/>
      <c r="B63" s="15" t="s">
        <v>12</v>
      </c>
      <c r="C63" s="20" t="s">
        <v>9</v>
      </c>
      <c r="D63" s="24">
        <f>D58</f>
        <v>6.6</v>
      </c>
      <c r="E63" s="21"/>
      <c r="F63" s="14">
        <f t="shared" ref="F63:F115" si="2">D63*E63</f>
        <v>0</v>
      </c>
    </row>
    <row r="64" spans="1:6" ht="63.6" customHeight="1" x14ac:dyDescent="0.25">
      <c r="A64" s="9">
        <v>14</v>
      </c>
      <c r="B64" s="12" t="s">
        <v>88</v>
      </c>
      <c r="C64" s="18" t="s">
        <v>9</v>
      </c>
      <c r="D64" s="39">
        <v>1.4</v>
      </c>
      <c r="E64" s="19"/>
      <c r="F64" s="14">
        <f t="shared" si="2"/>
        <v>0</v>
      </c>
    </row>
    <row r="65" spans="1:6" ht="60.75" customHeight="1" x14ac:dyDescent="0.25">
      <c r="A65" s="6"/>
      <c r="B65" s="15" t="s">
        <v>51</v>
      </c>
      <c r="C65" s="16" t="s">
        <v>9</v>
      </c>
      <c r="D65" s="22">
        <f>D64</f>
        <v>1.4</v>
      </c>
      <c r="E65" s="17"/>
      <c r="F65" s="14">
        <f t="shared" si="2"/>
        <v>0</v>
      </c>
    </row>
    <row r="66" spans="1:6" ht="35.450000000000003" customHeight="1" x14ac:dyDescent="0.25">
      <c r="A66" s="8"/>
      <c r="B66" s="25" t="s">
        <v>20</v>
      </c>
      <c r="C66" s="26" t="s">
        <v>11</v>
      </c>
      <c r="D66" s="24">
        <v>1</v>
      </c>
      <c r="E66" s="21"/>
      <c r="F66" s="14">
        <f t="shared" si="2"/>
        <v>0</v>
      </c>
    </row>
    <row r="67" spans="1:6" ht="18.75" customHeight="1" x14ac:dyDescent="0.25">
      <c r="A67" s="6"/>
      <c r="B67" s="15" t="s">
        <v>18</v>
      </c>
      <c r="C67" s="16" t="s">
        <v>9</v>
      </c>
      <c r="D67" s="22">
        <f>D64</f>
        <v>1.4</v>
      </c>
      <c r="E67" s="17"/>
      <c r="F67" s="14">
        <f t="shared" si="2"/>
        <v>0</v>
      </c>
    </row>
    <row r="68" spans="1:6" ht="22.9" customHeight="1" x14ac:dyDescent="0.25">
      <c r="A68" s="8"/>
      <c r="B68" s="15" t="s">
        <v>12</v>
      </c>
      <c r="C68" s="20" t="s">
        <v>9</v>
      </c>
      <c r="D68" s="24">
        <f>D64</f>
        <v>1.4</v>
      </c>
      <c r="E68" s="21"/>
      <c r="F68" s="14">
        <f t="shared" si="2"/>
        <v>0</v>
      </c>
    </row>
    <row r="69" spans="1:6" ht="61.9" customHeight="1" x14ac:dyDescent="0.25">
      <c r="A69" s="9">
        <v>15</v>
      </c>
      <c r="B69" s="12" t="s">
        <v>89</v>
      </c>
      <c r="C69" s="18" t="s">
        <v>9</v>
      </c>
      <c r="D69" s="39">
        <v>0.25</v>
      </c>
      <c r="E69" s="19"/>
      <c r="F69" s="14">
        <f t="shared" si="2"/>
        <v>0</v>
      </c>
    </row>
    <row r="70" spans="1:6" ht="65.45" customHeight="1" x14ac:dyDescent="0.25">
      <c r="A70" s="6"/>
      <c r="B70" s="15" t="s">
        <v>87</v>
      </c>
      <c r="C70" s="16" t="s">
        <v>9</v>
      </c>
      <c r="D70" s="22">
        <f>D69</f>
        <v>0.25</v>
      </c>
      <c r="E70" s="17"/>
      <c r="F70" s="14">
        <f t="shared" si="2"/>
        <v>0</v>
      </c>
    </row>
    <row r="71" spans="1:6" ht="35.450000000000003" customHeight="1" x14ac:dyDescent="0.25">
      <c r="A71" s="8"/>
      <c r="B71" s="25" t="s">
        <v>20</v>
      </c>
      <c r="C71" s="26" t="s">
        <v>11</v>
      </c>
      <c r="D71" s="24">
        <v>1</v>
      </c>
      <c r="E71" s="21"/>
      <c r="F71" s="14">
        <f t="shared" si="2"/>
        <v>0</v>
      </c>
    </row>
    <row r="72" spans="1:6" ht="18.75" customHeight="1" x14ac:dyDescent="0.25">
      <c r="A72" s="6"/>
      <c r="B72" s="15" t="s">
        <v>18</v>
      </c>
      <c r="C72" s="16" t="s">
        <v>9</v>
      </c>
      <c r="D72" s="22">
        <f>D69</f>
        <v>0.25</v>
      </c>
      <c r="E72" s="17"/>
      <c r="F72" s="14">
        <f t="shared" si="2"/>
        <v>0</v>
      </c>
    </row>
    <row r="73" spans="1:6" ht="23.45" customHeight="1" x14ac:dyDescent="0.25">
      <c r="A73" s="8"/>
      <c r="B73" s="15" t="s">
        <v>12</v>
      </c>
      <c r="C73" s="20" t="s">
        <v>9</v>
      </c>
      <c r="D73" s="24">
        <f>D69</f>
        <v>0.25</v>
      </c>
      <c r="E73" s="21"/>
      <c r="F73" s="14">
        <f t="shared" si="2"/>
        <v>0</v>
      </c>
    </row>
    <row r="74" spans="1:6" ht="81.75" customHeight="1" x14ac:dyDescent="0.25">
      <c r="A74" s="9">
        <v>16</v>
      </c>
      <c r="B74" s="12" t="s">
        <v>85</v>
      </c>
      <c r="C74" s="18" t="s">
        <v>31</v>
      </c>
      <c r="D74" s="39">
        <v>4.3</v>
      </c>
      <c r="E74" s="19"/>
      <c r="F74" s="14">
        <f t="shared" si="2"/>
        <v>0</v>
      </c>
    </row>
    <row r="75" spans="1:6" ht="45" customHeight="1" x14ac:dyDescent="0.25">
      <c r="A75" s="6"/>
      <c r="B75" s="15" t="s">
        <v>37</v>
      </c>
      <c r="C75" s="16" t="s">
        <v>29</v>
      </c>
      <c r="D75" s="22">
        <f>D74*0.031</f>
        <v>0.1333</v>
      </c>
      <c r="E75" s="17"/>
      <c r="F75" s="14">
        <f t="shared" si="2"/>
        <v>0</v>
      </c>
    </row>
    <row r="76" spans="1:6" ht="18.75" customHeight="1" x14ac:dyDescent="0.25">
      <c r="A76" s="6"/>
      <c r="B76" s="15" t="s">
        <v>18</v>
      </c>
      <c r="C76" s="16" t="s">
        <v>31</v>
      </c>
      <c r="D76" s="22">
        <f>D74</f>
        <v>4.3</v>
      </c>
      <c r="E76" s="17"/>
      <c r="F76" s="14">
        <f t="shared" si="2"/>
        <v>0</v>
      </c>
    </row>
    <row r="77" spans="1:6" ht="25.15" customHeight="1" x14ac:dyDescent="0.25">
      <c r="A77" s="8"/>
      <c r="B77" s="15" t="s">
        <v>12</v>
      </c>
      <c r="C77" s="20" t="s">
        <v>31</v>
      </c>
      <c r="D77" s="24">
        <f>D76</f>
        <v>4.3</v>
      </c>
      <c r="E77" s="21"/>
      <c r="F77" s="14">
        <f t="shared" si="2"/>
        <v>0</v>
      </c>
    </row>
    <row r="78" spans="1:6" ht="67.5" customHeight="1" x14ac:dyDescent="0.25">
      <c r="A78" s="9">
        <v>17</v>
      </c>
      <c r="B78" s="12" t="s">
        <v>68</v>
      </c>
      <c r="C78" s="18" t="s">
        <v>9</v>
      </c>
      <c r="D78" s="39">
        <v>4.3</v>
      </c>
      <c r="E78" s="19"/>
      <c r="F78" s="14">
        <f t="shared" si="2"/>
        <v>0</v>
      </c>
    </row>
    <row r="79" spans="1:6" ht="28.5" customHeight="1" x14ac:dyDescent="0.25">
      <c r="A79" s="6"/>
      <c r="B79" s="15" t="s">
        <v>52</v>
      </c>
      <c r="C79" s="16" t="s">
        <v>9</v>
      </c>
      <c r="D79" s="22">
        <f>D78*1.3</f>
        <v>5.59</v>
      </c>
      <c r="E79" s="17"/>
      <c r="F79" s="14">
        <f t="shared" si="2"/>
        <v>0</v>
      </c>
    </row>
    <row r="80" spans="1:6" x14ac:dyDescent="0.25">
      <c r="A80" s="8"/>
      <c r="B80" s="25" t="s">
        <v>25</v>
      </c>
      <c r="C80" s="26" t="s">
        <v>23</v>
      </c>
      <c r="D80" s="24">
        <f>D78*0.3</f>
        <v>1.2899999999999998</v>
      </c>
      <c r="E80" s="21"/>
      <c r="F80" s="14">
        <f t="shared" si="2"/>
        <v>0</v>
      </c>
    </row>
    <row r="81" spans="1:6" ht="18.75" customHeight="1" x14ac:dyDescent="0.25">
      <c r="A81" s="6"/>
      <c r="B81" s="15" t="s">
        <v>53</v>
      </c>
      <c r="C81" s="16" t="s">
        <v>23</v>
      </c>
      <c r="D81" s="22">
        <f>D78*5</f>
        <v>21.5</v>
      </c>
      <c r="E81" s="17"/>
      <c r="F81" s="14">
        <f t="shared" si="2"/>
        <v>0</v>
      </c>
    </row>
    <row r="82" spans="1:6" ht="18.75" customHeight="1" x14ac:dyDescent="0.25">
      <c r="A82" s="6"/>
      <c r="B82" s="15" t="s">
        <v>18</v>
      </c>
      <c r="C82" s="16" t="s">
        <v>9</v>
      </c>
      <c r="D82" s="22">
        <f>D78</f>
        <v>4.3</v>
      </c>
      <c r="E82" s="17"/>
      <c r="F82" s="14">
        <f t="shared" si="2"/>
        <v>0</v>
      </c>
    </row>
    <row r="83" spans="1:6" ht="22.15" customHeight="1" x14ac:dyDescent="0.25">
      <c r="A83" s="8"/>
      <c r="B83" s="15" t="s">
        <v>12</v>
      </c>
      <c r="C83" s="20" t="s">
        <v>9</v>
      </c>
      <c r="D83" s="24">
        <f>D78</f>
        <v>4.3</v>
      </c>
      <c r="E83" s="21"/>
      <c r="F83" s="14">
        <f t="shared" si="2"/>
        <v>0</v>
      </c>
    </row>
    <row r="84" spans="1:6" ht="82.5" customHeight="1" x14ac:dyDescent="0.25">
      <c r="A84" s="9">
        <v>18</v>
      </c>
      <c r="B84" s="12" t="s">
        <v>69</v>
      </c>
      <c r="C84" s="18" t="s">
        <v>9</v>
      </c>
      <c r="D84" s="39">
        <v>2.4</v>
      </c>
      <c r="E84" s="19"/>
      <c r="F84" s="14">
        <f t="shared" si="2"/>
        <v>0</v>
      </c>
    </row>
    <row r="85" spans="1:6" ht="33" customHeight="1" x14ac:dyDescent="0.25">
      <c r="A85" s="6"/>
      <c r="B85" s="15" t="s">
        <v>52</v>
      </c>
      <c r="C85" s="16" t="s">
        <v>9</v>
      </c>
      <c r="D85" s="22">
        <f>D84*1.1</f>
        <v>2.64</v>
      </c>
      <c r="E85" s="17"/>
      <c r="F85" s="14">
        <f t="shared" si="2"/>
        <v>0</v>
      </c>
    </row>
    <row r="86" spans="1:6" ht="22.9" customHeight="1" x14ac:dyDescent="0.25">
      <c r="A86" s="8"/>
      <c r="B86" s="25" t="s">
        <v>25</v>
      </c>
      <c r="C86" s="26" t="s">
        <v>23</v>
      </c>
      <c r="D86" s="24">
        <f>D84*0.3</f>
        <v>0.72</v>
      </c>
      <c r="E86" s="21"/>
      <c r="F86" s="14">
        <f t="shared" si="2"/>
        <v>0</v>
      </c>
    </row>
    <row r="87" spans="1:6" ht="18.75" customHeight="1" x14ac:dyDescent="0.25">
      <c r="A87" s="6"/>
      <c r="B87" s="15" t="s">
        <v>53</v>
      </c>
      <c r="C87" s="16" t="s">
        <v>23</v>
      </c>
      <c r="D87" s="22">
        <f>D84*5</f>
        <v>12</v>
      </c>
      <c r="E87" s="17"/>
      <c r="F87" s="14">
        <f t="shared" si="2"/>
        <v>0</v>
      </c>
    </row>
    <row r="88" spans="1:6" ht="18.75" customHeight="1" x14ac:dyDescent="0.25">
      <c r="A88" s="6"/>
      <c r="B88" s="15" t="s">
        <v>18</v>
      </c>
      <c r="C88" s="16" t="s">
        <v>9</v>
      </c>
      <c r="D88" s="22">
        <f>D84</f>
        <v>2.4</v>
      </c>
      <c r="E88" s="17"/>
      <c r="F88" s="14">
        <f t="shared" si="2"/>
        <v>0</v>
      </c>
    </row>
    <row r="89" spans="1:6" ht="24" customHeight="1" x14ac:dyDescent="0.25">
      <c r="A89" s="8"/>
      <c r="B89" s="15" t="s">
        <v>12</v>
      </c>
      <c r="C89" s="20" t="s">
        <v>9</v>
      </c>
      <c r="D89" s="24">
        <f>D84</f>
        <v>2.4</v>
      </c>
      <c r="E89" s="21"/>
      <c r="F89" s="14">
        <f t="shared" si="2"/>
        <v>0</v>
      </c>
    </row>
    <row r="90" spans="1:6" ht="72.599999999999994" customHeight="1" x14ac:dyDescent="0.25">
      <c r="A90" s="9">
        <v>19</v>
      </c>
      <c r="B90" s="12" t="s">
        <v>70</v>
      </c>
      <c r="C90" s="18" t="s">
        <v>31</v>
      </c>
      <c r="D90" s="39">
        <v>6</v>
      </c>
      <c r="E90" s="19"/>
      <c r="F90" s="14">
        <f t="shared" si="2"/>
        <v>0</v>
      </c>
    </row>
    <row r="91" spans="1:6" ht="45" customHeight="1" x14ac:dyDescent="0.25">
      <c r="A91" s="6"/>
      <c r="B91" s="15" t="s">
        <v>36</v>
      </c>
      <c r="C91" s="16" t="s">
        <v>29</v>
      </c>
      <c r="D91" s="22">
        <f>D90*0.024</f>
        <v>0.14400000000000002</v>
      </c>
      <c r="E91" s="17"/>
      <c r="F91" s="14">
        <f t="shared" si="2"/>
        <v>0</v>
      </c>
    </row>
    <row r="92" spans="1:6" ht="18.75" customHeight="1" x14ac:dyDescent="0.25">
      <c r="A92" s="6"/>
      <c r="B92" s="15" t="s">
        <v>18</v>
      </c>
      <c r="C92" s="16" t="s">
        <v>31</v>
      </c>
      <c r="D92" s="22">
        <f>D90</f>
        <v>6</v>
      </c>
      <c r="E92" s="17"/>
      <c r="F92" s="14">
        <f t="shared" si="2"/>
        <v>0</v>
      </c>
    </row>
    <row r="93" spans="1:6" ht="25.15" customHeight="1" x14ac:dyDescent="0.25">
      <c r="A93" s="8"/>
      <c r="B93" s="15" t="s">
        <v>12</v>
      </c>
      <c r="C93" s="20" t="s">
        <v>31</v>
      </c>
      <c r="D93" s="24">
        <f>D92</f>
        <v>6</v>
      </c>
      <c r="E93" s="21"/>
      <c r="F93" s="14">
        <f t="shared" si="2"/>
        <v>0</v>
      </c>
    </row>
    <row r="94" spans="1:6" ht="72.599999999999994" customHeight="1" x14ac:dyDescent="0.25">
      <c r="A94" s="9">
        <v>20</v>
      </c>
      <c r="B94" s="12" t="s">
        <v>71</v>
      </c>
      <c r="C94" s="18" t="s">
        <v>31</v>
      </c>
      <c r="D94" s="39">
        <v>6</v>
      </c>
      <c r="E94" s="19"/>
      <c r="F94" s="14">
        <f t="shared" si="2"/>
        <v>0</v>
      </c>
    </row>
    <row r="95" spans="1:6" ht="35.450000000000003" customHeight="1" x14ac:dyDescent="0.25">
      <c r="A95" s="6"/>
      <c r="B95" s="15" t="s">
        <v>38</v>
      </c>
      <c r="C95" s="16" t="s">
        <v>39</v>
      </c>
      <c r="D95" s="22">
        <f>D94*0.63</f>
        <v>3.7800000000000002</v>
      </c>
      <c r="E95" s="17"/>
      <c r="F95" s="14">
        <f t="shared" si="2"/>
        <v>0</v>
      </c>
    </row>
    <row r="96" spans="1:6" ht="33" customHeight="1" x14ac:dyDescent="0.25">
      <c r="A96" s="6"/>
      <c r="B96" s="15" t="s">
        <v>54</v>
      </c>
      <c r="C96" s="16" t="s">
        <v>39</v>
      </c>
      <c r="D96" s="22">
        <f>D94*0.79</f>
        <v>4.74</v>
      </c>
      <c r="E96" s="17"/>
      <c r="F96" s="14">
        <f t="shared" si="2"/>
        <v>0</v>
      </c>
    </row>
    <row r="97" spans="1:6" ht="32.450000000000003" customHeight="1" x14ac:dyDescent="0.25">
      <c r="A97" s="6"/>
      <c r="B97" s="15" t="s">
        <v>40</v>
      </c>
      <c r="C97" s="16" t="s">
        <v>31</v>
      </c>
      <c r="D97" s="22">
        <f>D94*0.05</f>
        <v>0.30000000000000004</v>
      </c>
      <c r="E97" s="17"/>
      <c r="F97" s="14">
        <f t="shared" si="2"/>
        <v>0</v>
      </c>
    </row>
    <row r="98" spans="1:6" ht="23.45" customHeight="1" x14ac:dyDescent="0.25">
      <c r="A98" s="6"/>
      <c r="B98" s="15" t="s">
        <v>18</v>
      </c>
      <c r="C98" s="16" t="s">
        <v>31</v>
      </c>
      <c r="D98" s="22">
        <f>D94</f>
        <v>6</v>
      </c>
      <c r="E98" s="17"/>
      <c r="F98" s="14">
        <f t="shared" si="2"/>
        <v>0</v>
      </c>
    </row>
    <row r="99" spans="1:6" ht="25.15" customHeight="1" x14ac:dyDescent="0.25">
      <c r="A99" s="8"/>
      <c r="B99" s="15" t="s">
        <v>12</v>
      </c>
      <c r="C99" s="20" t="s">
        <v>31</v>
      </c>
      <c r="D99" s="24">
        <f>D98</f>
        <v>6</v>
      </c>
      <c r="E99" s="21"/>
      <c r="F99" s="14">
        <f t="shared" si="2"/>
        <v>0</v>
      </c>
    </row>
    <row r="100" spans="1:6" ht="60" customHeight="1" x14ac:dyDescent="0.25">
      <c r="A100" s="9">
        <v>21</v>
      </c>
      <c r="B100" s="12" t="s">
        <v>72</v>
      </c>
      <c r="C100" s="18" t="s">
        <v>31</v>
      </c>
      <c r="D100" s="39">
        <v>4.3</v>
      </c>
      <c r="E100" s="19"/>
      <c r="F100" s="14">
        <f t="shared" si="2"/>
        <v>0</v>
      </c>
    </row>
    <row r="101" spans="1:6" ht="35.450000000000003" customHeight="1" x14ac:dyDescent="0.25">
      <c r="A101" s="6"/>
      <c r="B101" s="15" t="s">
        <v>41</v>
      </c>
      <c r="C101" s="16" t="s">
        <v>44</v>
      </c>
      <c r="D101" s="22">
        <v>1</v>
      </c>
      <c r="E101" s="17"/>
      <c r="F101" s="14">
        <f t="shared" si="2"/>
        <v>0</v>
      </c>
    </row>
    <row r="102" spans="1:6" ht="31.5" customHeight="1" x14ac:dyDescent="0.25">
      <c r="A102" s="6"/>
      <c r="B102" s="15" t="s">
        <v>55</v>
      </c>
      <c r="C102" s="16" t="s">
        <v>28</v>
      </c>
      <c r="D102" s="22">
        <v>1</v>
      </c>
      <c r="E102" s="17"/>
      <c r="F102" s="14">
        <f t="shared" si="2"/>
        <v>0</v>
      </c>
    </row>
    <row r="103" spans="1:6" ht="24" customHeight="1" x14ac:dyDescent="0.25">
      <c r="A103" s="6"/>
      <c r="B103" s="15" t="s">
        <v>56</v>
      </c>
      <c r="C103" s="16" t="s">
        <v>28</v>
      </c>
      <c r="D103" s="22">
        <v>3</v>
      </c>
      <c r="E103" s="17"/>
      <c r="F103" s="14">
        <f t="shared" si="2"/>
        <v>0</v>
      </c>
    </row>
    <row r="104" spans="1:6" ht="24" customHeight="1" x14ac:dyDescent="0.25">
      <c r="A104" s="6"/>
      <c r="B104" s="15" t="s">
        <v>42</v>
      </c>
      <c r="C104" s="16" t="s">
        <v>28</v>
      </c>
      <c r="D104" s="22">
        <v>2</v>
      </c>
      <c r="E104" s="17"/>
      <c r="F104" s="14">
        <f t="shared" si="2"/>
        <v>0</v>
      </c>
    </row>
    <row r="105" spans="1:6" ht="24" customHeight="1" x14ac:dyDescent="0.25">
      <c r="A105" s="6"/>
      <c r="B105" s="15" t="s">
        <v>57</v>
      </c>
      <c r="C105" s="16" t="s">
        <v>44</v>
      </c>
      <c r="D105" s="22">
        <v>2</v>
      </c>
      <c r="E105" s="17"/>
      <c r="F105" s="14">
        <f t="shared" si="2"/>
        <v>0</v>
      </c>
    </row>
    <row r="106" spans="1:6" ht="30.75" customHeight="1" x14ac:dyDescent="0.25">
      <c r="A106" s="6"/>
      <c r="B106" s="15" t="s">
        <v>58</v>
      </c>
      <c r="C106" s="16" t="s">
        <v>44</v>
      </c>
      <c r="D106" s="22">
        <v>2</v>
      </c>
      <c r="E106" s="17"/>
      <c r="F106" s="14">
        <f t="shared" si="2"/>
        <v>0</v>
      </c>
    </row>
    <row r="107" spans="1:6" ht="46.5" customHeight="1" x14ac:dyDescent="0.25">
      <c r="A107" s="6"/>
      <c r="B107" s="15" t="s">
        <v>59</v>
      </c>
      <c r="C107" s="16" t="s">
        <v>30</v>
      </c>
      <c r="D107" s="22">
        <v>20</v>
      </c>
      <c r="E107" s="17"/>
      <c r="F107" s="14">
        <f t="shared" si="2"/>
        <v>0</v>
      </c>
    </row>
    <row r="108" spans="1:6" ht="18.75" customHeight="1" x14ac:dyDescent="0.25">
      <c r="A108" s="6"/>
      <c r="B108" s="15" t="s">
        <v>18</v>
      </c>
      <c r="C108" s="16" t="s">
        <v>31</v>
      </c>
      <c r="D108" s="22">
        <f>D100</f>
        <v>4.3</v>
      </c>
      <c r="E108" s="17"/>
      <c r="F108" s="14">
        <f t="shared" si="2"/>
        <v>0</v>
      </c>
    </row>
    <row r="109" spans="1:6" ht="25.15" customHeight="1" x14ac:dyDescent="0.25">
      <c r="A109" s="8"/>
      <c r="B109" s="15" t="s">
        <v>12</v>
      </c>
      <c r="C109" s="20" t="s">
        <v>31</v>
      </c>
      <c r="D109" s="24">
        <f>D108</f>
        <v>4.3</v>
      </c>
      <c r="E109" s="21"/>
      <c r="F109" s="14">
        <f t="shared" si="2"/>
        <v>0</v>
      </c>
    </row>
    <row r="110" spans="1:6" ht="69" customHeight="1" x14ac:dyDescent="0.25">
      <c r="A110" s="9">
        <v>22</v>
      </c>
      <c r="B110" s="12" t="s">
        <v>73</v>
      </c>
      <c r="C110" s="18" t="s">
        <v>31</v>
      </c>
      <c r="D110" s="39">
        <v>22</v>
      </c>
      <c r="E110" s="19"/>
      <c r="F110" s="14">
        <f t="shared" si="2"/>
        <v>0</v>
      </c>
    </row>
    <row r="111" spans="1:6" ht="55.9" customHeight="1" x14ac:dyDescent="0.25">
      <c r="A111" s="6"/>
      <c r="B111" s="15" t="s">
        <v>43</v>
      </c>
      <c r="C111" s="16" t="s">
        <v>39</v>
      </c>
      <c r="D111" s="22">
        <f>D110*0.35</f>
        <v>7.6999999999999993</v>
      </c>
      <c r="E111" s="17"/>
      <c r="F111" s="14">
        <f t="shared" si="2"/>
        <v>0</v>
      </c>
    </row>
    <row r="112" spans="1:6" ht="46.15" customHeight="1" x14ac:dyDescent="0.25">
      <c r="A112" s="6"/>
      <c r="B112" s="15" t="s">
        <v>60</v>
      </c>
      <c r="C112" s="16" t="s">
        <v>39</v>
      </c>
      <c r="D112" s="22">
        <f>D110*0.027</f>
        <v>0.59399999999999997</v>
      </c>
      <c r="E112" s="17"/>
      <c r="F112" s="14">
        <f t="shared" si="2"/>
        <v>0</v>
      </c>
    </row>
    <row r="113" spans="1:6" ht="32.450000000000003" customHeight="1" x14ac:dyDescent="0.25">
      <c r="A113" s="6"/>
      <c r="B113" s="15" t="s">
        <v>40</v>
      </c>
      <c r="C113" s="16" t="s">
        <v>31</v>
      </c>
      <c r="D113" s="22">
        <f>D110*0.05</f>
        <v>1.1000000000000001</v>
      </c>
      <c r="E113" s="17"/>
      <c r="F113" s="14">
        <f t="shared" si="2"/>
        <v>0</v>
      </c>
    </row>
    <row r="114" spans="1:6" ht="18.75" customHeight="1" x14ac:dyDescent="0.25">
      <c r="A114" s="6"/>
      <c r="B114" s="15" t="s">
        <v>18</v>
      </c>
      <c r="C114" s="16" t="s">
        <v>31</v>
      </c>
      <c r="D114" s="22">
        <f>D110</f>
        <v>22</v>
      </c>
      <c r="E114" s="17"/>
      <c r="F114" s="14">
        <f t="shared" si="2"/>
        <v>0</v>
      </c>
    </row>
    <row r="115" spans="1:6" ht="25.15" customHeight="1" x14ac:dyDescent="0.25">
      <c r="A115" s="8"/>
      <c r="B115" s="15" t="s">
        <v>12</v>
      </c>
      <c r="C115" s="20" t="s">
        <v>31</v>
      </c>
      <c r="D115" s="24">
        <f>D114</f>
        <v>22</v>
      </c>
      <c r="E115" s="21"/>
      <c r="F115" s="14">
        <f t="shared" si="2"/>
        <v>0</v>
      </c>
    </row>
    <row r="116" spans="1:6" ht="96" customHeight="1" x14ac:dyDescent="0.25">
      <c r="A116" s="6">
        <v>23</v>
      </c>
      <c r="B116" s="12" t="s">
        <v>74</v>
      </c>
      <c r="C116" s="12" t="s">
        <v>16</v>
      </c>
      <c r="D116" s="41">
        <v>1</v>
      </c>
      <c r="E116" s="13"/>
      <c r="F116" s="14">
        <f t="shared" ref="F116:F117" si="3">D116*E116</f>
        <v>0</v>
      </c>
    </row>
    <row r="117" spans="1:6" ht="19.5" customHeight="1" x14ac:dyDescent="0.25">
      <c r="A117" s="6"/>
      <c r="B117" s="15" t="s">
        <v>12</v>
      </c>
      <c r="C117" s="16" t="s">
        <v>16</v>
      </c>
      <c r="D117" s="22">
        <f>D116</f>
        <v>1</v>
      </c>
      <c r="E117" s="17"/>
      <c r="F117" s="14">
        <f t="shared" si="3"/>
        <v>0</v>
      </c>
    </row>
    <row r="118" spans="1:6" ht="18" customHeight="1" x14ac:dyDescent="0.25">
      <c r="A118" s="6"/>
      <c r="B118" s="29" t="s">
        <v>5</v>
      </c>
      <c r="C118" s="27"/>
      <c r="D118" s="27"/>
      <c r="E118" s="28"/>
      <c r="F118" s="30">
        <f>SUM(F3:F117)</f>
        <v>0</v>
      </c>
    </row>
    <row r="119" spans="1:6" ht="18" customHeight="1" x14ac:dyDescent="0.25">
      <c r="A119" s="6"/>
      <c r="B119" s="15" t="s">
        <v>21</v>
      </c>
      <c r="C119" s="31" t="s">
        <v>10</v>
      </c>
      <c r="D119" s="31">
        <v>0.05</v>
      </c>
      <c r="E119" s="32"/>
      <c r="F119" s="33">
        <f>F118*D119</f>
        <v>0</v>
      </c>
    </row>
    <row r="120" spans="1:6" ht="18" customHeight="1" x14ac:dyDescent="0.25">
      <c r="A120" s="6"/>
      <c r="B120" s="34" t="s">
        <v>4</v>
      </c>
      <c r="C120" s="16"/>
      <c r="D120" s="16"/>
      <c r="E120" s="17"/>
      <c r="F120" s="35">
        <f>SUM(F118:F119)</f>
        <v>0</v>
      </c>
    </row>
    <row r="121" spans="1:6" ht="33.75" customHeight="1" x14ac:dyDescent="0.25">
      <c r="A121" s="6"/>
      <c r="B121" s="15" t="s">
        <v>26</v>
      </c>
      <c r="C121" s="31" t="s">
        <v>10</v>
      </c>
      <c r="D121" s="31">
        <v>0.03</v>
      </c>
      <c r="E121" s="32"/>
      <c r="F121" s="33">
        <f>F120*D121</f>
        <v>0</v>
      </c>
    </row>
    <row r="122" spans="1:6" ht="18" customHeight="1" x14ac:dyDescent="0.25">
      <c r="A122" s="6"/>
      <c r="B122" s="34" t="s">
        <v>4</v>
      </c>
      <c r="C122" s="16"/>
      <c r="D122" s="16"/>
      <c r="E122" s="17"/>
      <c r="F122" s="35">
        <f>SUM(F120:F121)</f>
        <v>0</v>
      </c>
    </row>
    <row r="123" spans="1:6" ht="18" customHeight="1" x14ac:dyDescent="0.25">
      <c r="A123" s="6"/>
      <c r="B123" s="15" t="s">
        <v>6</v>
      </c>
      <c r="C123" s="31" t="s">
        <v>10</v>
      </c>
      <c r="D123" s="31">
        <v>0.1</v>
      </c>
      <c r="E123" s="17"/>
      <c r="F123" s="33">
        <f>F122*D123</f>
        <v>0</v>
      </c>
    </row>
    <row r="124" spans="1:6" ht="18" customHeight="1" x14ac:dyDescent="0.25">
      <c r="A124" s="6"/>
      <c r="B124" s="34" t="s">
        <v>4</v>
      </c>
      <c r="C124" s="16"/>
      <c r="D124" s="16"/>
      <c r="E124" s="17"/>
      <c r="F124" s="35">
        <f>SUM(F122:F123)</f>
        <v>0</v>
      </c>
    </row>
    <row r="125" spans="1:6" ht="18" customHeight="1" x14ac:dyDescent="0.25">
      <c r="A125" s="6"/>
      <c r="B125" s="15" t="s">
        <v>7</v>
      </c>
      <c r="C125" s="31" t="s">
        <v>10</v>
      </c>
      <c r="D125" s="31">
        <v>0.08</v>
      </c>
      <c r="E125" s="32"/>
      <c r="F125" s="33">
        <f>F124*D125</f>
        <v>0</v>
      </c>
    </row>
    <row r="126" spans="1:6" ht="18" customHeight="1" x14ac:dyDescent="0.25">
      <c r="A126" s="6"/>
      <c r="B126" s="34" t="s">
        <v>4</v>
      </c>
      <c r="C126" s="16"/>
      <c r="D126" s="16"/>
      <c r="E126" s="17"/>
      <c r="F126" s="35">
        <f>SUM(F124:F125)</f>
        <v>0</v>
      </c>
    </row>
    <row r="127" spans="1:6" ht="34.5" customHeight="1" x14ac:dyDescent="0.25">
      <c r="A127" s="6"/>
      <c r="B127" s="15" t="s">
        <v>19</v>
      </c>
      <c r="C127" s="31" t="s">
        <v>10</v>
      </c>
      <c r="D127" s="31">
        <v>0.18</v>
      </c>
      <c r="E127" s="32"/>
      <c r="F127" s="33">
        <f>F126*D127</f>
        <v>0</v>
      </c>
    </row>
    <row r="128" spans="1:6" ht="40.5" customHeight="1" x14ac:dyDescent="0.25">
      <c r="A128" s="6"/>
      <c r="B128" s="34" t="s">
        <v>27</v>
      </c>
      <c r="C128" s="16"/>
      <c r="D128" s="16"/>
      <c r="E128" s="17"/>
      <c r="F128" s="35">
        <f>SUM(F126:F127)</f>
        <v>0</v>
      </c>
    </row>
    <row r="129" spans="2:6" x14ac:dyDescent="0.25">
      <c r="B129" s="36"/>
      <c r="C129" s="36"/>
      <c r="D129" s="36"/>
      <c r="E129" s="37"/>
      <c r="F129" s="37"/>
    </row>
    <row r="130" spans="2:6" x14ac:dyDescent="0.25">
      <c r="B130" s="4"/>
      <c r="F130" s="3"/>
    </row>
    <row r="131" spans="2:6" x14ac:dyDescent="0.25">
      <c r="B131" s="5"/>
    </row>
    <row r="132" spans="2:6" x14ac:dyDescent="0.25">
      <c r="B132" s="5"/>
    </row>
    <row r="133" spans="2:6" x14ac:dyDescent="0.25">
      <c r="B133" s="5"/>
    </row>
    <row r="134" spans="2:6" x14ac:dyDescent="0.25">
      <c r="B134" s="5"/>
    </row>
    <row r="135" spans="2:6" x14ac:dyDescent="0.25">
      <c r="B135" s="5"/>
    </row>
    <row r="136" spans="2:6" x14ac:dyDescent="0.25">
      <c r="B136" s="5"/>
    </row>
    <row r="137" spans="2:6" x14ac:dyDescent="0.25">
      <c r="B137" s="5"/>
    </row>
    <row r="138" spans="2:6" x14ac:dyDescent="0.25">
      <c r="B138" s="5"/>
    </row>
  </sheetData>
  <mergeCells count="1">
    <mergeCell ref="B1:F1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საკაპტაჟე ნაგებობი</vt:lpstr>
      <vt:lpstr>'საკაპტაჟე ნაგებობი'!Print_Area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Vato Sharashenidze</cp:lastModifiedBy>
  <cp:lastPrinted>2024-05-02T09:01:34Z</cp:lastPrinted>
  <dcterms:created xsi:type="dcterms:W3CDTF">2013-01-15T12:47:55Z</dcterms:created>
  <dcterms:modified xsi:type="dcterms:W3CDTF">2025-08-19T07:55:54Z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2024-04-16T05:11:45Z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fad489ca-a64e-4f72-a9d8-3ada0510ac3e</vt:lpwstr>
  </property>
  <property fmtid="{D5CDD505-2E9C-101B-9397-08002B2CF9AE}" pid="7" name="MSIP_Label_defa4170-0d19-0005-0004-bc88714345d2_ActionId">
    <vt:lpwstr>f27d3ca7-6f44-4a08-8da4-c76c9c121183</vt:lpwstr>
  </property>
  <property fmtid="{D5CDD505-2E9C-101B-9397-08002B2CF9AE}" pid="8" name="MSIP_Label_defa4170-0d19-0005-0004-bc88714345d2_ContentBits">
    <vt:lpwstr>0</vt:lpwstr>
  </property>
</Properties>
</file>