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harashenidze\AppData\Local\Microsoft\Windows\INetCache\Content.Outlook\36IIBXVH\"/>
    </mc:Choice>
  </mc:AlternateContent>
  <xr:revisionPtr revIDLastSave="0" documentId="13_ncr:1_{2089154D-F5AE-431A-B5D9-401AA1161C28}" xr6:coauthVersionLast="47" xr6:coauthVersionMax="47" xr10:uidLastSave="{00000000-0000-0000-0000-000000000000}"/>
  <bookViews>
    <workbookView xWindow="-120" yWindow="-120" windowWidth="29040" windowHeight="15840" tabRatio="864" xr2:uid="{00000000-000D-0000-FFFF-FFFF00000000}"/>
  </bookViews>
  <sheets>
    <sheet name="საკაპტაჟე ნაგებობი" sheetId="42" r:id="rId1"/>
  </sheets>
  <definedNames>
    <definedName name="_xlnm.Print_Area" localSheetId="0">'საკაპტაჟე ნაგებობი'!$A$1:$F$214</definedName>
    <definedName name="Rate_EUR_USD" localSheetId="0">#REF!</definedName>
    <definedName name="Rate_EUR_USD">#REF!</definedName>
    <definedName name="Rate_GEL_USD" localSheetId="0">#REF!</definedName>
    <definedName name="Rate_GEL_USD">#REF!</definedName>
    <definedName name="დანარიცხ_კონსტრუქციებზე" localSheetId="0">#REF!</definedName>
    <definedName name="დანარიცხ_კონსტრუქციებზე">#REF!</definedName>
    <definedName name="დანარიცხ_ქვეკონტრაქტზე" localSheetId="0">#REF!</definedName>
    <definedName name="დანარიცხ_ქვეკონტრაქტზ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0" i="42" l="1"/>
  <c r="F180" i="42" s="1"/>
  <c r="D165" i="42"/>
  <c r="F165" i="42" s="1"/>
  <c r="D184" i="42"/>
  <c r="F184" i="42" s="1"/>
  <c r="D183" i="42"/>
  <c r="F183" i="42" s="1"/>
  <c r="D182" i="42"/>
  <c r="F182" i="42" s="1"/>
  <c r="D181" i="42"/>
  <c r="F181" i="42" s="1"/>
  <c r="D179" i="42"/>
  <c r="F179" i="42" s="1"/>
  <c r="D178" i="42"/>
  <c r="F178" i="42" s="1"/>
  <c r="F177" i="42"/>
  <c r="D175" i="42"/>
  <c r="D176" i="42" s="1"/>
  <c r="F176" i="42" s="1"/>
  <c r="D174" i="42"/>
  <c r="F174" i="42" s="1"/>
  <c r="D173" i="42"/>
  <c r="F173" i="42" s="1"/>
  <c r="F172" i="42"/>
  <c r="D170" i="42"/>
  <c r="F170" i="42" s="1"/>
  <c r="D169" i="42"/>
  <c r="F169" i="42" s="1"/>
  <c r="D168" i="42"/>
  <c r="F168" i="42" s="1"/>
  <c r="D167" i="42"/>
  <c r="F167" i="42" s="1"/>
  <c r="F166" i="42"/>
  <c r="F164" i="42"/>
  <c r="D111" i="42"/>
  <c r="F111" i="42" s="1"/>
  <c r="D105" i="42"/>
  <c r="F113" i="42"/>
  <c r="F112" i="42"/>
  <c r="F110" i="42"/>
  <c r="F107" i="42"/>
  <c r="F106" i="42"/>
  <c r="D108" i="42"/>
  <c r="F104" i="42"/>
  <c r="D171" i="42" l="1"/>
  <c r="F171" i="42" s="1"/>
  <c r="F175" i="42"/>
  <c r="D114" i="42"/>
  <c r="D115" i="42" s="1"/>
  <c r="F115" i="42" s="1"/>
  <c r="D109" i="42"/>
  <c r="F109" i="42" s="1"/>
  <c r="F108" i="42"/>
  <c r="F105" i="42"/>
  <c r="F114" i="42" l="1"/>
  <c r="F82" i="42" l="1"/>
  <c r="F81" i="42"/>
  <c r="F80" i="42"/>
  <c r="F79" i="42"/>
  <c r="F78" i="42"/>
  <c r="D77" i="42"/>
  <c r="D83" i="42" s="1"/>
  <c r="F76" i="42"/>
  <c r="F69" i="42"/>
  <c r="D64" i="42"/>
  <c r="F64" i="42" s="1"/>
  <c r="D44" i="42"/>
  <c r="F44" i="42" s="1"/>
  <c r="D35" i="42"/>
  <c r="F35" i="42" s="1"/>
  <c r="D8" i="42"/>
  <c r="F8" i="42" s="1"/>
  <c r="F5" i="42"/>
  <c r="F4" i="42"/>
  <c r="F59" i="42"/>
  <c r="F58" i="42"/>
  <c r="D57" i="42"/>
  <c r="D60" i="42" s="1"/>
  <c r="F60" i="42" s="1"/>
  <c r="F56" i="42"/>
  <c r="D55" i="42"/>
  <c r="F55" i="42" s="1"/>
  <c r="D54" i="42"/>
  <c r="F54" i="42" s="1"/>
  <c r="F53" i="42"/>
  <c r="F50" i="42"/>
  <c r="F49" i="42"/>
  <c r="F48" i="42"/>
  <c r="F47" i="42"/>
  <c r="F46" i="42"/>
  <c r="F45" i="42"/>
  <c r="F43" i="42"/>
  <c r="D42" i="42"/>
  <c r="F42" i="42" s="1"/>
  <c r="D41" i="42"/>
  <c r="F41" i="42" s="1"/>
  <c r="F40" i="42"/>
  <c r="D38" i="42"/>
  <c r="F38" i="42" s="1"/>
  <c r="F37" i="42"/>
  <c r="D63" i="42"/>
  <c r="F63" i="42" s="1"/>
  <c r="F62" i="42"/>
  <c r="F34" i="42"/>
  <c r="D33" i="42"/>
  <c r="F33" i="42" s="1"/>
  <c r="F32" i="42"/>
  <c r="D30" i="42"/>
  <c r="D31" i="42" s="1"/>
  <c r="F31" i="42" s="1"/>
  <c r="F29" i="42"/>
  <c r="D26" i="42"/>
  <c r="D28" i="42" s="1"/>
  <c r="F28" i="42" s="1"/>
  <c r="F25" i="42"/>
  <c r="D23" i="42"/>
  <c r="D24" i="42" s="1"/>
  <c r="F24" i="42" s="1"/>
  <c r="F22" i="42"/>
  <c r="D21" i="42"/>
  <c r="F21" i="42" s="1"/>
  <c r="D20" i="42"/>
  <c r="F20" i="42" s="1"/>
  <c r="F19" i="42"/>
  <c r="F18" i="42"/>
  <c r="D16" i="42"/>
  <c r="D17" i="42" s="1"/>
  <c r="F17" i="42" s="1"/>
  <c r="F15" i="42"/>
  <c r="D14" i="42"/>
  <c r="F14" i="42" s="1"/>
  <c r="D12" i="42"/>
  <c r="F12" i="42" s="1"/>
  <c r="F10" i="42"/>
  <c r="F9" i="42"/>
  <c r="D84" i="42" l="1"/>
  <c r="F84" i="42" s="1"/>
  <c r="F83" i="42"/>
  <c r="F77" i="42"/>
  <c r="D65" i="42"/>
  <c r="F65" i="42" s="1"/>
  <c r="D51" i="42"/>
  <c r="F51" i="42" s="1"/>
  <c r="D36" i="42"/>
  <c r="F36" i="42" s="1"/>
  <c r="D6" i="42"/>
  <c r="F6" i="42" s="1"/>
  <c r="F57" i="42"/>
  <c r="F7" i="42"/>
  <c r="F11" i="42"/>
  <c r="F30" i="42"/>
  <c r="F16" i="42"/>
  <c r="F26" i="42"/>
  <c r="D27" i="42"/>
  <c r="F27" i="42" s="1"/>
  <c r="D61" i="42"/>
  <c r="F61" i="42" s="1"/>
  <c r="D39" i="42"/>
  <c r="F39" i="42" s="1"/>
  <c r="F13" i="42"/>
  <c r="F23" i="42"/>
  <c r="D52" i="42" l="1"/>
  <c r="F52" i="42" s="1"/>
  <c r="D143" i="42" l="1"/>
  <c r="F143" i="42" s="1"/>
  <c r="D123" i="42"/>
  <c r="F123" i="42" s="1"/>
  <c r="D117" i="42"/>
  <c r="F117" i="42" s="1"/>
  <c r="D67" i="42"/>
  <c r="D74" i="42" s="1"/>
  <c r="F74" i="42" s="1"/>
  <c r="F201" i="42"/>
  <c r="F195" i="42"/>
  <c r="F192" i="42"/>
  <c r="F191" i="42"/>
  <c r="F190" i="42"/>
  <c r="F189" i="42"/>
  <c r="F188" i="42"/>
  <c r="F187" i="42"/>
  <c r="F186" i="42"/>
  <c r="F185" i="42"/>
  <c r="F158" i="42"/>
  <c r="F154" i="42"/>
  <c r="F148" i="42"/>
  <c r="F142" i="42"/>
  <c r="F138" i="42"/>
  <c r="F135" i="42"/>
  <c r="F133" i="42"/>
  <c r="F130" i="42"/>
  <c r="F128" i="42"/>
  <c r="F122" i="42"/>
  <c r="F116" i="42"/>
  <c r="F101" i="42"/>
  <c r="F100" i="42"/>
  <c r="F98" i="42"/>
  <c r="F95" i="42"/>
  <c r="F94" i="42"/>
  <c r="F92" i="42"/>
  <c r="F89" i="42"/>
  <c r="F88" i="42"/>
  <c r="F87" i="42"/>
  <c r="F85" i="42"/>
  <c r="F73" i="42"/>
  <c r="F72" i="42"/>
  <c r="F71" i="42"/>
  <c r="F70" i="42"/>
  <c r="F68" i="42"/>
  <c r="F66" i="42"/>
  <c r="F3" i="42"/>
  <c r="D197" i="42"/>
  <c r="F197" i="42" s="1"/>
  <c r="D196" i="42"/>
  <c r="F196" i="42" s="1"/>
  <c r="D202" i="42"/>
  <c r="F202" i="42" s="1"/>
  <c r="D199" i="42"/>
  <c r="F199" i="42" s="1"/>
  <c r="D198" i="42"/>
  <c r="F198" i="42" s="1"/>
  <c r="D193" i="42"/>
  <c r="D194" i="42" s="1"/>
  <c r="F194" i="42" s="1"/>
  <c r="D161" i="42"/>
  <c r="F161" i="42" s="1"/>
  <c r="D160" i="42"/>
  <c r="F160" i="42" s="1"/>
  <c r="D159" i="42"/>
  <c r="F159" i="42" s="1"/>
  <c r="D162" i="42"/>
  <c r="D163" i="42" s="1"/>
  <c r="F163" i="42" s="1"/>
  <c r="D153" i="42"/>
  <c r="F153" i="42" s="1"/>
  <c r="D152" i="42"/>
  <c r="F152" i="42" s="1"/>
  <c r="D151" i="42"/>
  <c r="F151" i="42" s="1"/>
  <c r="D150" i="42"/>
  <c r="F150" i="42" s="1"/>
  <c r="D149" i="42"/>
  <c r="F149" i="42" s="1"/>
  <c r="D147" i="42"/>
  <c r="F147" i="42" s="1"/>
  <c r="D146" i="42"/>
  <c r="F146" i="42" s="1"/>
  <c r="D145" i="42"/>
  <c r="F145" i="42" s="1"/>
  <c r="D144" i="42"/>
  <c r="F144" i="42" s="1"/>
  <c r="D139" i="42"/>
  <c r="F139" i="42" s="1"/>
  <c r="D140" i="42"/>
  <c r="D141" i="42" s="1"/>
  <c r="F141" i="42" s="1"/>
  <c r="D137" i="42"/>
  <c r="F137" i="42" s="1"/>
  <c r="D136" i="42"/>
  <c r="F136" i="42" s="1"/>
  <c r="D134" i="42"/>
  <c r="F134" i="42" s="1"/>
  <c r="D132" i="42"/>
  <c r="F132" i="42" s="1"/>
  <c r="D129" i="42"/>
  <c r="F129" i="42" s="1"/>
  <c r="D131" i="42"/>
  <c r="F131" i="42" s="1"/>
  <c r="D127" i="42"/>
  <c r="F127" i="42" s="1"/>
  <c r="D126" i="42"/>
  <c r="F126" i="42" s="1"/>
  <c r="D125" i="42"/>
  <c r="F125" i="42" s="1"/>
  <c r="D124" i="42"/>
  <c r="F124" i="42" s="1"/>
  <c r="D121" i="42"/>
  <c r="F121" i="42" s="1"/>
  <c r="D120" i="42"/>
  <c r="F120" i="42" s="1"/>
  <c r="D118" i="42"/>
  <c r="F118" i="42" s="1"/>
  <c r="D119" i="42"/>
  <c r="F119" i="42" s="1"/>
  <c r="D156" i="42"/>
  <c r="F156" i="42" s="1"/>
  <c r="D155" i="42"/>
  <c r="F155" i="42" s="1"/>
  <c r="D99" i="42"/>
  <c r="D102" i="42" s="1"/>
  <c r="F102" i="42" s="1"/>
  <c r="D93" i="42"/>
  <c r="D96" i="42" s="1"/>
  <c r="D97" i="42" s="1"/>
  <c r="F97" i="42" s="1"/>
  <c r="D86" i="42"/>
  <c r="F86" i="42" s="1"/>
  <c r="F67" i="42" l="1"/>
  <c r="F140" i="42"/>
  <c r="F96" i="42"/>
  <c r="F99" i="42"/>
  <c r="F162" i="42"/>
  <c r="F93" i="42"/>
  <c r="F193" i="42"/>
  <c r="D200" i="42"/>
  <c r="F200" i="42" s="1"/>
  <c r="D157" i="42"/>
  <c r="F157" i="42" s="1"/>
  <c r="D103" i="42"/>
  <c r="F103" i="42" s="1"/>
  <c r="D90" i="42"/>
  <c r="D75" i="42"/>
  <c r="F75" i="42" s="1"/>
  <c r="D91" i="42" l="1"/>
  <c r="F91" i="42" s="1"/>
  <c r="F90" i="42"/>
  <c r="F203" i="42" l="1"/>
  <c r="F204" i="42" s="1"/>
  <c r="F205" i="42" s="1"/>
  <c r="F206" i="42" s="1"/>
  <c r="F207" i="42" s="1"/>
  <c r="F208" i="42" s="1"/>
  <c r="F209" i="42" s="1"/>
  <c r="F210" i="42" l="1"/>
  <c r="F211" i="42" s="1"/>
  <c r="F212" i="42" l="1"/>
  <c r="F213" i="42" s="1"/>
</calcChain>
</file>

<file path=xl/sharedStrings.xml><?xml version="1.0" encoding="utf-8"?>
<sst xmlns="http://schemas.openxmlformats.org/spreadsheetml/2006/main" count="423" uniqueCount="138">
  <si>
    <t>სამუშაოს დასახელება</t>
  </si>
  <si>
    <t>განზ.</t>
  </si>
  <si>
    <t>რაოდენობა</t>
  </si>
  <si>
    <t>ერთ. ღირებულება</t>
  </si>
  <si>
    <t>ჯამი</t>
  </si>
  <si>
    <t>სულ ჯამი:</t>
  </si>
  <si>
    <t>ზედნადები ხარჯები</t>
  </si>
  <si>
    <t>მოგება</t>
  </si>
  <si>
    <t>სულ (ლარი)</t>
  </si>
  <si>
    <t>კვ.მ.</t>
  </si>
  <si>
    <t>%</t>
  </si>
  <si>
    <t>კომპ.</t>
  </si>
  <si>
    <t>შრომის დანახარჯი</t>
  </si>
  <si>
    <t>კგ</t>
  </si>
  <si>
    <t>ცალი</t>
  </si>
  <si>
    <t>#</t>
  </si>
  <si>
    <t>ტონა</t>
  </si>
  <si>
    <t>კუბ.მ.</t>
  </si>
  <si>
    <t>სხვა მასალები</t>
  </si>
  <si>
    <t>დამატებითი ღირებულების გადასახადი</t>
  </si>
  <si>
    <t>ფასონური ელემენტები და საჰერმეტიზაციო მასალები</t>
  </si>
  <si>
    <t>სატრანსპორტო ხარჯი</t>
  </si>
  <si>
    <t>არმატურის შესაკრავი მავთული, დიამეტრით 2 მმ</t>
  </si>
  <si>
    <t>კგ.</t>
  </si>
  <si>
    <t>,,სენდვიჩ-პანელის" შურუფი</t>
  </si>
  <si>
    <t>ფუგა</t>
  </si>
  <si>
    <t>გაუთვალისწინებელი სამუშაოები</t>
  </si>
  <si>
    <t>სრული სახარჯთაღრიცხვო ღირებულება</t>
  </si>
  <si>
    <t>cali</t>
  </si>
  <si>
    <t>kub. m.</t>
  </si>
  <si>
    <t>metri</t>
  </si>
  <si>
    <t>kv. m.</t>
  </si>
  <si>
    <t>tona</t>
  </si>
  <si>
    <t>eleqtrodi</t>
  </si>
  <si>
    <t>kg</t>
  </si>
  <si>
    <t>liTonis ankeri, diametriT 16 mm, Caankerebis siRrmiT 150 mm (moewyos bijiT araumetesi 500 mm)</t>
  </si>
  <si>
    <t>qviSa-cementis xsnari</t>
  </si>
  <si>
    <t>cementis xsnari</t>
  </si>
  <si>
    <t>fasadis saRebavi</t>
  </si>
  <si>
    <t>kg.</t>
  </si>
  <si>
    <t>zumfara</t>
  </si>
  <si>
    <t>eleqtrogamanawilebeli fari</t>
  </si>
  <si>
    <t>Stefceli</t>
  </si>
  <si>
    <t>antikoroziuli saRebavi liTonis konstruqciebisTvis</t>
  </si>
  <si>
    <t>kompleqti</t>
  </si>
  <si>
    <t>ბარგალკის ქვა (230*2*22,2)</t>
  </si>
  <si>
    <t>სამშენებლო ლურსმანი, Rariani</t>
  </si>
  <si>
    <r>
      <t>ბეტონი B</t>
    </r>
    <r>
      <rPr>
        <sz val="11"/>
        <color theme="1"/>
        <rFont val="Arial"/>
        <family val="2"/>
        <charset val="204"/>
      </rPr>
      <t>B</t>
    </r>
    <r>
      <rPr>
        <sz val="11"/>
        <color theme="1"/>
        <rFont val="AcadMtavr"/>
      </rPr>
      <t>-25 კლასის, sulfatomedegi</t>
    </r>
  </si>
  <si>
    <t>ხის მასალა ყალიბების მოსაწყობად, nedli, wiwvovani, adgilobrivi</t>
  </si>
  <si>
    <t>საკედლე ,,სენდვიჩ-პანელი" სისქით 50 მმ, poliureTanis შემავსებლით</t>
  </si>
  <si>
    <t>სახურავის ,,სენდვიჩ-პანელი" სისქით 50 მმ, poliureTanis შემავსებლით</t>
  </si>
  <si>
    <t xml:space="preserve">aluminis gare karis bloki samontaJo elementebiT, ori cali (Termosistema) </t>
  </si>
  <si>
    <t>ხელოვნური გრანიტის ფილა, priala</t>
  </si>
  <si>
    <t>წებოცემენტი, yinvagamZle</t>
  </si>
  <si>
    <t>fiTxi, fasadis</t>
  </si>
  <si>
    <t>avtomaturi amomrTveli, 10 amp</t>
  </si>
  <si>
    <t>CamrTveli, erTklaviSiani</t>
  </si>
  <si>
    <r>
      <t xml:space="preserve">Weris sanaTi, </t>
    </r>
    <r>
      <rPr>
        <sz val="11"/>
        <color theme="1"/>
        <rFont val="Arial"/>
        <family val="2"/>
        <charset val="204"/>
      </rPr>
      <t>LED,</t>
    </r>
    <r>
      <rPr>
        <sz val="11"/>
        <color theme="1"/>
        <rFont val="AcadMtavr"/>
      </rPr>
      <t xml:space="preserve"> 40 vati</t>
    </r>
  </si>
  <si>
    <r>
      <t xml:space="preserve">kedlis sanaTi, </t>
    </r>
    <r>
      <rPr>
        <sz val="11"/>
        <color theme="1"/>
        <rFont val="Arial"/>
        <family val="2"/>
        <charset val="204"/>
      </rPr>
      <t>LED,</t>
    </r>
    <r>
      <rPr>
        <sz val="11"/>
        <color theme="1"/>
        <rFont val="AcadMtavr"/>
      </rPr>
      <t xml:space="preserve"> 40 vati, bra</t>
    </r>
  </si>
  <si>
    <t>spilenZis sadeni ormagi izolaciiT, rTulad aalebadi, 2*2.5</t>
  </si>
  <si>
    <t>antikoroziuli saRebavis gamxsneli, liTonis konstruqciebisTvis</t>
  </si>
  <si>
    <r>
      <t>არმატურა AB</t>
    </r>
    <r>
      <rPr>
        <sz val="11"/>
        <color theme="1"/>
        <rFont val="Arial"/>
        <family val="2"/>
        <charset val="204"/>
      </rPr>
      <t>B-500</t>
    </r>
    <r>
      <rPr>
        <sz val="11"/>
        <color theme="1"/>
        <rFont val="AcadMtavr"/>
      </rPr>
      <t xml:space="preserve"> კლასის, დიამეტრით 8 მმ</t>
    </r>
  </si>
  <si>
    <t>WaburRilis sakaptaJe nagebobis cokolis liTonis rigelebis montaJi</t>
  </si>
  <si>
    <t>WaburRilis sakaptaJe nagebobis  საკედლე ,,სენდვიჩ-პანელების" მონტაჟი, სისქით 50 მმ, poliureTanis შემავსებლით.</t>
  </si>
  <si>
    <t>WaburRilis sakaptaJe nagebobis სახურავის ,,სენდვიჩ-პანელების" მონტაჟი, სისქით 50 მმ, poliureTanis შემავსებლით.</t>
  </si>
  <si>
    <t>WaburRilis sakaptaJe nagebobis იატაკების მოწყობა ხელოვნური გრანიტის ფილებით</t>
  </si>
  <si>
    <t>WaburRilis sakaptaJe nagebobis rkinabetonis cokolis Siga zedapiris mopirkeTeba ხელოვნური გრანიტის ფილებით</t>
  </si>
  <si>
    <t>WaburRilis sakaptaJe nagebobis rkinabetonis cokolis gare zedapiris Selesva cement-qviSis duRabiT</t>
  </si>
  <si>
    <t>WaburRilis sakaptaJe nagebobis rkinabetonis cokolis gare zedapiris SeRebva fasadis saRebaviT</t>
  </si>
  <si>
    <t>WaburRilis sakaptaJe nagebobis eleqtrosamontaJo samuSaoebi</t>
  </si>
  <si>
    <t>WaburRilis sakaptaJe nagebobis liTonis konstruqciebis SeRebva antikoroziuli saRebaviT</t>
  </si>
  <si>
    <t>samSeneblo samuSaoebis dasrulebis Semdeg teritoriis dasufTaveba, narCenebis Segroveba da gatana samSeneblo moednidan.</t>
  </si>
  <si>
    <t>liTonis kvadratuli mili kveTiT 50*50 mm, kedlis sisqiT 3 mm</t>
  </si>
  <si>
    <t>WaburRilis sakaptaJe nagebobis kedlis `sendviC-panelebis~ sayrdeni liTonis grZivebis montaJi</t>
  </si>
  <si>
    <t>WaburRilis sakaptaJe nagebobis rkinabetonis iatakis filis moWimva cementis xsnariT, marka 200, saSualo soisqiT 30 mm</t>
  </si>
  <si>
    <t xml:space="preserve">aluminis fanjris bloki samontaJo elementebiT, erTi cali, sigrZe-siganiT: 0.5*0.5 m. (Termosistema) </t>
  </si>
  <si>
    <t>sacremleebi, ფასონური ელემენტები და საჰერმეტიზაციო მასალები</t>
  </si>
  <si>
    <t>WaburRilis sakaptaJe nagebobis aluminis fanjris ბლოკების მონტაჟი (zomiT: 0.5 m * 0.5 m)</t>
  </si>
  <si>
    <t>kanalizaciis uJangavi foladis trapi sifoniT, diametriT 100 mm</t>
  </si>
  <si>
    <t>liTonis tolgverda kuTxovana kveTiT #60, kedlis sisqiT 3 mm</t>
  </si>
  <si>
    <t>ქვაბულის დამუშავება საძირკვლების მოსაწყობად</t>
  </si>
  <si>
    <t>კუბ. მ.</t>
  </si>
  <si>
    <t>ქვაბულის დამუშავება ექსკავატორით</t>
  </si>
  <si>
    <t>ქვაბულის დამუშავება ხელით</t>
  </si>
  <si>
    <t>მდინარის ბალასტი</t>
  </si>
  <si>
    <t>kanalizaciis uJangavi foladis trapis damontaJeba, diametriT 100 mm</t>
  </si>
  <si>
    <t>kanalizaciis milis qveS qviSis fuZis mowyoba, sisqiT 100 mm</t>
  </si>
  <si>
    <t>mdinaris qviSa</t>
  </si>
  <si>
    <t>poliureTanis milis montaJi, diametriT 110 mm, sisqiT 5.3mm (Savi)</t>
  </si>
  <si>
    <t xml:space="preserve">poliureTanis mili, diametriT 110 mm, sisqiT 5.3 mm (Savi) </t>
  </si>
  <si>
    <t>kanalizaciis milis zemodan qviSis damcavi fenis mowyoba, sisqiT 100 mm</t>
  </si>
  <si>
    <t>kanalizaciis TxrilSi gruntis ukuCayra da fenebad motkepvna</t>
  </si>
  <si>
    <t>ქვიშა-ხრეშის ნარევი</t>
  </si>
  <si>
    <t>zedmeti gruntis datvirTva eqskavatoriT avtoTviTmclelze</t>
  </si>
  <si>
    <t>zedmeti gruntis gatana avtotviTmcleliT 25 km-mde manZilze</t>
  </si>
  <si>
    <t>ბეტონის მომზადების მოწყობა ბ-10 კლასის ბეტონით, sisqiT 100 mm</t>
  </si>
  <si>
    <r>
      <t>ბეტონი B</t>
    </r>
    <r>
      <rPr>
        <sz val="11"/>
        <color theme="1"/>
        <rFont val="Arial"/>
        <family val="2"/>
        <charset val="204"/>
      </rPr>
      <t>B</t>
    </r>
    <r>
      <rPr>
        <sz val="11"/>
        <color theme="1"/>
        <rFont val="AcadMtavr"/>
      </rPr>
      <t>-10 კლასის</t>
    </r>
  </si>
  <si>
    <t>საძირკვლის ძირისთვის ჰიდროიზოლაციის მოწყობა ბითუმის მასტიკით</t>
  </si>
  <si>
    <t>კვ. მ.</t>
  </si>
  <si>
    <t>ბითუმის მასტიკა</t>
  </si>
  <si>
    <t>ბეტონი BBb-25 კლასის, sulfatomedegi</t>
  </si>
  <si>
    <t>არმატურა AAb-500 კლასის, დიამეტრით 8 მმ, rusTavis</t>
  </si>
  <si>
    <t>არმატურა Ab-240 კლასის, დიამეტრით 8 მმ, rusTavis</t>
  </si>
  <si>
    <t>საძირკვლის gverdebisა და ზედაპირის ჰიდროიზოლაციის მოწყობა ბითუმის მასტიკით</t>
  </si>
  <si>
    <t xml:space="preserve"> 0.6 m siganis moniliTuri რკინაბეტონის წყალსარინის მოწყობა saZirkvlis filis irgvliv</t>
  </si>
  <si>
    <t>ბეტონი Bb-25 კლასის, sulfatomedegi</t>
  </si>
  <si>
    <r>
      <t>არმატურა Ab</t>
    </r>
    <r>
      <rPr>
        <sz val="11"/>
        <color theme="1"/>
        <rFont val="Arial"/>
        <family val="2"/>
        <charset val="204"/>
      </rPr>
      <t>-500</t>
    </r>
    <r>
      <rPr>
        <sz val="11"/>
        <color theme="1"/>
        <rFont val="AcadMtavr"/>
      </rPr>
      <t xml:space="preserve"> კლასის, დიამეტრით 8 მმ, rusTavis</t>
    </r>
  </si>
  <si>
    <t>Txrili დამუშავება kanalizaciis milis dasamontaJeblad</t>
  </si>
  <si>
    <t>Txrilis დამუშავება ექსკავატორით</t>
  </si>
  <si>
    <t>Txrilis დამუშავება ხელით</t>
  </si>
  <si>
    <t>qvabulis mowyoba saZirkvlis filisaTvis</t>
  </si>
  <si>
    <t>sakaptaJe nagebobis reabilitacia</t>
  </si>
  <si>
    <t>100 მმ სისქის ფენებად დატკეპნილი 300 mm sisqis მდინარის ბალასტის ფენის მოწყობა ქვაბულში</t>
  </si>
  <si>
    <t>saZirkvlis filisTvis qviSa-xreSis fuZis mowyoba, sisqiT 100 mm</t>
  </si>
  <si>
    <t>WaburRilis sakaptaJe nagebobis cokolis dabetoneba, sisqe 150 mm, simaRle 200 mm</t>
  </si>
  <si>
    <t>#132-ე ჭაბურღილის საკაპტაჟე ნაგებობის რეაბილიტაციის სამუშაოების ხარჯთაღრიცხვა
(ფასები მოცემულია ლარებში)</t>
  </si>
  <si>
    <t>liTonis kvadratuli mili kveTiT 100*100 mm, kedlis sisqiT 4 mm</t>
  </si>
  <si>
    <t>liTonis furceli sisqiT 10 mm</t>
  </si>
  <si>
    <t>liTonis furceli sisqiT 6 mm</t>
  </si>
  <si>
    <t>liTonis ankeri, diametriT 16 mm, Caankerebis siRrmiT 150 mm</t>
  </si>
  <si>
    <t>WaburRilis sakaptaJe nagebobis aluminis გარე კარის ბლოკების მონტაჟი (zomiT: 1.0 m * 2.1 m)</t>
  </si>
  <si>
    <t>WaburRilis sakaptaJe nagebobis kedlis `sendviC-panelebis~ karis RiobTan sayrdeni liTonis rigelis montaJi</t>
  </si>
  <si>
    <t>wyalmimRebi Rari, Tunuqis, dasakidi, diametriT 150 mm</t>
  </si>
  <si>
    <t>wyalmimRebi dasakidi Raris samagri, Tunuqis, diametriT 150 mm</t>
  </si>
  <si>
    <t>lursmani</t>
  </si>
  <si>
    <t>WanWiki</t>
  </si>
  <si>
    <t>naWedi</t>
  </si>
  <si>
    <t>wyalmimRebi dasakidi Zabri, Tunuqis,  diametriT 150 mm</t>
  </si>
  <si>
    <t>wyalmimRebi dasakidi Zabris samagri, Tunuqis, diametriT 150 mm</t>
  </si>
  <si>
    <t>wyalsawreti mili, Tunuqis, diametriT 150 mm</t>
  </si>
  <si>
    <t>wyalsawreti milis samagri, Tunuqis, diametriT 150 mm</t>
  </si>
  <si>
    <t xml:space="preserve"> saZirkvlis filis dabetoneba, sisqiT 200 mm</t>
  </si>
  <si>
    <t>WaburRilis sakaptaJe nagebobis liTonis svetebis montaJi</t>
  </si>
  <si>
    <t>WaburRilis sakaptaJe nagebobis saxuravis liTonis nivnivebis montaJi</t>
  </si>
  <si>
    <t>WaburRilis sakaptaJe nagebobis saxuravis liTonis grZivebis montaJi</t>
  </si>
  <si>
    <t>WaburRilis sakaptaJe nagebobis wyalSemkrebi Raris (`Jolobis~) mowyoba. (saxuravis qanobze dakidebuli `Jolobi~)</t>
  </si>
  <si>
    <t>WaburRilis sakaptaJe nagebobis wyalmimRebi Zabrebis mowyoba. Tunuqis, diametriT 150 mm</t>
  </si>
  <si>
    <t>WaburRilis sakaptaJe nagebobis wyalsawreti milebis mowyoba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</si>
</sst>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164" formatCode="_-* #,##0.00\ _₽_-;\-* #,##0.00\ _₽_-;_-* &quot;-&quot;??\ _₽_-;_-@_-"/>
    <numFmt numFmtId="165" formatCode="_-* #,##0.00_р_._-;\-* #,##0.00_р_._-;_-* &quot;-&quot;??_р_._-;_-@_-"/>
    <numFmt numFmtId="166" formatCode="_([$GEL]\ * #,##0.00_);_([$GEL]\ * \(#,##0.00\);_([$GEL]\ * &quot;-&quot;??_);_(@_)"/>
    <numFmt numFmtId="167" formatCode="_-* #,##0.00\ [$₾-437]_-;\-* #,##0.00\ [$₾-437]_-;_-* &quot;-&quot;??\ [$₾-437]_-;_-@_-"/>
    <numFmt numFmtId="168" formatCode="#,##0.00\ [$₾-437]"/>
    <numFmt numFmtId="169" formatCode="_-* #,##0.000_р_._-;\-* #,##0.000_р_._-;_-* &quot;-&quot;??_р_._-;_-@_-"/>
    <numFmt numFmtId="170" formatCode="_-* #,##0.000\ _₽_-;\-* #,##0.000\ _₽_-;_-* &quot;-&quot;??\ _₽_-;_-@_-"/>
    <numFmt numFmtId="171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name val="AcadMtavr"/>
    </font>
    <font>
      <b/>
      <sz val="10"/>
      <color indexed="8"/>
      <name val="AcadMtavr"/>
    </font>
    <font>
      <sz val="11"/>
      <color theme="1"/>
      <name val="AcadMtavr"/>
    </font>
    <font>
      <sz val="10"/>
      <color theme="1"/>
      <name val="AcadMtavr"/>
    </font>
    <font>
      <sz val="10"/>
      <color indexed="8"/>
      <name val="AcadMtavr"/>
    </font>
    <font>
      <b/>
      <sz val="11"/>
      <color theme="1"/>
      <name val="AcadMtavr"/>
    </font>
    <font>
      <b/>
      <sz val="12"/>
      <name val="Sylfaen"/>
      <family val="1"/>
      <charset val="204"/>
    </font>
    <font>
      <b/>
      <sz val="10"/>
      <name val="Sylfaen"/>
      <family val="1"/>
      <charset val="204"/>
    </font>
    <font>
      <sz val="11"/>
      <color theme="1"/>
      <name val="Arial"/>
      <family val="2"/>
      <charset val="204"/>
    </font>
    <font>
      <b/>
      <sz val="12"/>
      <color indexed="8"/>
      <name val="AcadMtav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166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7" fontId="11" fillId="0" borderId="1" xfId="1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167" fontId="12" fillId="0" borderId="1" xfId="1" applyNumberFormat="1" applyFont="1" applyFill="1" applyBorder="1" applyAlignment="1">
      <alignment horizontal="center" vertical="top" wrapText="1"/>
    </xf>
    <xf numFmtId="169" fontId="10" fillId="0" borderId="1" xfId="1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top" wrapText="1"/>
    </xf>
    <xf numFmtId="169" fontId="12" fillId="0" borderId="1" xfId="1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9" fontId="11" fillId="0" borderId="1" xfId="8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68" fontId="13" fillId="0" borderId="2" xfId="1" applyNumberFormat="1" applyFont="1" applyFill="1" applyBorder="1" applyAlignment="1">
      <alignment horizontal="right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68" fontId="10" fillId="0" borderId="1" xfId="1" applyNumberFormat="1" applyFont="1" applyFill="1" applyBorder="1" applyAlignment="1">
      <alignment horizontal="center" vertical="center" wrapText="1"/>
    </xf>
    <xf numFmtId="168" fontId="10" fillId="0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1" applyFont="1" applyAlignment="1">
      <alignment horizontal="center" vertical="center" wrapText="1"/>
    </xf>
    <xf numFmtId="49" fontId="14" fillId="2" borderId="3" xfId="5" applyNumberFormat="1" applyFont="1" applyFill="1" applyBorder="1" applyAlignment="1">
      <alignment vertical="center" wrapText="1"/>
    </xf>
    <xf numFmtId="169" fontId="9" fillId="0" borderId="1" xfId="0" applyNumberFormat="1" applyFont="1" applyBorder="1" applyAlignment="1">
      <alignment horizontal="center" vertical="top" wrapText="1"/>
    </xf>
    <xf numFmtId="170" fontId="10" fillId="0" borderId="1" xfId="1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left" vertical="top" wrapText="1"/>
    </xf>
    <xf numFmtId="170" fontId="12" fillId="0" borderId="1" xfId="1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169" fontId="13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49" fontId="15" fillId="2" borderId="3" xfId="5" applyNumberFormat="1" applyFont="1" applyFill="1" applyBorder="1" applyAlignment="1">
      <alignment horizontal="center" vertical="center" wrapText="1"/>
    </xf>
  </cellXfs>
  <cellStyles count="11">
    <cellStyle name="Comma" xfId="1" builtinId="3"/>
    <cellStyle name="Comma 2" xfId="6" xr:uid="{00000000-0005-0000-0000-000001000000}"/>
    <cellStyle name="Comma 3" xfId="10" xr:uid="{00000000-0005-0000-0000-000002000000}"/>
    <cellStyle name="Normal" xfId="0" builtinId="0"/>
    <cellStyle name="Normal 2" xfId="2" xr:uid="{00000000-0005-0000-0000-000004000000}"/>
    <cellStyle name="Normal 2 2" xfId="5" xr:uid="{00000000-0005-0000-0000-000005000000}"/>
    <cellStyle name="Normal 3" xfId="3" xr:uid="{00000000-0005-0000-0000-000006000000}"/>
    <cellStyle name="Normal 4" xfId="9" xr:uid="{00000000-0005-0000-0000-000007000000}"/>
    <cellStyle name="Percent" xfId="8" builtinId="5"/>
    <cellStyle name="Percent 2" xfId="4" xr:uid="{00000000-0005-0000-0000-000009000000}"/>
    <cellStyle name="Percent 3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23"/>
  <sheetViews>
    <sheetView tabSelected="1" view="pageBreakPreview" zoomScaleNormal="100" zoomScaleSheetLayoutView="100" workbookViewId="0">
      <selection activeCell="E3" sqref="E3:E229"/>
    </sheetView>
  </sheetViews>
  <sheetFormatPr defaultColWidth="9.140625" defaultRowHeight="15" x14ac:dyDescent="0.25"/>
  <cols>
    <col min="1" max="1" width="4.140625" style="1" customWidth="1"/>
    <col min="2" max="2" width="32.42578125" style="1" customWidth="1"/>
    <col min="3" max="3" width="8.85546875" style="1" customWidth="1"/>
    <col min="4" max="4" width="12" style="1" customWidth="1"/>
    <col min="5" max="5" width="12.28515625" style="2" customWidth="1"/>
    <col min="6" max="6" width="15.7109375" style="2" customWidth="1"/>
    <col min="7" max="7" width="130.28515625" style="5" customWidth="1"/>
    <col min="8" max="9" width="11.5703125" style="1" bestFit="1" customWidth="1"/>
    <col min="10" max="16384" width="9.140625" style="1"/>
  </cols>
  <sheetData>
    <row r="1" spans="1:6" ht="111" customHeight="1" x14ac:dyDescent="0.25">
      <c r="A1" s="38"/>
      <c r="B1" s="46" t="s">
        <v>115</v>
      </c>
      <c r="C1" s="46"/>
      <c r="D1" s="46"/>
      <c r="E1" s="46"/>
      <c r="F1" s="46"/>
    </row>
    <row r="2" spans="1:6" ht="51.6" customHeight="1" x14ac:dyDescent="0.25">
      <c r="A2" s="7" t="s">
        <v>15</v>
      </c>
      <c r="B2" s="10" t="s">
        <v>0</v>
      </c>
      <c r="C2" s="10" t="s">
        <v>1</v>
      </c>
      <c r="D2" s="10" t="s">
        <v>2</v>
      </c>
      <c r="E2" s="11" t="s">
        <v>3</v>
      </c>
      <c r="F2" s="11" t="s">
        <v>8</v>
      </c>
    </row>
    <row r="3" spans="1:6" ht="37.9" customHeight="1" x14ac:dyDescent="0.25">
      <c r="A3" s="9"/>
      <c r="B3" s="45" t="s">
        <v>111</v>
      </c>
      <c r="C3" s="18" t="s">
        <v>28</v>
      </c>
      <c r="D3" s="23">
        <v>1</v>
      </c>
      <c r="E3" s="19"/>
      <c r="F3" s="14">
        <f t="shared" ref="F3:F67" si="0">D3*E3</f>
        <v>0</v>
      </c>
    </row>
    <row r="4" spans="1:6" ht="48.6" customHeight="1" x14ac:dyDescent="0.25">
      <c r="A4" s="9">
        <v>1</v>
      </c>
      <c r="B4" s="12" t="s">
        <v>107</v>
      </c>
      <c r="C4" s="18" t="s">
        <v>81</v>
      </c>
      <c r="D4" s="39">
        <v>14.5</v>
      </c>
      <c r="E4" s="19"/>
      <c r="F4" s="14">
        <f t="shared" ref="F4:F8" si="1">D4*E4</f>
        <v>0</v>
      </c>
    </row>
    <row r="5" spans="1:6" ht="36" customHeight="1" x14ac:dyDescent="0.25">
      <c r="A5" s="8"/>
      <c r="B5" s="15" t="s">
        <v>108</v>
      </c>
      <c r="C5" s="20" t="s">
        <v>81</v>
      </c>
      <c r="D5" s="24">
        <v>12.5</v>
      </c>
      <c r="E5" s="21"/>
      <c r="F5" s="14">
        <f t="shared" si="1"/>
        <v>0</v>
      </c>
    </row>
    <row r="6" spans="1:6" ht="22.5" customHeight="1" x14ac:dyDescent="0.25">
      <c r="A6" s="6"/>
      <c r="B6" s="15" t="s">
        <v>12</v>
      </c>
      <c r="C6" s="16" t="s">
        <v>81</v>
      </c>
      <c r="D6" s="22">
        <f>D5</f>
        <v>12.5</v>
      </c>
      <c r="E6" s="17"/>
      <c r="F6" s="14">
        <f t="shared" si="1"/>
        <v>0</v>
      </c>
    </row>
    <row r="7" spans="1:6" ht="28.5" customHeight="1" x14ac:dyDescent="0.25">
      <c r="A7" s="8"/>
      <c r="B7" s="15" t="s">
        <v>109</v>
      </c>
      <c r="C7" s="20" t="s">
        <v>81</v>
      </c>
      <c r="D7" s="24">
        <v>2</v>
      </c>
      <c r="E7" s="21"/>
      <c r="F7" s="14">
        <f t="shared" si="1"/>
        <v>0</v>
      </c>
    </row>
    <row r="8" spans="1:6" ht="22.5" customHeight="1" x14ac:dyDescent="0.25">
      <c r="A8" s="6"/>
      <c r="B8" s="15" t="s">
        <v>12</v>
      </c>
      <c r="C8" s="16" t="s">
        <v>81</v>
      </c>
      <c r="D8" s="22">
        <f>D7</f>
        <v>2</v>
      </c>
      <c r="E8" s="17"/>
      <c r="F8" s="14">
        <f t="shared" si="1"/>
        <v>0</v>
      </c>
    </row>
    <row r="9" spans="1:6" ht="34.5" customHeight="1" x14ac:dyDescent="0.25">
      <c r="A9" s="9">
        <v>2</v>
      </c>
      <c r="B9" s="12" t="s">
        <v>110</v>
      </c>
      <c r="C9" s="18" t="s">
        <v>17</v>
      </c>
      <c r="D9" s="39">
        <v>9</v>
      </c>
      <c r="E9" s="19"/>
      <c r="F9" s="14">
        <f t="shared" si="0"/>
        <v>0</v>
      </c>
    </row>
    <row r="10" spans="1:6" ht="34.5" customHeight="1" x14ac:dyDescent="0.25">
      <c r="A10" s="9">
        <v>3</v>
      </c>
      <c r="B10" s="12" t="s">
        <v>80</v>
      </c>
      <c r="C10" s="18" t="s">
        <v>81</v>
      </c>
      <c r="D10" s="39">
        <v>9</v>
      </c>
      <c r="E10" s="19"/>
      <c r="F10" s="14">
        <f t="shared" si="0"/>
        <v>0</v>
      </c>
    </row>
    <row r="11" spans="1:6" ht="36" customHeight="1" x14ac:dyDescent="0.25">
      <c r="A11" s="8"/>
      <c r="B11" s="15" t="s">
        <v>82</v>
      </c>
      <c r="C11" s="20" t="s">
        <v>81</v>
      </c>
      <c r="D11" s="24">
        <v>8</v>
      </c>
      <c r="E11" s="21"/>
      <c r="F11" s="14">
        <f t="shared" si="0"/>
        <v>0</v>
      </c>
    </row>
    <row r="12" spans="1:6" ht="22.5" customHeight="1" x14ac:dyDescent="0.25">
      <c r="A12" s="6"/>
      <c r="B12" s="15" t="s">
        <v>12</v>
      </c>
      <c r="C12" s="16" t="s">
        <v>81</v>
      </c>
      <c r="D12" s="22">
        <f>D11</f>
        <v>8</v>
      </c>
      <c r="E12" s="17"/>
      <c r="F12" s="14">
        <f t="shared" si="0"/>
        <v>0</v>
      </c>
    </row>
    <row r="13" spans="1:6" ht="28.5" customHeight="1" x14ac:dyDescent="0.25">
      <c r="A13" s="8"/>
      <c r="B13" s="15" t="s">
        <v>83</v>
      </c>
      <c r="C13" s="20" t="s">
        <v>81</v>
      </c>
      <c r="D13" s="24">
        <v>1</v>
      </c>
      <c r="E13" s="21"/>
      <c r="F13" s="14">
        <f t="shared" si="0"/>
        <v>0</v>
      </c>
    </row>
    <row r="14" spans="1:6" ht="22.5" customHeight="1" x14ac:dyDescent="0.25">
      <c r="A14" s="6"/>
      <c r="B14" s="15" t="s">
        <v>12</v>
      </c>
      <c r="C14" s="16" t="s">
        <v>81</v>
      </c>
      <c r="D14" s="22">
        <f>D13</f>
        <v>1</v>
      </c>
      <c r="E14" s="17"/>
      <c r="F14" s="14">
        <f t="shared" si="0"/>
        <v>0</v>
      </c>
    </row>
    <row r="15" spans="1:6" ht="60" customHeight="1" x14ac:dyDescent="0.25">
      <c r="A15" s="9">
        <v>3</v>
      </c>
      <c r="B15" s="12" t="s">
        <v>112</v>
      </c>
      <c r="C15" s="18" t="s">
        <v>81</v>
      </c>
      <c r="D15" s="39">
        <v>4.59</v>
      </c>
      <c r="E15" s="19"/>
      <c r="F15" s="14">
        <f t="shared" si="0"/>
        <v>0</v>
      </c>
    </row>
    <row r="16" spans="1:6" ht="19.5" customHeight="1" x14ac:dyDescent="0.25">
      <c r="A16" s="6"/>
      <c r="B16" s="15" t="s">
        <v>84</v>
      </c>
      <c r="C16" s="16" t="s">
        <v>81</v>
      </c>
      <c r="D16" s="22">
        <f>D15</f>
        <v>4.59</v>
      </c>
      <c r="E16" s="17"/>
      <c r="F16" s="14">
        <f t="shared" si="0"/>
        <v>0</v>
      </c>
    </row>
    <row r="17" spans="1:6" ht="29.25" customHeight="1" x14ac:dyDescent="0.25">
      <c r="A17" s="8"/>
      <c r="B17" s="15" t="s">
        <v>12</v>
      </c>
      <c r="C17" s="20" t="s">
        <v>81</v>
      </c>
      <c r="D17" s="24">
        <f>D16</f>
        <v>4.59</v>
      </c>
      <c r="E17" s="21"/>
      <c r="F17" s="14">
        <f t="shared" si="0"/>
        <v>0</v>
      </c>
    </row>
    <row r="18" spans="1:6" ht="61.9" customHeight="1" x14ac:dyDescent="0.25">
      <c r="A18" s="9">
        <v>4</v>
      </c>
      <c r="B18" s="12" t="s">
        <v>85</v>
      </c>
      <c r="C18" s="18" t="s">
        <v>44</v>
      </c>
      <c r="D18" s="39">
        <v>1</v>
      </c>
      <c r="E18" s="19"/>
      <c r="F18" s="14">
        <f t="shared" si="0"/>
        <v>0</v>
      </c>
    </row>
    <row r="19" spans="1:6" ht="49.15" customHeight="1" x14ac:dyDescent="0.25">
      <c r="A19" s="6"/>
      <c r="B19" s="15" t="s">
        <v>78</v>
      </c>
      <c r="C19" s="16" t="s">
        <v>44</v>
      </c>
      <c r="D19" s="22">
        <v>1</v>
      </c>
      <c r="E19" s="17"/>
      <c r="F19" s="14">
        <f t="shared" si="0"/>
        <v>0</v>
      </c>
    </row>
    <row r="20" spans="1:6" ht="30.6" customHeight="1" x14ac:dyDescent="0.25">
      <c r="A20" s="6"/>
      <c r="B20" s="15" t="s">
        <v>18</v>
      </c>
      <c r="C20" s="16" t="s">
        <v>44</v>
      </c>
      <c r="D20" s="22">
        <f>D19</f>
        <v>1</v>
      </c>
      <c r="E20" s="17"/>
      <c r="F20" s="14">
        <f t="shared" si="0"/>
        <v>0</v>
      </c>
    </row>
    <row r="21" spans="1:6" ht="29.25" customHeight="1" x14ac:dyDescent="0.25">
      <c r="A21" s="8"/>
      <c r="B21" s="15" t="s">
        <v>12</v>
      </c>
      <c r="C21" s="20" t="s">
        <v>44</v>
      </c>
      <c r="D21" s="24">
        <f>D19</f>
        <v>1</v>
      </c>
      <c r="E21" s="21"/>
      <c r="F21" s="14">
        <f t="shared" si="0"/>
        <v>0</v>
      </c>
    </row>
    <row r="22" spans="1:6" ht="43.5" customHeight="1" x14ac:dyDescent="0.25">
      <c r="A22" s="9">
        <v>5</v>
      </c>
      <c r="B22" s="12" t="s">
        <v>86</v>
      </c>
      <c r="C22" s="18" t="s">
        <v>29</v>
      </c>
      <c r="D22" s="39">
        <v>1.56</v>
      </c>
      <c r="E22" s="19"/>
      <c r="F22" s="14">
        <f t="shared" si="0"/>
        <v>0</v>
      </c>
    </row>
    <row r="23" spans="1:6" ht="19.5" customHeight="1" x14ac:dyDescent="0.25">
      <c r="A23" s="6"/>
      <c r="B23" s="15" t="s">
        <v>87</v>
      </c>
      <c r="C23" s="16" t="s">
        <v>17</v>
      </c>
      <c r="D23" s="22">
        <f>D22</f>
        <v>1.56</v>
      </c>
      <c r="E23" s="17"/>
      <c r="F23" s="14">
        <f t="shared" si="0"/>
        <v>0</v>
      </c>
    </row>
    <row r="24" spans="1:6" ht="29.25" customHeight="1" x14ac:dyDescent="0.25">
      <c r="A24" s="8"/>
      <c r="B24" s="15" t="s">
        <v>12</v>
      </c>
      <c r="C24" s="20" t="s">
        <v>17</v>
      </c>
      <c r="D24" s="24">
        <f>D23</f>
        <v>1.56</v>
      </c>
      <c r="E24" s="21"/>
      <c r="F24" s="14">
        <f t="shared" si="0"/>
        <v>0</v>
      </c>
    </row>
    <row r="25" spans="1:6" ht="51" customHeight="1" x14ac:dyDescent="0.25">
      <c r="A25" s="9">
        <v>6</v>
      </c>
      <c r="B25" s="12" t="s">
        <v>88</v>
      </c>
      <c r="C25" s="18" t="s">
        <v>30</v>
      </c>
      <c r="D25" s="39">
        <v>30</v>
      </c>
      <c r="E25" s="19"/>
      <c r="F25" s="14">
        <f t="shared" si="0"/>
        <v>0</v>
      </c>
    </row>
    <row r="26" spans="1:6" ht="77.25" customHeight="1" x14ac:dyDescent="0.25">
      <c r="A26" s="6"/>
      <c r="B26" s="15" t="s">
        <v>89</v>
      </c>
      <c r="C26" s="16" t="s">
        <v>30</v>
      </c>
      <c r="D26" s="22">
        <f>D25</f>
        <v>30</v>
      </c>
      <c r="E26" s="17"/>
      <c r="F26" s="14">
        <f t="shared" si="0"/>
        <v>0</v>
      </c>
    </row>
    <row r="27" spans="1:6" ht="18.75" customHeight="1" x14ac:dyDescent="0.25">
      <c r="A27" s="6"/>
      <c r="B27" s="15" t="s">
        <v>18</v>
      </c>
      <c r="C27" s="16" t="s">
        <v>30</v>
      </c>
      <c r="D27" s="22">
        <f>D26</f>
        <v>30</v>
      </c>
      <c r="E27" s="17"/>
      <c r="F27" s="14">
        <f t="shared" si="0"/>
        <v>0</v>
      </c>
    </row>
    <row r="28" spans="1:6" ht="29.25" customHeight="1" x14ac:dyDescent="0.25">
      <c r="A28" s="8"/>
      <c r="B28" s="15" t="s">
        <v>12</v>
      </c>
      <c r="C28" s="20" t="s">
        <v>30</v>
      </c>
      <c r="D28" s="24">
        <f>D26</f>
        <v>30</v>
      </c>
      <c r="E28" s="21"/>
      <c r="F28" s="14">
        <f t="shared" si="0"/>
        <v>0</v>
      </c>
    </row>
    <row r="29" spans="1:6" ht="57" customHeight="1" x14ac:dyDescent="0.25">
      <c r="A29" s="9">
        <v>7</v>
      </c>
      <c r="B29" s="12" t="s">
        <v>90</v>
      </c>
      <c r="C29" s="18" t="s">
        <v>29</v>
      </c>
      <c r="D29" s="39">
        <v>1.56</v>
      </c>
      <c r="E29" s="19"/>
      <c r="F29" s="14">
        <f t="shared" si="0"/>
        <v>0</v>
      </c>
    </row>
    <row r="30" spans="1:6" ht="19.5" customHeight="1" x14ac:dyDescent="0.25">
      <c r="A30" s="6"/>
      <c r="B30" s="15" t="s">
        <v>87</v>
      </c>
      <c r="C30" s="16" t="s">
        <v>17</v>
      </c>
      <c r="D30" s="22">
        <f>D29</f>
        <v>1.56</v>
      </c>
      <c r="E30" s="17"/>
      <c r="F30" s="14">
        <f t="shared" si="0"/>
        <v>0</v>
      </c>
    </row>
    <row r="31" spans="1:6" ht="29.25" customHeight="1" x14ac:dyDescent="0.25">
      <c r="A31" s="8"/>
      <c r="B31" s="15" t="s">
        <v>12</v>
      </c>
      <c r="C31" s="20" t="s">
        <v>17</v>
      </c>
      <c r="D31" s="24">
        <f>D30</f>
        <v>1.56</v>
      </c>
      <c r="E31" s="21"/>
      <c r="F31" s="14">
        <f t="shared" si="0"/>
        <v>0</v>
      </c>
    </row>
    <row r="32" spans="1:6" ht="46.5" customHeight="1" x14ac:dyDescent="0.25">
      <c r="A32" s="9">
        <v>8</v>
      </c>
      <c r="B32" s="12" t="s">
        <v>91</v>
      </c>
      <c r="C32" s="18" t="s">
        <v>29</v>
      </c>
      <c r="D32" s="39">
        <v>10.44</v>
      </c>
      <c r="E32" s="19"/>
      <c r="F32" s="14">
        <f t="shared" si="0"/>
        <v>0</v>
      </c>
    </row>
    <row r="33" spans="1:6" ht="29.25" customHeight="1" x14ac:dyDescent="0.25">
      <c r="A33" s="8"/>
      <c r="B33" s="15" t="s">
        <v>12</v>
      </c>
      <c r="C33" s="20" t="s">
        <v>17</v>
      </c>
      <c r="D33" s="24">
        <f>D32</f>
        <v>10.44</v>
      </c>
      <c r="E33" s="21"/>
      <c r="F33" s="14">
        <f t="shared" si="0"/>
        <v>0</v>
      </c>
    </row>
    <row r="34" spans="1:6" ht="46.9" customHeight="1" x14ac:dyDescent="0.25">
      <c r="A34" s="9">
        <v>9</v>
      </c>
      <c r="B34" s="12" t="s">
        <v>113</v>
      </c>
      <c r="C34" s="18" t="s">
        <v>29</v>
      </c>
      <c r="D34" s="23">
        <v>1.53</v>
      </c>
      <c r="E34" s="19"/>
      <c r="F34" s="14">
        <f t="shared" si="0"/>
        <v>0</v>
      </c>
    </row>
    <row r="35" spans="1:6" ht="19.5" customHeight="1" x14ac:dyDescent="0.25">
      <c r="A35" s="6"/>
      <c r="B35" s="15" t="s">
        <v>92</v>
      </c>
      <c r="C35" s="16" t="s">
        <v>17</v>
      </c>
      <c r="D35" s="40">
        <f>D34</f>
        <v>1.53</v>
      </c>
      <c r="E35" s="17"/>
      <c r="F35" s="14">
        <f t="shared" si="0"/>
        <v>0</v>
      </c>
    </row>
    <row r="36" spans="1:6" ht="25.15" customHeight="1" x14ac:dyDescent="0.25">
      <c r="A36" s="8"/>
      <c r="B36" s="15" t="s">
        <v>12</v>
      </c>
      <c r="C36" s="20" t="s">
        <v>17</v>
      </c>
      <c r="D36" s="42">
        <f>D35</f>
        <v>1.53</v>
      </c>
      <c r="E36" s="21"/>
      <c r="F36" s="14">
        <f t="shared" si="0"/>
        <v>0</v>
      </c>
    </row>
    <row r="37" spans="1:6" ht="44.25" customHeight="1" x14ac:dyDescent="0.25">
      <c r="A37" s="9">
        <v>10</v>
      </c>
      <c r="B37" s="12" t="s">
        <v>95</v>
      </c>
      <c r="C37" s="18" t="s">
        <v>81</v>
      </c>
      <c r="D37" s="39">
        <v>1.33</v>
      </c>
      <c r="E37" s="19"/>
      <c r="F37" s="14">
        <f t="shared" si="0"/>
        <v>0</v>
      </c>
    </row>
    <row r="38" spans="1:6" ht="36.75" customHeight="1" x14ac:dyDescent="0.25">
      <c r="A38" s="6"/>
      <c r="B38" s="15" t="s">
        <v>96</v>
      </c>
      <c r="C38" s="16" t="s">
        <v>17</v>
      </c>
      <c r="D38" s="22">
        <f>D37</f>
        <v>1.33</v>
      </c>
      <c r="E38" s="17"/>
      <c r="F38" s="14">
        <f t="shared" si="0"/>
        <v>0</v>
      </c>
    </row>
    <row r="39" spans="1:6" ht="22.5" customHeight="1" x14ac:dyDescent="0.25">
      <c r="A39" s="6"/>
      <c r="B39" s="15" t="s">
        <v>12</v>
      </c>
      <c r="C39" s="16" t="s">
        <v>81</v>
      </c>
      <c r="D39" s="22">
        <f>D38</f>
        <v>1.33</v>
      </c>
      <c r="E39" s="17"/>
      <c r="F39" s="14">
        <f t="shared" si="0"/>
        <v>0</v>
      </c>
    </row>
    <row r="40" spans="1:6" ht="57" customHeight="1" x14ac:dyDescent="0.25">
      <c r="A40" s="6">
        <v>11</v>
      </c>
      <c r="B40" s="34" t="s">
        <v>97</v>
      </c>
      <c r="C40" s="16" t="s">
        <v>98</v>
      </c>
      <c r="D40" s="22">
        <v>10.4</v>
      </c>
      <c r="E40" s="17"/>
      <c r="F40" s="14">
        <f t="shared" si="0"/>
        <v>0</v>
      </c>
    </row>
    <row r="41" spans="1:6" ht="36.75" customHeight="1" x14ac:dyDescent="0.25">
      <c r="A41" s="6"/>
      <c r="B41" s="15" t="s">
        <v>99</v>
      </c>
      <c r="C41" s="16" t="s">
        <v>13</v>
      </c>
      <c r="D41" s="22">
        <f>D40*0.4</f>
        <v>4.16</v>
      </c>
      <c r="E41" s="17"/>
      <c r="F41" s="14">
        <f t="shared" si="0"/>
        <v>0</v>
      </c>
    </row>
    <row r="42" spans="1:6" ht="22.5" customHeight="1" x14ac:dyDescent="0.25">
      <c r="A42" s="6"/>
      <c r="B42" s="15" t="s">
        <v>12</v>
      </c>
      <c r="C42" s="16" t="s">
        <v>98</v>
      </c>
      <c r="D42" s="22">
        <f>D40</f>
        <v>10.4</v>
      </c>
      <c r="E42" s="17"/>
      <c r="F42" s="14">
        <f t="shared" si="0"/>
        <v>0</v>
      </c>
    </row>
    <row r="43" spans="1:6" ht="39.6" customHeight="1" x14ac:dyDescent="0.25">
      <c r="A43" s="9">
        <v>12</v>
      </c>
      <c r="B43" s="12" t="s">
        <v>131</v>
      </c>
      <c r="C43" s="18" t="s">
        <v>29</v>
      </c>
      <c r="D43" s="23">
        <v>2.29</v>
      </c>
      <c r="E43" s="19"/>
      <c r="F43" s="14">
        <f t="shared" si="0"/>
        <v>0</v>
      </c>
    </row>
    <row r="44" spans="1:6" ht="27.75" customHeight="1" x14ac:dyDescent="0.25">
      <c r="A44" s="6"/>
      <c r="B44" s="15" t="s">
        <v>100</v>
      </c>
      <c r="C44" s="16" t="s">
        <v>17</v>
      </c>
      <c r="D44" s="40">
        <f>D43</f>
        <v>2.29</v>
      </c>
      <c r="E44" s="17"/>
      <c r="F44" s="14">
        <f t="shared" si="0"/>
        <v>0</v>
      </c>
    </row>
    <row r="45" spans="1:6" ht="39.75" customHeight="1" x14ac:dyDescent="0.25">
      <c r="A45" s="6"/>
      <c r="B45" s="15" t="s">
        <v>101</v>
      </c>
      <c r="C45" s="16" t="s">
        <v>16</v>
      </c>
      <c r="D45" s="22">
        <v>0.13600000000000001</v>
      </c>
      <c r="E45" s="17"/>
      <c r="F45" s="14">
        <f t="shared" si="0"/>
        <v>0</v>
      </c>
    </row>
    <row r="46" spans="1:6" ht="39.75" customHeight="1" x14ac:dyDescent="0.25">
      <c r="A46" s="6"/>
      <c r="B46" s="15" t="s">
        <v>102</v>
      </c>
      <c r="C46" s="16" t="s">
        <v>16</v>
      </c>
      <c r="D46" s="22">
        <v>4.2999999999999997E-2</v>
      </c>
      <c r="E46" s="17"/>
      <c r="F46" s="14">
        <f t="shared" si="0"/>
        <v>0</v>
      </c>
    </row>
    <row r="47" spans="1:6" ht="42" customHeight="1" x14ac:dyDescent="0.25">
      <c r="A47" s="6"/>
      <c r="B47" s="15" t="s">
        <v>22</v>
      </c>
      <c r="C47" s="16" t="s">
        <v>23</v>
      </c>
      <c r="D47" s="22">
        <v>2</v>
      </c>
      <c r="E47" s="17"/>
      <c r="F47" s="14">
        <f t="shared" si="0"/>
        <v>0</v>
      </c>
    </row>
    <row r="48" spans="1:6" ht="24" customHeight="1" x14ac:dyDescent="0.25">
      <c r="A48" s="6"/>
      <c r="B48" s="15" t="s">
        <v>45</v>
      </c>
      <c r="C48" s="16" t="s">
        <v>14</v>
      </c>
      <c r="D48" s="22">
        <v>1</v>
      </c>
      <c r="E48" s="17"/>
      <c r="F48" s="14">
        <f t="shared" si="0"/>
        <v>0</v>
      </c>
    </row>
    <row r="49" spans="1:6" ht="45" customHeight="1" x14ac:dyDescent="0.25">
      <c r="A49" s="6"/>
      <c r="B49" s="15" t="s">
        <v>48</v>
      </c>
      <c r="C49" s="16" t="s">
        <v>17</v>
      </c>
      <c r="D49" s="22">
        <v>0.2</v>
      </c>
      <c r="E49" s="17"/>
      <c r="F49" s="14">
        <f t="shared" si="0"/>
        <v>0</v>
      </c>
    </row>
    <row r="50" spans="1:6" ht="31.5" customHeight="1" x14ac:dyDescent="0.25">
      <c r="A50" s="6"/>
      <c r="B50" s="15" t="s">
        <v>46</v>
      </c>
      <c r="C50" s="16" t="s">
        <v>13</v>
      </c>
      <c r="D50" s="22">
        <v>2</v>
      </c>
      <c r="E50" s="17"/>
      <c r="F50" s="14">
        <f t="shared" si="0"/>
        <v>0</v>
      </c>
    </row>
    <row r="51" spans="1:6" ht="18.75" customHeight="1" x14ac:dyDescent="0.25">
      <c r="A51" s="6"/>
      <c r="B51" s="15" t="s">
        <v>18</v>
      </c>
      <c r="C51" s="16" t="s">
        <v>17</v>
      </c>
      <c r="D51" s="22">
        <f>D44</f>
        <v>2.29</v>
      </c>
      <c r="E51" s="17"/>
      <c r="F51" s="14">
        <f t="shared" si="0"/>
        <v>0</v>
      </c>
    </row>
    <row r="52" spans="1:6" ht="25.15" customHeight="1" x14ac:dyDescent="0.25">
      <c r="A52" s="8"/>
      <c r="B52" s="15" t="s">
        <v>12</v>
      </c>
      <c r="C52" s="20" t="s">
        <v>17</v>
      </c>
      <c r="D52" s="24">
        <f>D51</f>
        <v>2.29</v>
      </c>
      <c r="E52" s="21"/>
      <c r="F52" s="14">
        <f t="shared" si="0"/>
        <v>0</v>
      </c>
    </row>
    <row r="53" spans="1:6" ht="65.45" customHeight="1" x14ac:dyDescent="0.25">
      <c r="A53" s="6">
        <v>13</v>
      </c>
      <c r="B53" s="34" t="s">
        <v>103</v>
      </c>
      <c r="C53" s="43" t="s">
        <v>98</v>
      </c>
      <c r="D53" s="44">
        <v>13.04</v>
      </c>
      <c r="E53" s="17"/>
      <c r="F53" s="14">
        <f t="shared" si="0"/>
        <v>0</v>
      </c>
    </row>
    <row r="54" spans="1:6" ht="36.75" customHeight="1" x14ac:dyDescent="0.25">
      <c r="A54" s="6"/>
      <c r="B54" s="15" t="s">
        <v>99</v>
      </c>
      <c r="C54" s="16" t="s">
        <v>13</v>
      </c>
      <c r="D54" s="22">
        <f>D53*0.4</f>
        <v>5.2160000000000002</v>
      </c>
      <c r="E54" s="17"/>
      <c r="F54" s="14">
        <f t="shared" si="0"/>
        <v>0</v>
      </c>
    </row>
    <row r="55" spans="1:6" ht="22.5" customHeight="1" x14ac:dyDescent="0.25">
      <c r="A55" s="6"/>
      <c r="B55" s="15" t="s">
        <v>12</v>
      </c>
      <c r="C55" s="16" t="s">
        <v>81</v>
      </c>
      <c r="D55" s="22">
        <f>D53</f>
        <v>13.04</v>
      </c>
      <c r="E55" s="17"/>
      <c r="F55" s="14">
        <f t="shared" si="0"/>
        <v>0</v>
      </c>
    </row>
    <row r="56" spans="1:6" ht="57" customHeight="1" x14ac:dyDescent="0.25">
      <c r="A56" s="9">
        <v>14</v>
      </c>
      <c r="B56" s="12" t="s">
        <v>104</v>
      </c>
      <c r="C56" s="18" t="s">
        <v>29</v>
      </c>
      <c r="D56" s="23">
        <v>1.69</v>
      </c>
      <c r="E56" s="19"/>
      <c r="F56" s="14">
        <f t="shared" si="0"/>
        <v>0</v>
      </c>
    </row>
    <row r="57" spans="1:6" ht="33" customHeight="1" x14ac:dyDescent="0.25">
      <c r="A57" s="6"/>
      <c r="B57" s="15" t="s">
        <v>105</v>
      </c>
      <c r="C57" s="16" t="s">
        <v>17</v>
      </c>
      <c r="D57" s="40">
        <f>D56</f>
        <v>1.69</v>
      </c>
      <c r="E57" s="17"/>
      <c r="F57" s="14">
        <f t="shared" si="0"/>
        <v>0</v>
      </c>
    </row>
    <row r="58" spans="1:6" ht="39.75" customHeight="1" x14ac:dyDescent="0.25">
      <c r="A58" s="6"/>
      <c r="B58" s="15" t="s">
        <v>106</v>
      </c>
      <c r="C58" s="16" t="s">
        <v>16</v>
      </c>
      <c r="D58" s="22">
        <v>0.61599999999999999</v>
      </c>
      <c r="E58" s="17"/>
      <c r="F58" s="14">
        <f t="shared" si="0"/>
        <v>0</v>
      </c>
    </row>
    <row r="59" spans="1:6" ht="45" customHeight="1" x14ac:dyDescent="0.25">
      <c r="A59" s="6"/>
      <c r="B59" s="15" t="s">
        <v>48</v>
      </c>
      <c r="C59" s="16" t="s">
        <v>17</v>
      </c>
      <c r="D59" s="22">
        <v>0.2</v>
      </c>
      <c r="E59" s="17"/>
      <c r="F59" s="14">
        <f t="shared" si="0"/>
        <v>0</v>
      </c>
    </row>
    <row r="60" spans="1:6" ht="18.75" customHeight="1" x14ac:dyDescent="0.25">
      <c r="A60" s="6"/>
      <c r="B60" s="15" t="s">
        <v>18</v>
      </c>
      <c r="C60" s="16" t="s">
        <v>17</v>
      </c>
      <c r="D60" s="22">
        <f>D57</f>
        <v>1.69</v>
      </c>
      <c r="E60" s="17"/>
      <c r="F60" s="14">
        <f t="shared" si="0"/>
        <v>0</v>
      </c>
    </row>
    <row r="61" spans="1:6" ht="25.15" customHeight="1" x14ac:dyDescent="0.25">
      <c r="A61" s="8"/>
      <c r="B61" s="15" t="s">
        <v>12</v>
      </c>
      <c r="C61" s="20" t="s">
        <v>17</v>
      </c>
      <c r="D61" s="24">
        <f>D60</f>
        <v>1.69</v>
      </c>
      <c r="E61" s="21"/>
      <c r="F61" s="14">
        <f t="shared" si="0"/>
        <v>0</v>
      </c>
    </row>
    <row r="62" spans="1:6" ht="52.9" customHeight="1" x14ac:dyDescent="0.25">
      <c r="A62" s="6">
        <v>15</v>
      </c>
      <c r="B62" s="12" t="s">
        <v>93</v>
      </c>
      <c r="C62" s="12" t="s">
        <v>16</v>
      </c>
      <c r="D62" s="41">
        <v>22</v>
      </c>
      <c r="E62" s="13"/>
      <c r="F62" s="14">
        <f>D62*E62</f>
        <v>0</v>
      </c>
    </row>
    <row r="63" spans="1:6" ht="42.6" customHeight="1" x14ac:dyDescent="0.25">
      <c r="A63" s="6"/>
      <c r="B63" s="15" t="s">
        <v>12</v>
      </c>
      <c r="C63" s="16" t="s">
        <v>16</v>
      </c>
      <c r="D63" s="22">
        <f>D62</f>
        <v>22</v>
      </c>
      <c r="E63" s="17"/>
      <c r="F63" s="14">
        <f>D63*E63</f>
        <v>0</v>
      </c>
    </row>
    <row r="64" spans="1:6" ht="49.9" customHeight="1" x14ac:dyDescent="0.25">
      <c r="A64" s="6">
        <v>16</v>
      </c>
      <c r="B64" s="12" t="s">
        <v>94</v>
      </c>
      <c r="C64" s="12" t="s">
        <v>16</v>
      </c>
      <c r="D64" s="41">
        <f>D62</f>
        <v>22</v>
      </c>
      <c r="E64" s="13"/>
      <c r="F64" s="14">
        <f>D64*E64</f>
        <v>0</v>
      </c>
    </row>
    <row r="65" spans="1:6" ht="28.15" customHeight="1" x14ac:dyDescent="0.25">
      <c r="A65" s="6"/>
      <c r="B65" s="15" t="s">
        <v>12</v>
      </c>
      <c r="C65" s="16" t="s">
        <v>16</v>
      </c>
      <c r="D65" s="22">
        <f>D64</f>
        <v>22</v>
      </c>
      <c r="E65" s="17"/>
      <c r="F65" s="14">
        <f>D65*E65</f>
        <v>0</v>
      </c>
    </row>
    <row r="66" spans="1:6" ht="58.9" customHeight="1" x14ac:dyDescent="0.25">
      <c r="A66" s="9">
        <v>17</v>
      </c>
      <c r="B66" s="12" t="s">
        <v>114</v>
      </c>
      <c r="C66" s="18" t="s">
        <v>29</v>
      </c>
      <c r="D66" s="39">
        <v>0.38</v>
      </c>
      <c r="E66" s="19"/>
      <c r="F66" s="14">
        <f t="shared" si="0"/>
        <v>0</v>
      </c>
    </row>
    <row r="67" spans="1:6" ht="33" customHeight="1" x14ac:dyDescent="0.25">
      <c r="A67" s="6"/>
      <c r="B67" s="15" t="s">
        <v>47</v>
      </c>
      <c r="C67" s="16" t="s">
        <v>17</v>
      </c>
      <c r="D67" s="22">
        <f>D66*1.1</f>
        <v>0.41800000000000004</v>
      </c>
      <c r="E67" s="17"/>
      <c r="F67" s="14">
        <f t="shared" si="0"/>
        <v>0</v>
      </c>
    </row>
    <row r="68" spans="1:6" ht="39.75" customHeight="1" x14ac:dyDescent="0.25">
      <c r="A68" s="6"/>
      <c r="B68" s="15" t="s">
        <v>61</v>
      </c>
      <c r="C68" s="16" t="s">
        <v>16</v>
      </c>
      <c r="D68" s="22">
        <v>0.23699999999999999</v>
      </c>
      <c r="E68" s="17"/>
      <c r="F68" s="14">
        <f t="shared" ref="F68:F126" si="2">D68*E68</f>
        <v>0</v>
      </c>
    </row>
    <row r="69" spans="1:6" ht="39.75" customHeight="1" x14ac:dyDescent="0.25">
      <c r="A69" s="6"/>
      <c r="B69" s="15" t="s">
        <v>102</v>
      </c>
      <c r="C69" s="16" t="s">
        <v>16</v>
      </c>
      <c r="D69" s="22">
        <v>0.313</v>
      </c>
      <c r="E69" s="17"/>
      <c r="F69" s="14">
        <f t="shared" si="2"/>
        <v>0</v>
      </c>
    </row>
    <row r="70" spans="1:6" ht="42" customHeight="1" x14ac:dyDescent="0.25">
      <c r="A70" s="6"/>
      <c r="B70" s="15" t="s">
        <v>22</v>
      </c>
      <c r="C70" s="16" t="s">
        <v>23</v>
      </c>
      <c r="D70" s="22">
        <v>1</v>
      </c>
      <c r="E70" s="17"/>
      <c r="F70" s="14">
        <f t="shared" si="2"/>
        <v>0</v>
      </c>
    </row>
    <row r="71" spans="1:6" ht="24" customHeight="1" x14ac:dyDescent="0.25">
      <c r="A71" s="6"/>
      <c r="B71" s="15" t="s">
        <v>45</v>
      </c>
      <c r="C71" s="16" t="s">
        <v>14</v>
      </c>
      <c r="D71" s="22">
        <v>0.5</v>
      </c>
      <c r="E71" s="17"/>
      <c r="F71" s="14">
        <f t="shared" si="2"/>
        <v>0</v>
      </c>
    </row>
    <row r="72" spans="1:6" ht="54" customHeight="1" x14ac:dyDescent="0.25">
      <c r="A72" s="6"/>
      <c r="B72" s="15" t="s">
        <v>48</v>
      </c>
      <c r="C72" s="16" t="s">
        <v>17</v>
      </c>
      <c r="D72" s="22">
        <v>0.32</v>
      </c>
      <c r="E72" s="17"/>
      <c r="F72" s="14">
        <f t="shared" si="2"/>
        <v>0</v>
      </c>
    </row>
    <row r="73" spans="1:6" ht="34.9" customHeight="1" x14ac:dyDescent="0.25">
      <c r="A73" s="6"/>
      <c r="B73" s="15" t="s">
        <v>46</v>
      </c>
      <c r="C73" s="16" t="s">
        <v>13</v>
      </c>
      <c r="D73" s="22">
        <v>0.5</v>
      </c>
      <c r="E73" s="17"/>
      <c r="F73" s="14">
        <f t="shared" si="2"/>
        <v>0</v>
      </c>
    </row>
    <row r="74" spans="1:6" ht="24" customHeight="1" x14ac:dyDescent="0.25">
      <c r="A74" s="6"/>
      <c r="B74" s="15" t="s">
        <v>18</v>
      </c>
      <c r="C74" s="16" t="s">
        <v>17</v>
      </c>
      <c r="D74" s="22">
        <f>D67</f>
        <v>0.41800000000000004</v>
      </c>
      <c r="E74" s="17"/>
      <c r="F74" s="14">
        <f t="shared" si="2"/>
        <v>0</v>
      </c>
    </row>
    <row r="75" spans="1:6" ht="30.6" customHeight="1" x14ac:dyDescent="0.25">
      <c r="A75" s="8"/>
      <c r="B75" s="15" t="s">
        <v>12</v>
      </c>
      <c r="C75" s="20" t="s">
        <v>17</v>
      </c>
      <c r="D75" s="24">
        <f>D74</f>
        <v>0.41800000000000004</v>
      </c>
      <c r="E75" s="21"/>
      <c r="F75" s="14">
        <f t="shared" si="2"/>
        <v>0</v>
      </c>
    </row>
    <row r="76" spans="1:6" ht="45.6" customHeight="1" x14ac:dyDescent="0.25">
      <c r="A76" s="9">
        <v>18</v>
      </c>
      <c r="B76" s="12" t="s">
        <v>132</v>
      </c>
      <c r="C76" s="18" t="s">
        <v>32</v>
      </c>
      <c r="D76" s="39">
        <v>0.219</v>
      </c>
      <c r="E76" s="19"/>
      <c r="F76" s="14">
        <f t="shared" si="2"/>
        <v>0</v>
      </c>
    </row>
    <row r="77" spans="1:6" ht="45" customHeight="1" x14ac:dyDescent="0.25">
      <c r="A77" s="6"/>
      <c r="B77" s="15" t="s">
        <v>116</v>
      </c>
      <c r="C77" s="16" t="s">
        <v>32</v>
      </c>
      <c r="D77" s="22">
        <f>D76*1.1</f>
        <v>0.24090000000000003</v>
      </c>
      <c r="E77" s="17"/>
      <c r="F77" s="14">
        <f t="shared" si="2"/>
        <v>0</v>
      </c>
    </row>
    <row r="78" spans="1:6" ht="39.75" customHeight="1" x14ac:dyDescent="0.25">
      <c r="A78" s="6"/>
      <c r="B78" s="15" t="s">
        <v>117</v>
      </c>
      <c r="C78" s="16" t="s">
        <v>16</v>
      </c>
      <c r="D78" s="22">
        <v>2.1000000000000001E-2</v>
      </c>
      <c r="E78" s="17"/>
      <c r="F78" s="14">
        <f t="shared" si="2"/>
        <v>0</v>
      </c>
    </row>
    <row r="79" spans="1:6" ht="42" customHeight="1" x14ac:dyDescent="0.25">
      <c r="A79" s="6"/>
      <c r="B79" s="15" t="s">
        <v>118</v>
      </c>
      <c r="C79" s="16" t="s">
        <v>32</v>
      </c>
      <c r="D79" s="22">
        <v>0.01</v>
      </c>
      <c r="E79" s="17"/>
      <c r="F79" s="14">
        <f t="shared" si="2"/>
        <v>0</v>
      </c>
    </row>
    <row r="80" spans="1:6" ht="48.6" customHeight="1" x14ac:dyDescent="0.25">
      <c r="A80" s="6"/>
      <c r="B80" s="15" t="s">
        <v>119</v>
      </c>
      <c r="C80" s="16" t="s">
        <v>14</v>
      </c>
      <c r="D80" s="22">
        <v>24</v>
      </c>
      <c r="E80" s="17"/>
      <c r="F80" s="14">
        <f t="shared" si="2"/>
        <v>0</v>
      </c>
    </row>
    <row r="81" spans="1:6" ht="34.5" customHeight="1" x14ac:dyDescent="0.25">
      <c r="A81" s="6"/>
      <c r="B81" s="15" t="s">
        <v>33</v>
      </c>
      <c r="C81" s="16" t="s">
        <v>34</v>
      </c>
      <c r="D81" s="22">
        <v>6</v>
      </c>
      <c r="E81" s="17"/>
      <c r="F81" s="14">
        <f t="shared" si="2"/>
        <v>0</v>
      </c>
    </row>
    <row r="82" spans="1:6" ht="24" customHeight="1" x14ac:dyDescent="0.25">
      <c r="A82" s="6"/>
      <c r="B82" s="15" t="s">
        <v>45</v>
      </c>
      <c r="C82" s="16" t="s">
        <v>14</v>
      </c>
      <c r="D82" s="22">
        <v>2</v>
      </c>
      <c r="E82" s="17"/>
      <c r="F82" s="14">
        <f t="shared" si="2"/>
        <v>0</v>
      </c>
    </row>
    <row r="83" spans="1:6" ht="18.75" customHeight="1" x14ac:dyDescent="0.25">
      <c r="A83" s="6"/>
      <c r="B83" s="15" t="s">
        <v>18</v>
      </c>
      <c r="C83" s="16" t="s">
        <v>32</v>
      </c>
      <c r="D83" s="22">
        <f>D77</f>
        <v>0.24090000000000003</v>
      </c>
      <c r="E83" s="17"/>
      <c r="F83" s="14">
        <f t="shared" si="2"/>
        <v>0</v>
      </c>
    </row>
    <row r="84" spans="1:6" ht="28.9" customHeight="1" x14ac:dyDescent="0.25">
      <c r="A84" s="8"/>
      <c r="B84" s="15" t="s">
        <v>12</v>
      </c>
      <c r="C84" s="20" t="s">
        <v>32</v>
      </c>
      <c r="D84" s="24">
        <f>D83</f>
        <v>0.24090000000000003</v>
      </c>
      <c r="E84" s="21"/>
      <c r="F84" s="14">
        <f t="shared" si="2"/>
        <v>0</v>
      </c>
    </row>
    <row r="85" spans="1:6" ht="67.900000000000006" customHeight="1" x14ac:dyDescent="0.25">
      <c r="A85" s="9">
        <v>19</v>
      </c>
      <c r="B85" s="12" t="s">
        <v>62</v>
      </c>
      <c r="C85" s="18" t="s">
        <v>32</v>
      </c>
      <c r="D85" s="39">
        <v>4.2999999999999997E-2</v>
      </c>
      <c r="E85" s="19"/>
      <c r="F85" s="14">
        <f t="shared" si="2"/>
        <v>0</v>
      </c>
    </row>
    <row r="86" spans="1:6" ht="57.6" customHeight="1" x14ac:dyDescent="0.25">
      <c r="A86" s="6"/>
      <c r="B86" s="15" t="s">
        <v>79</v>
      </c>
      <c r="C86" s="16" t="s">
        <v>32</v>
      </c>
      <c r="D86" s="22">
        <f>D85*1.1</f>
        <v>4.7300000000000002E-2</v>
      </c>
      <c r="E86" s="17"/>
      <c r="F86" s="14">
        <f t="shared" si="2"/>
        <v>0</v>
      </c>
    </row>
    <row r="87" spans="1:6" ht="93.6" customHeight="1" x14ac:dyDescent="0.25">
      <c r="A87" s="6"/>
      <c r="B87" s="15" t="s">
        <v>35</v>
      </c>
      <c r="C87" s="16" t="s">
        <v>14</v>
      </c>
      <c r="D87" s="22">
        <v>24</v>
      </c>
      <c r="E87" s="17"/>
      <c r="F87" s="14">
        <f t="shared" si="2"/>
        <v>0</v>
      </c>
    </row>
    <row r="88" spans="1:6" ht="34.5" customHeight="1" x14ac:dyDescent="0.25">
      <c r="A88" s="6"/>
      <c r="B88" s="15" t="s">
        <v>33</v>
      </c>
      <c r="C88" s="16" t="s">
        <v>34</v>
      </c>
      <c r="D88" s="22">
        <v>0.5</v>
      </c>
      <c r="E88" s="17"/>
      <c r="F88" s="14">
        <f t="shared" si="2"/>
        <v>0</v>
      </c>
    </row>
    <row r="89" spans="1:6" ht="31.15" customHeight="1" x14ac:dyDescent="0.25">
      <c r="A89" s="6"/>
      <c r="B89" s="15" t="s">
        <v>45</v>
      </c>
      <c r="C89" s="16" t="s">
        <v>14</v>
      </c>
      <c r="D89" s="22">
        <v>0.5</v>
      </c>
      <c r="E89" s="17"/>
      <c r="F89" s="14">
        <f t="shared" si="2"/>
        <v>0</v>
      </c>
    </row>
    <row r="90" spans="1:6" ht="31.15" customHeight="1" x14ac:dyDescent="0.25">
      <c r="A90" s="6"/>
      <c r="B90" s="15" t="s">
        <v>18</v>
      </c>
      <c r="C90" s="16" t="s">
        <v>32</v>
      </c>
      <c r="D90" s="22">
        <f>D86</f>
        <v>4.7300000000000002E-2</v>
      </c>
      <c r="E90" s="17"/>
      <c r="F90" s="14">
        <f t="shared" si="2"/>
        <v>0</v>
      </c>
    </row>
    <row r="91" spans="1:6" ht="33.6" customHeight="1" x14ac:dyDescent="0.25">
      <c r="A91" s="8"/>
      <c r="B91" s="15" t="s">
        <v>12</v>
      </c>
      <c r="C91" s="20" t="s">
        <v>32</v>
      </c>
      <c r="D91" s="24">
        <f>D90</f>
        <v>4.7300000000000002E-2</v>
      </c>
      <c r="E91" s="21"/>
      <c r="F91" s="14">
        <f t="shared" si="2"/>
        <v>0</v>
      </c>
    </row>
    <row r="92" spans="1:6" ht="73.150000000000006" customHeight="1" x14ac:dyDescent="0.25">
      <c r="A92" s="9">
        <v>20</v>
      </c>
      <c r="B92" s="12" t="s">
        <v>73</v>
      </c>
      <c r="C92" s="18" t="s">
        <v>32</v>
      </c>
      <c r="D92" s="39">
        <v>0.16</v>
      </c>
      <c r="E92" s="19"/>
      <c r="F92" s="14">
        <f t="shared" si="2"/>
        <v>0</v>
      </c>
    </row>
    <row r="93" spans="1:6" ht="57.6" customHeight="1" x14ac:dyDescent="0.25">
      <c r="A93" s="6"/>
      <c r="B93" s="15" t="s">
        <v>72</v>
      </c>
      <c r="C93" s="16" t="s">
        <v>32</v>
      </c>
      <c r="D93" s="22">
        <f>D92*1.1</f>
        <v>0.17600000000000002</v>
      </c>
      <c r="E93" s="17"/>
      <c r="F93" s="14">
        <f t="shared" si="2"/>
        <v>0</v>
      </c>
    </row>
    <row r="94" spans="1:6" ht="34.5" customHeight="1" x14ac:dyDescent="0.25">
      <c r="A94" s="6"/>
      <c r="B94" s="15" t="s">
        <v>33</v>
      </c>
      <c r="C94" s="16" t="s">
        <v>34</v>
      </c>
      <c r="D94" s="22">
        <v>3</v>
      </c>
      <c r="E94" s="17"/>
      <c r="F94" s="14">
        <f t="shared" si="2"/>
        <v>0</v>
      </c>
    </row>
    <row r="95" spans="1:6" ht="30.6" customHeight="1" x14ac:dyDescent="0.25">
      <c r="A95" s="6"/>
      <c r="B95" s="15" t="s">
        <v>45</v>
      </c>
      <c r="C95" s="16" t="s">
        <v>14</v>
      </c>
      <c r="D95" s="22">
        <v>2</v>
      </c>
      <c r="E95" s="17"/>
      <c r="F95" s="14">
        <f t="shared" si="2"/>
        <v>0</v>
      </c>
    </row>
    <row r="96" spans="1:6" ht="28.15" customHeight="1" x14ac:dyDescent="0.25">
      <c r="A96" s="6"/>
      <c r="B96" s="15" t="s">
        <v>18</v>
      </c>
      <c r="C96" s="16" t="s">
        <v>32</v>
      </c>
      <c r="D96" s="22">
        <f>D93</f>
        <v>0.17600000000000002</v>
      </c>
      <c r="E96" s="17"/>
      <c r="F96" s="14">
        <f t="shared" si="2"/>
        <v>0</v>
      </c>
    </row>
    <row r="97" spans="1:6" ht="31.9" customHeight="1" x14ac:dyDescent="0.25">
      <c r="A97" s="8"/>
      <c r="B97" s="15" t="s">
        <v>12</v>
      </c>
      <c r="C97" s="20" t="s">
        <v>32</v>
      </c>
      <c r="D97" s="24">
        <f>D96</f>
        <v>0.17600000000000002</v>
      </c>
      <c r="E97" s="21"/>
      <c r="F97" s="14">
        <f t="shared" si="2"/>
        <v>0</v>
      </c>
    </row>
    <row r="98" spans="1:6" ht="82.15" customHeight="1" x14ac:dyDescent="0.25">
      <c r="A98" s="9">
        <v>21</v>
      </c>
      <c r="B98" s="12" t="s">
        <v>121</v>
      </c>
      <c r="C98" s="18" t="s">
        <v>32</v>
      </c>
      <c r="D98" s="39">
        <v>5.0000000000000001E-3</v>
      </c>
      <c r="E98" s="19"/>
      <c r="F98" s="14">
        <f t="shared" si="2"/>
        <v>0</v>
      </c>
    </row>
    <row r="99" spans="1:6" ht="55.9" customHeight="1" x14ac:dyDescent="0.25">
      <c r="A99" s="6"/>
      <c r="B99" s="15" t="s">
        <v>72</v>
      </c>
      <c r="C99" s="16" t="s">
        <v>32</v>
      </c>
      <c r="D99" s="22">
        <f>D98*1.1</f>
        <v>5.5000000000000005E-3</v>
      </c>
      <c r="E99" s="17"/>
      <c r="F99" s="14">
        <f t="shared" si="2"/>
        <v>0</v>
      </c>
    </row>
    <row r="100" spans="1:6" ht="34.5" customHeight="1" x14ac:dyDescent="0.25">
      <c r="A100" s="6"/>
      <c r="B100" s="15" t="s">
        <v>33</v>
      </c>
      <c r="C100" s="16" t="s">
        <v>34</v>
      </c>
      <c r="D100" s="22">
        <v>0.5</v>
      </c>
      <c r="E100" s="17"/>
      <c r="F100" s="14">
        <f t="shared" si="2"/>
        <v>0</v>
      </c>
    </row>
    <row r="101" spans="1:6" ht="32.450000000000003" customHeight="1" x14ac:dyDescent="0.25">
      <c r="A101" s="6"/>
      <c r="B101" s="15" t="s">
        <v>45</v>
      </c>
      <c r="C101" s="16" t="s">
        <v>14</v>
      </c>
      <c r="D101" s="22">
        <v>0.5</v>
      </c>
      <c r="E101" s="17"/>
      <c r="F101" s="14">
        <f t="shared" si="2"/>
        <v>0</v>
      </c>
    </row>
    <row r="102" spans="1:6" ht="26.45" customHeight="1" x14ac:dyDescent="0.25">
      <c r="A102" s="6"/>
      <c r="B102" s="15" t="s">
        <v>18</v>
      </c>
      <c r="C102" s="16" t="s">
        <v>32</v>
      </c>
      <c r="D102" s="22">
        <f>D99</f>
        <v>5.5000000000000005E-3</v>
      </c>
      <c r="E102" s="17"/>
      <c r="F102" s="14">
        <f t="shared" si="2"/>
        <v>0</v>
      </c>
    </row>
    <row r="103" spans="1:6" ht="37.15" customHeight="1" x14ac:dyDescent="0.25">
      <c r="A103" s="8"/>
      <c r="B103" s="15" t="s">
        <v>12</v>
      </c>
      <c r="C103" s="20" t="s">
        <v>32</v>
      </c>
      <c r="D103" s="24">
        <f>D102</f>
        <v>5.5000000000000005E-3</v>
      </c>
      <c r="E103" s="21"/>
      <c r="F103" s="14">
        <f t="shared" si="2"/>
        <v>0</v>
      </c>
    </row>
    <row r="104" spans="1:6" ht="60.6" customHeight="1" x14ac:dyDescent="0.25">
      <c r="A104" s="9">
        <v>22</v>
      </c>
      <c r="B104" s="12" t="s">
        <v>133</v>
      </c>
      <c r="C104" s="18" t="s">
        <v>32</v>
      </c>
      <c r="D104" s="39">
        <v>0.13</v>
      </c>
      <c r="E104" s="19"/>
      <c r="F104" s="14">
        <f t="shared" si="2"/>
        <v>0</v>
      </c>
    </row>
    <row r="105" spans="1:6" ht="45" customHeight="1" x14ac:dyDescent="0.25">
      <c r="A105" s="6"/>
      <c r="B105" s="15" t="s">
        <v>116</v>
      </c>
      <c r="C105" s="16" t="s">
        <v>32</v>
      </c>
      <c r="D105" s="22">
        <f>D104*1.1</f>
        <v>0.14300000000000002</v>
      </c>
      <c r="E105" s="17"/>
      <c r="F105" s="14">
        <f t="shared" si="2"/>
        <v>0</v>
      </c>
    </row>
    <row r="106" spans="1:6" ht="34.5" customHeight="1" x14ac:dyDescent="0.25">
      <c r="A106" s="6"/>
      <c r="B106" s="15" t="s">
        <v>33</v>
      </c>
      <c r="C106" s="16" t="s">
        <v>34</v>
      </c>
      <c r="D106" s="22">
        <v>4</v>
      </c>
      <c r="E106" s="17"/>
      <c r="F106" s="14">
        <f t="shared" si="2"/>
        <v>0</v>
      </c>
    </row>
    <row r="107" spans="1:6" ht="24" customHeight="1" x14ac:dyDescent="0.25">
      <c r="A107" s="6"/>
      <c r="B107" s="15" t="s">
        <v>45</v>
      </c>
      <c r="C107" s="16" t="s">
        <v>14</v>
      </c>
      <c r="D107" s="22">
        <v>3</v>
      </c>
      <c r="E107" s="17"/>
      <c r="F107" s="14">
        <f t="shared" si="2"/>
        <v>0</v>
      </c>
    </row>
    <row r="108" spans="1:6" ht="18.75" customHeight="1" x14ac:dyDescent="0.25">
      <c r="A108" s="6"/>
      <c r="B108" s="15" t="s">
        <v>18</v>
      </c>
      <c r="C108" s="16" t="s">
        <v>32</v>
      </c>
      <c r="D108" s="22">
        <f>D105</f>
        <v>0.14300000000000002</v>
      </c>
      <c r="E108" s="17"/>
      <c r="F108" s="14">
        <f t="shared" si="2"/>
        <v>0</v>
      </c>
    </row>
    <row r="109" spans="1:6" ht="25.15" customHeight="1" x14ac:dyDescent="0.25">
      <c r="A109" s="8"/>
      <c r="B109" s="15" t="s">
        <v>12</v>
      </c>
      <c r="C109" s="20" t="s">
        <v>32</v>
      </c>
      <c r="D109" s="24">
        <f>D108</f>
        <v>0.14300000000000002</v>
      </c>
      <c r="E109" s="21"/>
      <c r="F109" s="14">
        <f t="shared" si="2"/>
        <v>0</v>
      </c>
    </row>
    <row r="110" spans="1:6" ht="63" customHeight="1" x14ac:dyDescent="0.25">
      <c r="A110" s="9">
        <v>23</v>
      </c>
      <c r="B110" s="12" t="s">
        <v>134</v>
      </c>
      <c r="C110" s="18" t="s">
        <v>32</v>
      </c>
      <c r="D110" s="39">
        <v>0.125</v>
      </c>
      <c r="E110" s="19"/>
      <c r="F110" s="14">
        <f t="shared" si="2"/>
        <v>0</v>
      </c>
    </row>
    <row r="111" spans="1:6" ht="45" customHeight="1" x14ac:dyDescent="0.25">
      <c r="A111" s="6"/>
      <c r="B111" s="15" t="s">
        <v>72</v>
      </c>
      <c r="C111" s="16" t="s">
        <v>32</v>
      </c>
      <c r="D111" s="22">
        <f>D110*1.1</f>
        <v>0.13750000000000001</v>
      </c>
      <c r="E111" s="17"/>
      <c r="F111" s="14">
        <f t="shared" si="2"/>
        <v>0</v>
      </c>
    </row>
    <row r="112" spans="1:6" ht="34.5" customHeight="1" x14ac:dyDescent="0.25">
      <c r="A112" s="6"/>
      <c r="B112" s="15" t="s">
        <v>33</v>
      </c>
      <c r="C112" s="16" t="s">
        <v>34</v>
      </c>
      <c r="D112" s="22">
        <v>3</v>
      </c>
      <c r="E112" s="17"/>
      <c r="F112" s="14">
        <f t="shared" si="2"/>
        <v>0</v>
      </c>
    </row>
    <row r="113" spans="1:6" ht="24" customHeight="1" x14ac:dyDescent="0.25">
      <c r="A113" s="6"/>
      <c r="B113" s="15" t="s">
        <v>45</v>
      </c>
      <c r="C113" s="16" t="s">
        <v>14</v>
      </c>
      <c r="D113" s="22">
        <v>2</v>
      </c>
      <c r="E113" s="17"/>
      <c r="F113" s="14">
        <f t="shared" si="2"/>
        <v>0</v>
      </c>
    </row>
    <row r="114" spans="1:6" ht="18.75" customHeight="1" x14ac:dyDescent="0.25">
      <c r="A114" s="6"/>
      <c r="B114" s="15" t="s">
        <v>18</v>
      </c>
      <c r="C114" s="16" t="s">
        <v>32</v>
      </c>
      <c r="D114" s="22">
        <f>D111</f>
        <v>0.13750000000000001</v>
      </c>
      <c r="E114" s="17"/>
      <c r="F114" s="14">
        <f t="shared" si="2"/>
        <v>0</v>
      </c>
    </row>
    <row r="115" spans="1:6" ht="25.15" customHeight="1" x14ac:dyDescent="0.25">
      <c r="A115" s="8"/>
      <c r="B115" s="15" t="s">
        <v>12</v>
      </c>
      <c r="C115" s="20" t="s">
        <v>32</v>
      </c>
      <c r="D115" s="24">
        <f>D114</f>
        <v>0.13750000000000001</v>
      </c>
      <c r="E115" s="21"/>
      <c r="F115" s="14">
        <f t="shared" si="2"/>
        <v>0</v>
      </c>
    </row>
    <row r="116" spans="1:6" ht="84.75" customHeight="1" x14ac:dyDescent="0.25">
      <c r="A116" s="9">
        <v>24</v>
      </c>
      <c r="B116" s="12" t="s">
        <v>63</v>
      </c>
      <c r="C116" s="18" t="s">
        <v>9</v>
      </c>
      <c r="D116" s="39">
        <v>37.5</v>
      </c>
      <c r="E116" s="19"/>
      <c r="F116" s="14">
        <f t="shared" si="2"/>
        <v>0</v>
      </c>
    </row>
    <row r="117" spans="1:6" ht="62.45" customHeight="1" x14ac:dyDescent="0.25">
      <c r="A117" s="6"/>
      <c r="B117" s="15" t="s">
        <v>49</v>
      </c>
      <c r="C117" s="16" t="s">
        <v>9</v>
      </c>
      <c r="D117" s="22">
        <f>D116*1.4</f>
        <v>52.5</v>
      </c>
      <c r="E117" s="17"/>
      <c r="F117" s="14">
        <f t="shared" si="2"/>
        <v>0</v>
      </c>
    </row>
    <row r="118" spans="1:6" ht="51" customHeight="1" x14ac:dyDescent="0.25">
      <c r="A118" s="8"/>
      <c r="B118" s="25" t="s">
        <v>76</v>
      </c>
      <c r="C118" s="26" t="s">
        <v>9</v>
      </c>
      <c r="D118" s="24">
        <f>D116</f>
        <v>37.5</v>
      </c>
      <c r="E118" s="21"/>
      <c r="F118" s="14">
        <f t="shared" si="2"/>
        <v>0</v>
      </c>
    </row>
    <row r="119" spans="1:6" ht="31.9" customHeight="1" x14ac:dyDescent="0.25">
      <c r="A119" s="6"/>
      <c r="B119" s="15" t="s">
        <v>24</v>
      </c>
      <c r="C119" s="16" t="s">
        <v>14</v>
      </c>
      <c r="D119" s="22">
        <f>D116*6</f>
        <v>225</v>
      </c>
      <c r="E119" s="17"/>
      <c r="F119" s="14">
        <f t="shared" si="2"/>
        <v>0</v>
      </c>
    </row>
    <row r="120" spans="1:6" ht="32.450000000000003" customHeight="1" x14ac:dyDescent="0.25">
      <c r="A120" s="6"/>
      <c r="B120" s="15" t="s">
        <v>18</v>
      </c>
      <c r="C120" s="16" t="s">
        <v>9</v>
      </c>
      <c r="D120" s="22">
        <f>D116</f>
        <v>37.5</v>
      </c>
      <c r="E120" s="17"/>
      <c r="F120" s="14">
        <f t="shared" si="2"/>
        <v>0</v>
      </c>
    </row>
    <row r="121" spans="1:6" ht="39" customHeight="1" x14ac:dyDescent="0.25">
      <c r="A121" s="8"/>
      <c r="B121" s="15" t="s">
        <v>12</v>
      </c>
      <c r="C121" s="20" t="s">
        <v>9</v>
      </c>
      <c r="D121" s="24">
        <f>D116</f>
        <v>37.5</v>
      </c>
      <c r="E121" s="21"/>
      <c r="F121" s="14">
        <f t="shared" si="2"/>
        <v>0</v>
      </c>
    </row>
    <row r="122" spans="1:6" ht="82.5" customHeight="1" x14ac:dyDescent="0.25">
      <c r="A122" s="9">
        <v>25</v>
      </c>
      <c r="B122" s="12" t="s">
        <v>64</v>
      </c>
      <c r="C122" s="18" t="s">
        <v>9</v>
      </c>
      <c r="D122" s="39">
        <v>14.1</v>
      </c>
      <c r="E122" s="19"/>
      <c r="F122" s="14">
        <f t="shared" si="2"/>
        <v>0</v>
      </c>
    </row>
    <row r="123" spans="1:6" ht="62.45" customHeight="1" x14ac:dyDescent="0.25">
      <c r="A123" s="6"/>
      <c r="B123" s="15" t="s">
        <v>50</v>
      </c>
      <c r="C123" s="16" t="s">
        <v>9</v>
      </c>
      <c r="D123" s="22">
        <f>D122*1.4</f>
        <v>19.739999999999998</v>
      </c>
      <c r="E123" s="17"/>
      <c r="F123" s="14">
        <f t="shared" si="2"/>
        <v>0</v>
      </c>
    </row>
    <row r="124" spans="1:6" ht="41.45" customHeight="1" x14ac:dyDescent="0.25">
      <c r="A124" s="8"/>
      <c r="B124" s="25" t="s">
        <v>20</v>
      </c>
      <c r="C124" s="26" t="s">
        <v>9</v>
      </c>
      <c r="D124" s="24">
        <f>D122</f>
        <v>14.1</v>
      </c>
      <c r="E124" s="21"/>
      <c r="F124" s="14">
        <f t="shared" si="2"/>
        <v>0</v>
      </c>
    </row>
    <row r="125" spans="1:6" ht="34.9" customHeight="1" x14ac:dyDescent="0.25">
      <c r="A125" s="6"/>
      <c r="B125" s="15" t="s">
        <v>24</v>
      </c>
      <c r="C125" s="16" t="s">
        <v>14</v>
      </c>
      <c r="D125" s="22">
        <f>D122*6</f>
        <v>84.6</v>
      </c>
      <c r="E125" s="17"/>
      <c r="F125" s="14">
        <f t="shared" si="2"/>
        <v>0</v>
      </c>
    </row>
    <row r="126" spans="1:6" ht="31.9" customHeight="1" x14ac:dyDescent="0.25">
      <c r="A126" s="6"/>
      <c r="B126" s="15" t="s">
        <v>18</v>
      </c>
      <c r="C126" s="16" t="s">
        <v>9</v>
      </c>
      <c r="D126" s="22">
        <f>D122</f>
        <v>14.1</v>
      </c>
      <c r="E126" s="17"/>
      <c r="F126" s="14">
        <f t="shared" si="2"/>
        <v>0</v>
      </c>
    </row>
    <row r="127" spans="1:6" ht="32.450000000000003" customHeight="1" x14ac:dyDescent="0.25">
      <c r="A127" s="8"/>
      <c r="B127" s="15" t="s">
        <v>12</v>
      </c>
      <c r="C127" s="20" t="s">
        <v>9</v>
      </c>
      <c r="D127" s="24">
        <f>D122</f>
        <v>14.1</v>
      </c>
      <c r="E127" s="21"/>
      <c r="F127" s="14">
        <f t="shared" ref="F127:F200" si="3">D127*E127</f>
        <v>0</v>
      </c>
    </row>
    <row r="128" spans="1:6" ht="70.900000000000006" customHeight="1" x14ac:dyDescent="0.25">
      <c r="A128" s="9">
        <v>26</v>
      </c>
      <c r="B128" s="12" t="s">
        <v>120</v>
      </c>
      <c r="C128" s="18" t="s">
        <v>9</v>
      </c>
      <c r="D128" s="39">
        <v>2.1</v>
      </c>
      <c r="E128" s="19"/>
      <c r="F128" s="14">
        <f t="shared" si="3"/>
        <v>0</v>
      </c>
    </row>
    <row r="129" spans="1:6" ht="64.900000000000006" customHeight="1" x14ac:dyDescent="0.25">
      <c r="A129" s="6"/>
      <c r="B129" s="15" t="s">
        <v>51</v>
      </c>
      <c r="C129" s="16" t="s">
        <v>9</v>
      </c>
      <c r="D129" s="22">
        <f>D128</f>
        <v>2.1</v>
      </c>
      <c r="E129" s="17"/>
      <c r="F129" s="14">
        <f t="shared" si="3"/>
        <v>0</v>
      </c>
    </row>
    <row r="130" spans="1:6" ht="43.9" customHeight="1" x14ac:dyDescent="0.25">
      <c r="A130" s="8"/>
      <c r="B130" s="25" t="s">
        <v>20</v>
      </c>
      <c r="C130" s="26" t="s">
        <v>11</v>
      </c>
      <c r="D130" s="24">
        <v>1</v>
      </c>
      <c r="E130" s="21"/>
      <c r="F130" s="14">
        <f t="shared" si="3"/>
        <v>0</v>
      </c>
    </row>
    <row r="131" spans="1:6" ht="31.15" customHeight="1" x14ac:dyDescent="0.25">
      <c r="A131" s="6"/>
      <c r="B131" s="15" t="s">
        <v>18</v>
      </c>
      <c r="C131" s="16" t="s">
        <v>9</v>
      </c>
      <c r="D131" s="22">
        <f>D128</f>
        <v>2.1</v>
      </c>
      <c r="E131" s="17"/>
      <c r="F131" s="14">
        <f t="shared" si="3"/>
        <v>0</v>
      </c>
    </row>
    <row r="132" spans="1:6" ht="34.9" customHeight="1" x14ac:dyDescent="0.25">
      <c r="A132" s="8"/>
      <c r="B132" s="15" t="s">
        <v>12</v>
      </c>
      <c r="C132" s="20" t="s">
        <v>9</v>
      </c>
      <c r="D132" s="24">
        <f>D128</f>
        <v>2.1</v>
      </c>
      <c r="E132" s="21"/>
      <c r="F132" s="14">
        <f t="shared" si="3"/>
        <v>0</v>
      </c>
    </row>
    <row r="133" spans="1:6" ht="66" customHeight="1" x14ac:dyDescent="0.25">
      <c r="A133" s="9">
        <v>27</v>
      </c>
      <c r="B133" s="12" t="s">
        <v>77</v>
      </c>
      <c r="C133" s="18" t="s">
        <v>9</v>
      </c>
      <c r="D133" s="39">
        <v>0.25</v>
      </c>
      <c r="E133" s="19"/>
      <c r="F133" s="14">
        <f t="shared" si="3"/>
        <v>0</v>
      </c>
    </row>
    <row r="134" spans="1:6" ht="78" customHeight="1" x14ac:dyDescent="0.25">
      <c r="A134" s="6"/>
      <c r="B134" s="15" t="s">
        <v>75</v>
      </c>
      <c r="C134" s="16" t="s">
        <v>9</v>
      </c>
      <c r="D134" s="22">
        <f>D133</f>
        <v>0.25</v>
      </c>
      <c r="E134" s="17"/>
      <c r="F134" s="14">
        <f t="shared" si="3"/>
        <v>0</v>
      </c>
    </row>
    <row r="135" spans="1:6" ht="42.6" customHeight="1" x14ac:dyDescent="0.25">
      <c r="A135" s="8"/>
      <c r="B135" s="25" t="s">
        <v>20</v>
      </c>
      <c r="C135" s="26" t="s">
        <v>11</v>
      </c>
      <c r="D135" s="24">
        <v>1</v>
      </c>
      <c r="E135" s="21"/>
      <c r="F135" s="14">
        <f t="shared" si="3"/>
        <v>0</v>
      </c>
    </row>
    <row r="136" spans="1:6" ht="30" customHeight="1" x14ac:dyDescent="0.25">
      <c r="A136" s="6"/>
      <c r="B136" s="15" t="s">
        <v>18</v>
      </c>
      <c r="C136" s="16" t="s">
        <v>9</v>
      </c>
      <c r="D136" s="22">
        <f>D133</f>
        <v>0.25</v>
      </c>
      <c r="E136" s="17"/>
      <c r="F136" s="14">
        <f t="shared" si="3"/>
        <v>0</v>
      </c>
    </row>
    <row r="137" spans="1:6" ht="33" customHeight="1" x14ac:dyDescent="0.25">
      <c r="A137" s="8"/>
      <c r="B137" s="15" t="s">
        <v>12</v>
      </c>
      <c r="C137" s="20" t="s">
        <v>9</v>
      </c>
      <c r="D137" s="24">
        <f>D133</f>
        <v>0.25</v>
      </c>
      <c r="E137" s="21"/>
      <c r="F137" s="14">
        <f t="shared" si="3"/>
        <v>0</v>
      </c>
    </row>
    <row r="138" spans="1:6" ht="81.75" customHeight="1" x14ac:dyDescent="0.25">
      <c r="A138" s="9">
        <v>28</v>
      </c>
      <c r="B138" s="12" t="s">
        <v>74</v>
      </c>
      <c r="C138" s="18" t="s">
        <v>31</v>
      </c>
      <c r="D138" s="39">
        <v>10.4</v>
      </c>
      <c r="E138" s="19"/>
      <c r="F138" s="14">
        <f t="shared" si="3"/>
        <v>0</v>
      </c>
    </row>
    <row r="139" spans="1:6" ht="45" customHeight="1" x14ac:dyDescent="0.25">
      <c r="A139" s="6"/>
      <c r="B139" s="15" t="s">
        <v>37</v>
      </c>
      <c r="C139" s="16" t="s">
        <v>29</v>
      </c>
      <c r="D139" s="22">
        <f>D138*0.031</f>
        <v>0.32240000000000002</v>
      </c>
      <c r="E139" s="17"/>
      <c r="F139" s="14">
        <f t="shared" si="3"/>
        <v>0</v>
      </c>
    </row>
    <row r="140" spans="1:6" ht="24" customHeight="1" x14ac:dyDescent="0.25">
      <c r="A140" s="6"/>
      <c r="B140" s="15" t="s">
        <v>18</v>
      </c>
      <c r="C140" s="16" t="s">
        <v>31</v>
      </c>
      <c r="D140" s="22">
        <f>D138</f>
        <v>10.4</v>
      </c>
      <c r="E140" s="17"/>
      <c r="F140" s="14">
        <f t="shared" si="3"/>
        <v>0</v>
      </c>
    </row>
    <row r="141" spans="1:6" ht="31.9" customHeight="1" x14ac:dyDescent="0.25">
      <c r="A141" s="8"/>
      <c r="B141" s="15" t="s">
        <v>12</v>
      </c>
      <c r="C141" s="20" t="s">
        <v>31</v>
      </c>
      <c r="D141" s="24">
        <f>D140</f>
        <v>10.4</v>
      </c>
      <c r="E141" s="21"/>
      <c r="F141" s="14">
        <f t="shared" si="3"/>
        <v>0</v>
      </c>
    </row>
    <row r="142" spans="1:6" ht="67.5" customHeight="1" x14ac:dyDescent="0.25">
      <c r="A142" s="9">
        <v>29</v>
      </c>
      <c r="B142" s="12" t="s">
        <v>65</v>
      </c>
      <c r="C142" s="18" t="s">
        <v>9</v>
      </c>
      <c r="D142" s="39">
        <v>10.4</v>
      </c>
      <c r="E142" s="19"/>
      <c r="F142" s="14">
        <f t="shared" si="3"/>
        <v>0</v>
      </c>
    </row>
    <row r="143" spans="1:6" ht="42" customHeight="1" x14ac:dyDescent="0.25">
      <c r="A143" s="6"/>
      <c r="B143" s="15" t="s">
        <v>52</v>
      </c>
      <c r="C143" s="16" t="s">
        <v>9</v>
      </c>
      <c r="D143" s="22">
        <f>D142*1.3</f>
        <v>13.520000000000001</v>
      </c>
      <c r="E143" s="17"/>
      <c r="F143" s="14">
        <f t="shared" si="3"/>
        <v>0</v>
      </c>
    </row>
    <row r="144" spans="1:6" ht="26.45" customHeight="1" x14ac:dyDescent="0.25">
      <c r="A144" s="8"/>
      <c r="B144" s="25" t="s">
        <v>25</v>
      </c>
      <c r="C144" s="26" t="s">
        <v>23</v>
      </c>
      <c r="D144" s="24">
        <f>D142*0.3</f>
        <v>3.12</v>
      </c>
      <c r="E144" s="21"/>
      <c r="F144" s="14">
        <f t="shared" si="3"/>
        <v>0</v>
      </c>
    </row>
    <row r="145" spans="1:6" ht="25.15" customHeight="1" x14ac:dyDescent="0.25">
      <c r="A145" s="6"/>
      <c r="B145" s="15" t="s">
        <v>53</v>
      </c>
      <c r="C145" s="16" t="s">
        <v>23</v>
      </c>
      <c r="D145" s="22">
        <f>D142*5</f>
        <v>52</v>
      </c>
      <c r="E145" s="17"/>
      <c r="F145" s="14">
        <f t="shared" si="3"/>
        <v>0</v>
      </c>
    </row>
    <row r="146" spans="1:6" ht="31.15" customHeight="1" x14ac:dyDescent="0.25">
      <c r="A146" s="6"/>
      <c r="B146" s="15" t="s">
        <v>18</v>
      </c>
      <c r="C146" s="16" t="s">
        <v>9</v>
      </c>
      <c r="D146" s="22">
        <f>D142</f>
        <v>10.4</v>
      </c>
      <c r="E146" s="17"/>
      <c r="F146" s="14">
        <f t="shared" si="3"/>
        <v>0</v>
      </c>
    </row>
    <row r="147" spans="1:6" ht="33.6" customHeight="1" x14ac:dyDescent="0.25">
      <c r="A147" s="8"/>
      <c r="B147" s="15" t="s">
        <v>12</v>
      </c>
      <c r="C147" s="20" t="s">
        <v>9</v>
      </c>
      <c r="D147" s="24">
        <f>D142</f>
        <v>10.4</v>
      </c>
      <c r="E147" s="21"/>
      <c r="F147" s="14">
        <f t="shared" si="3"/>
        <v>0</v>
      </c>
    </row>
    <row r="148" spans="1:6" ht="82.5" customHeight="1" x14ac:dyDescent="0.25">
      <c r="A148" s="9">
        <v>30</v>
      </c>
      <c r="B148" s="12" t="s">
        <v>66</v>
      </c>
      <c r="C148" s="18" t="s">
        <v>9</v>
      </c>
      <c r="D148" s="39">
        <v>4.4000000000000004</v>
      </c>
      <c r="E148" s="19"/>
      <c r="F148" s="14">
        <f t="shared" si="3"/>
        <v>0</v>
      </c>
    </row>
    <row r="149" spans="1:6" ht="38.450000000000003" customHeight="1" x14ac:dyDescent="0.25">
      <c r="A149" s="6"/>
      <c r="B149" s="15" t="s">
        <v>52</v>
      </c>
      <c r="C149" s="16" t="s">
        <v>9</v>
      </c>
      <c r="D149" s="22">
        <f>D148*1.1</f>
        <v>4.8400000000000007</v>
      </c>
      <c r="E149" s="17"/>
      <c r="F149" s="14">
        <f t="shared" si="3"/>
        <v>0</v>
      </c>
    </row>
    <row r="150" spans="1:6" ht="25.9" customHeight="1" x14ac:dyDescent="0.25">
      <c r="A150" s="8"/>
      <c r="B150" s="25" t="s">
        <v>25</v>
      </c>
      <c r="C150" s="26" t="s">
        <v>23</v>
      </c>
      <c r="D150" s="24">
        <f>D148*0.3</f>
        <v>1.32</v>
      </c>
      <c r="E150" s="21"/>
      <c r="F150" s="14">
        <f t="shared" si="3"/>
        <v>0</v>
      </c>
    </row>
    <row r="151" spans="1:6" ht="29.45" customHeight="1" x14ac:dyDescent="0.25">
      <c r="A151" s="6"/>
      <c r="B151" s="15" t="s">
        <v>53</v>
      </c>
      <c r="C151" s="16" t="s">
        <v>23</v>
      </c>
      <c r="D151" s="22">
        <f>D148*5</f>
        <v>22</v>
      </c>
      <c r="E151" s="17"/>
      <c r="F151" s="14">
        <f t="shared" si="3"/>
        <v>0</v>
      </c>
    </row>
    <row r="152" spans="1:6" ht="27" customHeight="1" x14ac:dyDescent="0.25">
      <c r="A152" s="6"/>
      <c r="B152" s="15" t="s">
        <v>18</v>
      </c>
      <c r="C152" s="16" t="s">
        <v>9</v>
      </c>
      <c r="D152" s="22">
        <f>D148</f>
        <v>4.4000000000000004</v>
      </c>
      <c r="E152" s="17"/>
      <c r="F152" s="14">
        <f t="shared" si="3"/>
        <v>0</v>
      </c>
    </row>
    <row r="153" spans="1:6" ht="33.6" customHeight="1" x14ac:dyDescent="0.25">
      <c r="A153" s="8"/>
      <c r="B153" s="15" t="s">
        <v>12</v>
      </c>
      <c r="C153" s="20" t="s">
        <v>9</v>
      </c>
      <c r="D153" s="24">
        <f>D148</f>
        <v>4.4000000000000004</v>
      </c>
      <c r="E153" s="21"/>
      <c r="F153" s="14">
        <f t="shared" si="3"/>
        <v>0</v>
      </c>
    </row>
    <row r="154" spans="1:6" ht="79.900000000000006" customHeight="1" x14ac:dyDescent="0.25">
      <c r="A154" s="9">
        <v>31</v>
      </c>
      <c r="B154" s="12" t="s">
        <v>67</v>
      </c>
      <c r="C154" s="18" t="s">
        <v>31</v>
      </c>
      <c r="D154" s="39">
        <v>2.64</v>
      </c>
      <c r="E154" s="19"/>
      <c r="F154" s="14">
        <f t="shared" si="3"/>
        <v>0</v>
      </c>
    </row>
    <row r="155" spans="1:6" ht="45" customHeight="1" x14ac:dyDescent="0.25">
      <c r="A155" s="6"/>
      <c r="B155" s="15" t="s">
        <v>36</v>
      </c>
      <c r="C155" s="16" t="s">
        <v>29</v>
      </c>
      <c r="D155" s="22">
        <f>D154*0.024</f>
        <v>6.336E-2</v>
      </c>
      <c r="E155" s="17"/>
      <c r="F155" s="14">
        <f t="shared" si="3"/>
        <v>0</v>
      </c>
    </row>
    <row r="156" spans="1:6" ht="32.450000000000003" customHeight="1" x14ac:dyDescent="0.25">
      <c r="A156" s="6"/>
      <c r="B156" s="15" t="s">
        <v>18</v>
      </c>
      <c r="C156" s="16" t="s">
        <v>31</v>
      </c>
      <c r="D156" s="22">
        <f>D154</f>
        <v>2.64</v>
      </c>
      <c r="E156" s="17"/>
      <c r="F156" s="14">
        <f t="shared" si="3"/>
        <v>0</v>
      </c>
    </row>
    <row r="157" spans="1:6" ht="31.9" customHeight="1" x14ac:dyDescent="0.25">
      <c r="A157" s="8"/>
      <c r="B157" s="15" t="s">
        <v>12</v>
      </c>
      <c r="C157" s="20" t="s">
        <v>31</v>
      </c>
      <c r="D157" s="24">
        <f>D156</f>
        <v>2.64</v>
      </c>
      <c r="E157" s="21"/>
      <c r="F157" s="14">
        <f t="shared" si="3"/>
        <v>0</v>
      </c>
    </row>
    <row r="158" spans="1:6" ht="72.599999999999994" customHeight="1" x14ac:dyDescent="0.25">
      <c r="A158" s="9">
        <v>32</v>
      </c>
      <c r="B158" s="12" t="s">
        <v>68</v>
      </c>
      <c r="C158" s="18" t="s">
        <v>31</v>
      </c>
      <c r="D158" s="39">
        <v>2.64</v>
      </c>
      <c r="E158" s="19"/>
      <c r="F158" s="14">
        <f t="shared" si="3"/>
        <v>0</v>
      </c>
    </row>
    <row r="159" spans="1:6" ht="35.450000000000003" customHeight="1" x14ac:dyDescent="0.25">
      <c r="A159" s="6"/>
      <c r="B159" s="15" t="s">
        <v>38</v>
      </c>
      <c r="C159" s="16" t="s">
        <v>39</v>
      </c>
      <c r="D159" s="22">
        <f>D158*0.63</f>
        <v>1.6632</v>
      </c>
      <c r="E159" s="17"/>
      <c r="F159" s="14">
        <f t="shared" si="3"/>
        <v>0</v>
      </c>
    </row>
    <row r="160" spans="1:6" ht="33" customHeight="1" x14ac:dyDescent="0.25">
      <c r="A160" s="6"/>
      <c r="B160" s="15" t="s">
        <v>54</v>
      </c>
      <c r="C160" s="16" t="s">
        <v>39</v>
      </c>
      <c r="D160" s="22">
        <f>D158*0.79</f>
        <v>2.0856000000000003</v>
      </c>
      <c r="E160" s="17"/>
      <c r="F160" s="14">
        <f t="shared" si="3"/>
        <v>0</v>
      </c>
    </row>
    <row r="161" spans="1:6" ht="32.450000000000003" customHeight="1" x14ac:dyDescent="0.25">
      <c r="A161" s="6"/>
      <c r="B161" s="15" t="s">
        <v>40</v>
      </c>
      <c r="C161" s="16" t="s">
        <v>31</v>
      </c>
      <c r="D161" s="22">
        <f>D158*0.05</f>
        <v>0.13200000000000001</v>
      </c>
      <c r="E161" s="17"/>
      <c r="F161" s="14">
        <f t="shared" si="3"/>
        <v>0</v>
      </c>
    </row>
    <row r="162" spans="1:6" ht="24" customHeight="1" x14ac:dyDescent="0.25">
      <c r="A162" s="6"/>
      <c r="B162" s="15" t="s">
        <v>18</v>
      </c>
      <c r="C162" s="16" t="s">
        <v>31</v>
      </c>
      <c r="D162" s="22">
        <f>D158</f>
        <v>2.64</v>
      </c>
      <c r="E162" s="17"/>
      <c r="F162" s="14">
        <f t="shared" si="3"/>
        <v>0</v>
      </c>
    </row>
    <row r="163" spans="1:6" ht="30.6" customHeight="1" x14ac:dyDescent="0.25">
      <c r="A163" s="8"/>
      <c r="B163" s="15" t="s">
        <v>12</v>
      </c>
      <c r="C163" s="20" t="s">
        <v>31</v>
      </c>
      <c r="D163" s="24">
        <f>D162</f>
        <v>2.64</v>
      </c>
      <c r="E163" s="21"/>
      <c r="F163" s="14">
        <f t="shared" si="3"/>
        <v>0</v>
      </c>
    </row>
    <row r="164" spans="1:6" ht="84" customHeight="1" x14ac:dyDescent="0.25">
      <c r="A164" s="9">
        <v>33</v>
      </c>
      <c r="B164" s="12" t="s">
        <v>135</v>
      </c>
      <c r="C164" s="18" t="s">
        <v>30</v>
      </c>
      <c r="D164" s="39">
        <v>8.8000000000000007</v>
      </c>
      <c r="E164" s="19"/>
      <c r="F164" s="14">
        <f t="shared" si="3"/>
        <v>0</v>
      </c>
    </row>
    <row r="165" spans="1:6" ht="46.15" customHeight="1" x14ac:dyDescent="0.25">
      <c r="A165" s="6"/>
      <c r="B165" s="15" t="s">
        <v>122</v>
      </c>
      <c r="C165" s="16" t="s">
        <v>30</v>
      </c>
      <c r="D165" s="22">
        <f>D164*1.2</f>
        <v>10.56</v>
      </c>
      <c r="E165" s="17"/>
      <c r="F165" s="14">
        <f t="shared" si="3"/>
        <v>0</v>
      </c>
    </row>
    <row r="166" spans="1:6" ht="46.15" customHeight="1" x14ac:dyDescent="0.25">
      <c r="A166" s="6"/>
      <c r="B166" s="15" t="s">
        <v>123</v>
      </c>
      <c r="C166" s="16" t="s">
        <v>44</v>
      </c>
      <c r="D166" s="22">
        <v>20</v>
      </c>
      <c r="E166" s="17"/>
      <c r="F166" s="14">
        <f t="shared" si="3"/>
        <v>0</v>
      </c>
    </row>
    <row r="167" spans="1:6" ht="25.9" customHeight="1" x14ac:dyDescent="0.25">
      <c r="A167" s="6"/>
      <c r="B167" s="15" t="s">
        <v>124</v>
      </c>
      <c r="C167" s="16" t="s">
        <v>39</v>
      </c>
      <c r="D167" s="22">
        <f>D164*0.038</f>
        <v>0.33440000000000003</v>
      </c>
      <c r="E167" s="17"/>
      <c r="F167" s="14">
        <f t="shared" si="3"/>
        <v>0</v>
      </c>
    </row>
    <row r="168" spans="1:6" ht="25.9" customHeight="1" x14ac:dyDescent="0.25">
      <c r="A168" s="6"/>
      <c r="B168" s="15" t="s">
        <v>125</v>
      </c>
      <c r="C168" s="16" t="s">
        <v>39</v>
      </c>
      <c r="D168" s="22">
        <f>D164*0.038</f>
        <v>0.33440000000000003</v>
      </c>
      <c r="E168" s="17"/>
      <c r="F168" s="14">
        <f t="shared" si="3"/>
        <v>0</v>
      </c>
    </row>
    <row r="169" spans="1:6" ht="25.9" customHeight="1" x14ac:dyDescent="0.25">
      <c r="A169" s="6"/>
      <c r="B169" s="15" t="s">
        <v>126</v>
      </c>
      <c r="C169" s="16" t="s">
        <v>39</v>
      </c>
      <c r="D169" s="22">
        <f>D164*0.169</f>
        <v>1.4872000000000003</v>
      </c>
      <c r="E169" s="17"/>
      <c r="F169" s="14">
        <f t="shared" si="3"/>
        <v>0</v>
      </c>
    </row>
    <row r="170" spans="1:6" ht="18.75" customHeight="1" x14ac:dyDescent="0.25">
      <c r="A170" s="6"/>
      <c r="B170" s="15" t="s">
        <v>18</v>
      </c>
      <c r="C170" s="16" t="s">
        <v>30</v>
      </c>
      <c r="D170" s="22">
        <f>D164</f>
        <v>8.8000000000000007</v>
      </c>
      <c r="E170" s="17"/>
      <c r="F170" s="14">
        <f t="shared" si="3"/>
        <v>0</v>
      </c>
    </row>
    <row r="171" spans="1:6" ht="25.15" customHeight="1" x14ac:dyDescent="0.25">
      <c r="A171" s="8"/>
      <c r="B171" s="15" t="s">
        <v>12</v>
      </c>
      <c r="C171" s="20" t="s">
        <v>31</v>
      </c>
      <c r="D171" s="24">
        <f>D170</f>
        <v>8.8000000000000007</v>
      </c>
      <c r="E171" s="21"/>
      <c r="F171" s="14">
        <f t="shared" si="3"/>
        <v>0</v>
      </c>
    </row>
    <row r="172" spans="1:6" ht="75.599999999999994" customHeight="1" x14ac:dyDescent="0.25">
      <c r="A172" s="9">
        <v>34</v>
      </c>
      <c r="B172" s="12" t="s">
        <v>136</v>
      </c>
      <c r="C172" s="18" t="s">
        <v>28</v>
      </c>
      <c r="D172" s="39">
        <v>4</v>
      </c>
      <c r="E172" s="19"/>
      <c r="F172" s="14">
        <f t="shared" si="3"/>
        <v>0</v>
      </c>
    </row>
    <row r="173" spans="1:6" ht="46.15" customHeight="1" x14ac:dyDescent="0.25">
      <c r="A173" s="6"/>
      <c r="B173" s="15" t="s">
        <v>127</v>
      </c>
      <c r="C173" s="16" t="s">
        <v>28</v>
      </c>
      <c r="D173" s="22">
        <f>D172</f>
        <v>4</v>
      </c>
      <c r="E173" s="17"/>
      <c r="F173" s="14">
        <f t="shared" si="3"/>
        <v>0</v>
      </c>
    </row>
    <row r="174" spans="1:6" ht="46.15" customHeight="1" x14ac:dyDescent="0.25">
      <c r="A174" s="6"/>
      <c r="B174" s="15" t="s">
        <v>128</v>
      </c>
      <c r="C174" s="16" t="s">
        <v>44</v>
      </c>
      <c r="D174" s="22">
        <f>D172</f>
        <v>4</v>
      </c>
      <c r="E174" s="17"/>
      <c r="F174" s="14">
        <f t="shared" si="3"/>
        <v>0</v>
      </c>
    </row>
    <row r="175" spans="1:6" ht="18.75" customHeight="1" x14ac:dyDescent="0.25">
      <c r="A175" s="6"/>
      <c r="B175" s="15" t="s">
        <v>18</v>
      </c>
      <c r="C175" s="16" t="s">
        <v>28</v>
      </c>
      <c r="D175" s="22">
        <f>D172</f>
        <v>4</v>
      </c>
      <c r="E175" s="17"/>
      <c r="F175" s="14">
        <f t="shared" si="3"/>
        <v>0</v>
      </c>
    </row>
    <row r="176" spans="1:6" ht="25.15" customHeight="1" x14ac:dyDescent="0.25">
      <c r="A176" s="8"/>
      <c r="B176" s="15" t="s">
        <v>12</v>
      </c>
      <c r="C176" s="20" t="s">
        <v>28</v>
      </c>
      <c r="D176" s="24">
        <f>D175</f>
        <v>4</v>
      </c>
      <c r="E176" s="21"/>
      <c r="F176" s="14">
        <f t="shared" si="3"/>
        <v>0</v>
      </c>
    </row>
    <row r="177" spans="1:6" ht="75.599999999999994" customHeight="1" x14ac:dyDescent="0.25">
      <c r="A177" s="9">
        <v>35</v>
      </c>
      <c r="B177" s="12" t="s">
        <v>137</v>
      </c>
      <c r="C177" s="18" t="s">
        <v>30</v>
      </c>
      <c r="D177" s="39">
        <v>12</v>
      </c>
      <c r="E177" s="19"/>
      <c r="F177" s="14">
        <f t="shared" si="3"/>
        <v>0</v>
      </c>
    </row>
    <row r="178" spans="1:6" ht="46.15" customHeight="1" x14ac:dyDescent="0.25">
      <c r="A178" s="6"/>
      <c r="B178" s="15" t="s">
        <v>129</v>
      </c>
      <c r="C178" s="16" t="s">
        <v>30</v>
      </c>
      <c r="D178" s="22">
        <f>D177*1.1</f>
        <v>13.200000000000001</v>
      </c>
      <c r="E178" s="17"/>
      <c r="F178" s="14">
        <f t="shared" si="3"/>
        <v>0</v>
      </c>
    </row>
    <row r="179" spans="1:6" ht="46.15" customHeight="1" x14ac:dyDescent="0.25">
      <c r="A179" s="6"/>
      <c r="B179" s="15" t="s">
        <v>130</v>
      </c>
      <c r="C179" s="16" t="s">
        <v>44</v>
      </c>
      <c r="D179" s="22">
        <f>D177*3</f>
        <v>36</v>
      </c>
      <c r="E179" s="17"/>
      <c r="F179" s="14">
        <f t="shared" si="3"/>
        <v>0</v>
      </c>
    </row>
    <row r="180" spans="1:6" ht="25.9" customHeight="1" x14ac:dyDescent="0.25">
      <c r="A180" s="6"/>
      <c r="B180" s="15" t="s">
        <v>124</v>
      </c>
      <c r="C180" s="16" t="s">
        <v>39</v>
      </c>
      <c r="D180" s="22">
        <f>D179</f>
        <v>36</v>
      </c>
      <c r="E180" s="17"/>
      <c r="F180" s="14">
        <f t="shared" si="3"/>
        <v>0</v>
      </c>
    </row>
    <row r="181" spans="1:6" ht="25.9" customHeight="1" x14ac:dyDescent="0.25">
      <c r="A181" s="6"/>
      <c r="B181" s="15" t="s">
        <v>125</v>
      </c>
      <c r="C181" s="16" t="s">
        <v>39</v>
      </c>
      <c r="D181" s="22">
        <f>D177*0.128</f>
        <v>1.536</v>
      </c>
      <c r="E181" s="17"/>
      <c r="F181" s="14">
        <f t="shared" si="3"/>
        <v>0</v>
      </c>
    </row>
    <row r="182" spans="1:6" ht="25.9" customHeight="1" x14ac:dyDescent="0.25">
      <c r="A182" s="6"/>
      <c r="B182" s="15" t="s">
        <v>126</v>
      </c>
      <c r="C182" s="16" t="s">
        <v>39</v>
      </c>
      <c r="D182" s="22">
        <f>D177*0.112</f>
        <v>1.3440000000000001</v>
      </c>
      <c r="E182" s="17"/>
      <c r="F182" s="14">
        <f t="shared" si="3"/>
        <v>0</v>
      </c>
    </row>
    <row r="183" spans="1:6" ht="18.75" customHeight="1" x14ac:dyDescent="0.25">
      <c r="A183" s="6"/>
      <c r="B183" s="15" t="s">
        <v>18</v>
      </c>
      <c r="C183" s="16" t="s">
        <v>30</v>
      </c>
      <c r="D183" s="22">
        <f>D177</f>
        <v>12</v>
      </c>
      <c r="E183" s="17"/>
      <c r="F183" s="14">
        <f t="shared" si="3"/>
        <v>0</v>
      </c>
    </row>
    <row r="184" spans="1:6" ht="25.15" customHeight="1" x14ac:dyDescent="0.25">
      <c r="A184" s="8"/>
      <c r="B184" s="15" t="s">
        <v>12</v>
      </c>
      <c r="C184" s="20" t="s">
        <v>31</v>
      </c>
      <c r="D184" s="24">
        <f>D183</f>
        <v>12</v>
      </c>
      <c r="E184" s="21"/>
      <c r="F184" s="14">
        <f t="shared" si="3"/>
        <v>0</v>
      </c>
    </row>
    <row r="185" spans="1:6" ht="67.150000000000006" customHeight="1" x14ac:dyDescent="0.25">
      <c r="A185" s="9">
        <v>36</v>
      </c>
      <c r="B185" s="12" t="s">
        <v>69</v>
      </c>
      <c r="C185" s="18" t="s">
        <v>31</v>
      </c>
      <c r="D185" s="39">
        <v>10.4</v>
      </c>
      <c r="E185" s="19"/>
      <c r="F185" s="14">
        <f t="shared" si="3"/>
        <v>0</v>
      </c>
    </row>
    <row r="186" spans="1:6" ht="40.9" customHeight="1" x14ac:dyDescent="0.25">
      <c r="A186" s="6"/>
      <c r="B186" s="15" t="s">
        <v>41</v>
      </c>
      <c r="C186" s="16" t="s">
        <v>44</v>
      </c>
      <c r="D186" s="22">
        <v>1</v>
      </c>
      <c r="E186" s="17"/>
      <c r="F186" s="14">
        <f t="shared" si="3"/>
        <v>0</v>
      </c>
    </row>
    <row r="187" spans="1:6" ht="37.9" customHeight="1" x14ac:dyDescent="0.25">
      <c r="A187" s="6"/>
      <c r="B187" s="15" t="s">
        <v>55</v>
      </c>
      <c r="C187" s="16" t="s">
        <v>28</v>
      </c>
      <c r="D187" s="22">
        <v>1</v>
      </c>
      <c r="E187" s="17"/>
      <c r="F187" s="14">
        <f t="shared" si="3"/>
        <v>0</v>
      </c>
    </row>
    <row r="188" spans="1:6" ht="24" customHeight="1" x14ac:dyDescent="0.25">
      <c r="A188" s="6"/>
      <c r="B188" s="15" t="s">
        <v>56</v>
      </c>
      <c r="C188" s="16" t="s">
        <v>28</v>
      </c>
      <c r="D188" s="22">
        <v>3</v>
      </c>
      <c r="E188" s="17"/>
      <c r="F188" s="14">
        <f t="shared" si="3"/>
        <v>0</v>
      </c>
    </row>
    <row r="189" spans="1:6" ht="24" customHeight="1" x14ac:dyDescent="0.25">
      <c r="A189" s="6"/>
      <c r="B189" s="15" t="s">
        <v>42</v>
      </c>
      <c r="C189" s="16" t="s">
        <v>28</v>
      </c>
      <c r="D189" s="22">
        <v>2</v>
      </c>
      <c r="E189" s="17"/>
      <c r="F189" s="14">
        <f t="shared" si="3"/>
        <v>0</v>
      </c>
    </row>
    <row r="190" spans="1:6" ht="29.45" customHeight="1" x14ac:dyDescent="0.25">
      <c r="A190" s="6"/>
      <c r="B190" s="15" t="s">
        <v>57</v>
      </c>
      <c r="C190" s="16" t="s">
        <v>44</v>
      </c>
      <c r="D190" s="22">
        <v>2</v>
      </c>
      <c r="E190" s="17"/>
      <c r="F190" s="14">
        <f t="shared" si="3"/>
        <v>0</v>
      </c>
    </row>
    <row r="191" spans="1:6" ht="36" customHeight="1" x14ac:dyDescent="0.25">
      <c r="A191" s="6"/>
      <c r="B191" s="15" t="s">
        <v>58</v>
      </c>
      <c r="C191" s="16" t="s">
        <v>44</v>
      </c>
      <c r="D191" s="22">
        <v>2</v>
      </c>
      <c r="E191" s="17"/>
      <c r="F191" s="14">
        <f t="shared" si="3"/>
        <v>0</v>
      </c>
    </row>
    <row r="192" spans="1:6" ht="51.6" customHeight="1" x14ac:dyDescent="0.25">
      <c r="A192" s="6"/>
      <c r="B192" s="15" t="s">
        <v>59</v>
      </c>
      <c r="C192" s="16" t="s">
        <v>30</v>
      </c>
      <c r="D192" s="22">
        <v>20</v>
      </c>
      <c r="E192" s="17"/>
      <c r="F192" s="14">
        <f t="shared" si="3"/>
        <v>0</v>
      </c>
    </row>
    <row r="193" spans="1:6" ht="22.9" customHeight="1" x14ac:dyDescent="0.25">
      <c r="A193" s="6"/>
      <c r="B193" s="15" t="s">
        <v>18</v>
      </c>
      <c r="C193" s="16" t="s">
        <v>31</v>
      </c>
      <c r="D193" s="22">
        <f>D185</f>
        <v>10.4</v>
      </c>
      <c r="E193" s="17"/>
      <c r="F193" s="14">
        <f t="shared" si="3"/>
        <v>0</v>
      </c>
    </row>
    <row r="194" spans="1:6" ht="33" customHeight="1" x14ac:dyDescent="0.25">
      <c r="A194" s="8"/>
      <c r="B194" s="15" t="s">
        <v>12</v>
      </c>
      <c r="C194" s="20" t="s">
        <v>31</v>
      </c>
      <c r="D194" s="24">
        <f>D193</f>
        <v>10.4</v>
      </c>
      <c r="E194" s="21"/>
      <c r="F194" s="14">
        <f t="shared" si="3"/>
        <v>0</v>
      </c>
    </row>
    <row r="195" spans="1:6" ht="69" customHeight="1" x14ac:dyDescent="0.25">
      <c r="A195" s="9">
        <v>37</v>
      </c>
      <c r="B195" s="12" t="s">
        <v>70</v>
      </c>
      <c r="C195" s="18" t="s">
        <v>31</v>
      </c>
      <c r="D195" s="39">
        <v>29</v>
      </c>
      <c r="E195" s="19"/>
      <c r="F195" s="14">
        <f t="shared" si="3"/>
        <v>0</v>
      </c>
    </row>
    <row r="196" spans="1:6" ht="56.45" customHeight="1" x14ac:dyDescent="0.25">
      <c r="A196" s="6"/>
      <c r="B196" s="15" t="s">
        <v>43</v>
      </c>
      <c r="C196" s="16" t="s">
        <v>39</v>
      </c>
      <c r="D196" s="22">
        <f>D195*0.35</f>
        <v>10.149999999999999</v>
      </c>
      <c r="E196" s="17"/>
      <c r="F196" s="14">
        <f t="shared" si="3"/>
        <v>0</v>
      </c>
    </row>
    <row r="197" spans="1:6" ht="60" customHeight="1" x14ac:dyDescent="0.25">
      <c r="A197" s="6"/>
      <c r="B197" s="15" t="s">
        <v>60</v>
      </c>
      <c r="C197" s="16" t="s">
        <v>39</v>
      </c>
      <c r="D197" s="22">
        <f>D195*0.027</f>
        <v>0.78300000000000003</v>
      </c>
      <c r="E197" s="17"/>
      <c r="F197" s="14">
        <f t="shared" si="3"/>
        <v>0</v>
      </c>
    </row>
    <row r="198" spans="1:6" ht="32.450000000000003" customHeight="1" x14ac:dyDescent="0.25">
      <c r="A198" s="6"/>
      <c r="B198" s="15" t="s">
        <v>40</v>
      </c>
      <c r="C198" s="16" t="s">
        <v>31</v>
      </c>
      <c r="D198" s="22">
        <f>D195*0.05</f>
        <v>1.4500000000000002</v>
      </c>
      <c r="E198" s="17"/>
      <c r="F198" s="14">
        <f t="shared" si="3"/>
        <v>0</v>
      </c>
    </row>
    <row r="199" spans="1:6" ht="30.6" customHeight="1" x14ac:dyDescent="0.25">
      <c r="A199" s="6"/>
      <c r="B199" s="15" t="s">
        <v>18</v>
      </c>
      <c r="C199" s="16" t="s">
        <v>31</v>
      </c>
      <c r="D199" s="22">
        <f>D195</f>
        <v>29</v>
      </c>
      <c r="E199" s="17"/>
      <c r="F199" s="14">
        <f t="shared" si="3"/>
        <v>0</v>
      </c>
    </row>
    <row r="200" spans="1:6" ht="37.9" customHeight="1" x14ac:dyDescent="0.25">
      <c r="A200" s="8"/>
      <c r="B200" s="15" t="s">
        <v>12</v>
      </c>
      <c r="C200" s="20" t="s">
        <v>31</v>
      </c>
      <c r="D200" s="24">
        <f>D199</f>
        <v>29</v>
      </c>
      <c r="E200" s="21"/>
      <c r="F200" s="14">
        <f t="shared" si="3"/>
        <v>0</v>
      </c>
    </row>
    <row r="201" spans="1:6" ht="96" customHeight="1" x14ac:dyDescent="0.25">
      <c r="A201" s="6">
        <v>38</v>
      </c>
      <c r="B201" s="12" t="s">
        <v>71</v>
      </c>
      <c r="C201" s="12" t="s">
        <v>16</v>
      </c>
      <c r="D201" s="41">
        <v>1</v>
      </c>
      <c r="E201" s="13"/>
      <c r="F201" s="14">
        <f t="shared" ref="F201:F202" si="4">D201*E201</f>
        <v>0</v>
      </c>
    </row>
    <row r="202" spans="1:6" ht="19.5" customHeight="1" x14ac:dyDescent="0.25">
      <c r="A202" s="6"/>
      <c r="B202" s="15" t="s">
        <v>12</v>
      </c>
      <c r="C202" s="16" t="s">
        <v>16</v>
      </c>
      <c r="D202" s="22">
        <f>D201</f>
        <v>1</v>
      </c>
      <c r="E202" s="17"/>
      <c r="F202" s="14">
        <f t="shared" si="4"/>
        <v>0</v>
      </c>
    </row>
    <row r="203" spans="1:6" ht="18" customHeight="1" x14ac:dyDescent="0.25">
      <c r="A203" s="6"/>
      <c r="B203" s="29" t="s">
        <v>5</v>
      </c>
      <c r="C203" s="27"/>
      <c r="D203" s="27"/>
      <c r="E203" s="28"/>
      <c r="F203" s="30">
        <f>SUM(F3:F202)</f>
        <v>0</v>
      </c>
    </row>
    <row r="204" spans="1:6" ht="18" customHeight="1" x14ac:dyDescent="0.25">
      <c r="A204" s="6"/>
      <c r="B204" s="15" t="s">
        <v>21</v>
      </c>
      <c r="C204" s="31" t="s">
        <v>10</v>
      </c>
      <c r="D204" s="31">
        <v>0.05</v>
      </c>
      <c r="E204" s="32"/>
      <c r="F204" s="33">
        <f>F203*D204</f>
        <v>0</v>
      </c>
    </row>
    <row r="205" spans="1:6" ht="18" customHeight="1" x14ac:dyDescent="0.25">
      <c r="A205" s="6"/>
      <c r="B205" s="34" t="s">
        <v>4</v>
      </c>
      <c r="C205" s="16"/>
      <c r="D205" s="16"/>
      <c r="E205" s="17"/>
      <c r="F205" s="35">
        <f>SUM(F203:F204)</f>
        <v>0</v>
      </c>
    </row>
    <row r="206" spans="1:6" ht="33.75" customHeight="1" x14ac:dyDescent="0.25">
      <c r="A206" s="6"/>
      <c r="B206" s="15" t="s">
        <v>26</v>
      </c>
      <c r="C206" s="31" t="s">
        <v>10</v>
      </c>
      <c r="D206" s="31">
        <v>0.03</v>
      </c>
      <c r="E206" s="32"/>
      <c r="F206" s="33">
        <f>F205*D206</f>
        <v>0</v>
      </c>
    </row>
    <row r="207" spans="1:6" ht="18" customHeight="1" x14ac:dyDescent="0.25">
      <c r="A207" s="6"/>
      <c r="B207" s="34" t="s">
        <v>4</v>
      </c>
      <c r="C207" s="16"/>
      <c r="D207" s="16"/>
      <c r="E207" s="17"/>
      <c r="F207" s="35">
        <f>SUM(F205:F206)</f>
        <v>0</v>
      </c>
    </row>
    <row r="208" spans="1:6" ht="18" customHeight="1" x14ac:dyDescent="0.25">
      <c r="A208" s="6"/>
      <c r="B208" s="15" t="s">
        <v>6</v>
      </c>
      <c r="C208" s="31" t="s">
        <v>10</v>
      </c>
      <c r="D208" s="31">
        <v>0.1</v>
      </c>
      <c r="E208" s="17"/>
      <c r="F208" s="33">
        <f>F207*D208</f>
        <v>0</v>
      </c>
    </row>
    <row r="209" spans="1:6" ht="18" customHeight="1" x14ac:dyDescent="0.25">
      <c r="A209" s="6"/>
      <c r="B209" s="34" t="s">
        <v>4</v>
      </c>
      <c r="C209" s="16"/>
      <c r="D209" s="16"/>
      <c r="E209" s="17"/>
      <c r="F209" s="35">
        <f>SUM(F207:F208)</f>
        <v>0</v>
      </c>
    </row>
    <row r="210" spans="1:6" ht="22.9" customHeight="1" x14ac:dyDescent="0.25">
      <c r="A210" s="6"/>
      <c r="B210" s="15" t="s">
        <v>7</v>
      </c>
      <c r="C210" s="31" t="s">
        <v>10</v>
      </c>
      <c r="D210" s="31">
        <v>0.08</v>
      </c>
      <c r="E210" s="32"/>
      <c r="F210" s="33">
        <f>F209*D210</f>
        <v>0</v>
      </c>
    </row>
    <row r="211" spans="1:6" ht="24.6" customHeight="1" x14ac:dyDescent="0.25">
      <c r="A211" s="6"/>
      <c r="B211" s="34" t="s">
        <v>4</v>
      </c>
      <c r="C211" s="16"/>
      <c r="D211" s="16"/>
      <c r="E211" s="17"/>
      <c r="F211" s="35">
        <f>SUM(F209:F210)</f>
        <v>0</v>
      </c>
    </row>
    <row r="212" spans="1:6" ht="37.9" customHeight="1" x14ac:dyDescent="0.25">
      <c r="A212" s="6"/>
      <c r="B212" s="15" t="s">
        <v>19</v>
      </c>
      <c r="C212" s="31" t="s">
        <v>10</v>
      </c>
      <c r="D212" s="31">
        <v>0.18</v>
      </c>
      <c r="E212" s="32"/>
      <c r="F212" s="33">
        <f>F211*D212</f>
        <v>0</v>
      </c>
    </row>
    <row r="213" spans="1:6" ht="40.5" customHeight="1" x14ac:dyDescent="0.25">
      <c r="A213" s="6"/>
      <c r="B213" s="34" t="s">
        <v>27</v>
      </c>
      <c r="C213" s="16"/>
      <c r="D213" s="16"/>
      <c r="E213" s="17"/>
      <c r="F213" s="35">
        <f>SUM(F211:F212)</f>
        <v>0</v>
      </c>
    </row>
    <row r="214" spans="1:6" x14ac:dyDescent="0.25">
      <c r="B214" s="36"/>
      <c r="C214" s="36"/>
      <c r="D214" s="36"/>
      <c r="E214" s="37"/>
      <c r="F214" s="37"/>
    </row>
    <row r="215" spans="1:6" x14ac:dyDescent="0.25">
      <c r="B215" s="4"/>
      <c r="F215" s="3"/>
    </row>
    <row r="216" spans="1:6" x14ac:dyDescent="0.25">
      <c r="B216" s="5"/>
    </row>
    <row r="217" spans="1:6" x14ac:dyDescent="0.25">
      <c r="B217" s="5"/>
    </row>
    <row r="218" spans="1:6" x14ac:dyDescent="0.25">
      <c r="B218" s="5"/>
    </row>
    <row r="219" spans="1:6" x14ac:dyDescent="0.25">
      <c r="B219" s="5"/>
    </row>
    <row r="220" spans="1:6" x14ac:dyDescent="0.25">
      <c r="B220" s="5"/>
    </row>
    <row r="221" spans="1:6" x14ac:dyDescent="0.25">
      <c r="B221" s="5"/>
    </row>
    <row r="222" spans="1:6" x14ac:dyDescent="0.25">
      <c r="B222" s="5"/>
    </row>
    <row r="223" spans="1:6" x14ac:dyDescent="0.25">
      <c r="B223" s="5"/>
    </row>
  </sheetData>
  <mergeCells count="1">
    <mergeCell ref="B1:F1"/>
  </mergeCell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საკაპტაჟე ნაგებობი</vt:lpstr>
      <vt:lpstr>'საკაპტაჟე ნაგებობი'!Print_Area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Vato Sharashenidze</cp:lastModifiedBy>
  <cp:lastPrinted>2024-05-02T09:01:34Z</cp:lastPrinted>
  <dcterms:created xsi:type="dcterms:W3CDTF">2013-01-15T12:47:55Z</dcterms:created>
  <dcterms:modified xsi:type="dcterms:W3CDTF">2025-09-26T06:50:36Z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2024-04-16T05:11:45Z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fad489ca-a64e-4f72-a9d8-3ada0510ac3e</vt:lpwstr>
  </property>
  <property fmtid="{D5CDD505-2E9C-101B-9397-08002B2CF9AE}" pid="7" name="MSIP_Label_defa4170-0d19-0005-0004-bc88714345d2_ActionId">
    <vt:lpwstr>f27d3ca7-6f44-4a08-8da4-c76c9c121183</vt:lpwstr>
  </property>
  <property fmtid="{D5CDD505-2E9C-101B-9397-08002B2CF9AE}" pid="8" name="MSIP_Label_defa4170-0d19-0005-0004-bc88714345d2_ContentBits">
    <vt:lpwstr>0</vt:lpwstr>
  </property>
</Properties>
</file>