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bilisi Hills\Mixed Use\underground communications\"/>
    </mc:Choice>
  </mc:AlternateContent>
  <xr:revisionPtr revIDLastSave="0" documentId="13_ncr:1_{2A0DE020-FC51-491D-9DF0-7CBED20D1C41}" xr6:coauthVersionLast="47" xr6:coauthVersionMax="47" xr10:uidLastSave="{00000000-0000-0000-0000-000000000000}"/>
  <bookViews>
    <workbookView xWindow="-108" yWindow="-108" windowWidth="23256" windowHeight="12456" xr2:uid="{8C4CD6FB-A71A-49DD-8145-949BB48A6F80}"/>
  </bookViews>
  <sheets>
    <sheet name="BOQ-600 pipe" sheetId="1" r:id="rId1"/>
  </sheets>
  <definedNames>
    <definedName name="_xlnm._FilterDatabase" localSheetId="0" hidden="1">'BOQ-600 pipe'!$A$3:$AE$26</definedName>
    <definedName name="_Toc116278941" localSheetId="0">'BOQ-600 pipe'!#REF!</definedName>
    <definedName name="_xlnm.Print_Area" localSheetId="0">'BOQ-600 pipe'!$A$4:$K$26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1" l="1"/>
  <c r="J28" i="1"/>
  <c r="H28" i="1"/>
  <c r="J7" i="1"/>
  <c r="F7" i="1"/>
  <c r="F6" i="1"/>
  <c r="F5" i="1"/>
  <c r="A6" i="1"/>
  <c r="A7" i="1" s="1"/>
  <c r="A8" i="1" s="1"/>
  <c r="A10" i="1" s="1"/>
  <c r="A12" i="1" s="1"/>
  <c r="A13" i="1" s="1"/>
  <c r="A14" i="1" s="1"/>
  <c r="A15" i="1" s="1"/>
  <c r="A16" i="1" s="1"/>
  <c r="A17" i="1" s="1"/>
  <c r="J5" i="1"/>
  <c r="K5" i="1" s="1"/>
  <c r="H16" i="1"/>
  <c r="J25" i="1"/>
  <c r="H24" i="1"/>
  <c r="J19" i="1"/>
  <c r="H18" i="1"/>
  <c r="H15" i="1"/>
  <c r="J10" i="1"/>
  <c r="F11" i="1"/>
  <c r="H11" i="1" s="1"/>
  <c r="K11" i="1" s="1"/>
  <c r="F9" i="1"/>
  <c r="H9" i="1"/>
  <c r="K9" i="1" s="1"/>
  <c r="H21" i="1"/>
  <c r="F26" i="1"/>
  <c r="F27" i="1" s="1"/>
  <c r="H27" i="1" s="1"/>
  <c r="H20" i="1"/>
  <c r="A18" i="1" l="1"/>
  <c r="A19" i="1" s="1"/>
  <c r="A20" i="1" s="1"/>
  <c r="A21" i="1" s="1"/>
  <c r="A23" i="1" s="1"/>
  <c r="A24" i="1" s="1"/>
  <c r="A25" i="1" s="1"/>
  <c r="A26" i="1" s="1"/>
  <c r="J27" i="1"/>
  <c r="J26" i="1"/>
  <c r="H25" i="1"/>
  <c r="K25" i="1" s="1"/>
  <c r="J24" i="1"/>
  <c r="J23" i="1"/>
  <c r="H23" i="1"/>
  <c r="J21" i="1"/>
  <c r="J20" i="1"/>
  <c r="H19" i="1"/>
  <c r="K19" i="1" s="1"/>
  <c r="J18" i="1"/>
  <c r="J17" i="1"/>
  <c r="H17" i="1"/>
  <c r="J15" i="1"/>
  <c r="J12" i="1"/>
  <c r="K10" i="1"/>
  <c r="J8" i="1"/>
  <c r="K27" i="1" l="1"/>
  <c r="K20" i="1"/>
  <c r="K12" i="1"/>
  <c r="K17" i="1"/>
  <c r="K8" i="1"/>
  <c r="K21" i="1"/>
  <c r="H13" i="1"/>
  <c r="K13" i="1" s="1"/>
  <c r="K15" i="1"/>
  <c r="J6" i="1"/>
  <c r="K23" i="1"/>
  <c r="K24" i="1"/>
  <c r="K18" i="1"/>
  <c r="H26" i="1"/>
  <c r="K26" i="1" s="1"/>
  <c r="K7" i="1" l="1"/>
  <c r="K6" i="1"/>
  <c r="J14" i="1"/>
  <c r="H14" i="1"/>
  <c r="K14" i="1" l="1"/>
  <c r="K29" i="1" l="1"/>
  <c r="K30" i="1" s="1"/>
  <c r="K31" i="1" s="1"/>
  <c r="K32" i="1" s="1"/>
  <c r="K33" i="1" s="1"/>
  <c r="K34" i="1" s="1"/>
</calcChain>
</file>

<file path=xl/sharedStrings.xml><?xml version="1.0" encoding="utf-8"?>
<sst xmlns="http://schemas.openxmlformats.org/spreadsheetml/2006/main" count="98" uniqueCount="75">
  <si>
    <t>პოზიცია
Item</t>
  </si>
  <si>
    <t xml:space="preserve">დასახელება
</t>
  </si>
  <si>
    <t>Work Description</t>
  </si>
  <si>
    <t>განზ. ერთ.
Unit</t>
  </si>
  <si>
    <t>Normative</t>
  </si>
  <si>
    <t>რაოდენობა
Quantity</t>
  </si>
  <si>
    <t>მასალა
Material</t>
  </si>
  <si>
    <t>ხელფასი/მექანიზმები
Salary/ Mechanism</t>
  </si>
  <si>
    <t>ფასი სულ (ლარი)
Amount (GEL)</t>
  </si>
  <si>
    <t>ერთ. ფასი
/Unit price</t>
  </si>
  <si>
    <t>სულ/ total cost</t>
  </si>
  <si>
    <t>Purchase and installation of underground signal detection tape</t>
  </si>
  <si>
    <t>ღორღი</t>
  </si>
  <si>
    <t>Gravel</t>
  </si>
  <si>
    <t>ფასი სულ</t>
  </si>
  <si>
    <t>Subtotal of Bills</t>
  </si>
  <si>
    <t>ზედნადები ხარჯები</t>
  </si>
  <si>
    <t>Overhead costs</t>
  </si>
  <si>
    <t>ჯამი</t>
  </si>
  <si>
    <t>Subtotal</t>
  </si>
  <si>
    <t>გეგმიური დაგროვება</t>
  </si>
  <si>
    <t>Profit</t>
  </si>
  <si>
    <t>VAT</t>
  </si>
  <si>
    <t>სულ</t>
  </si>
  <si>
    <t>დღგ</t>
  </si>
  <si>
    <t>Category IV-V soil cultivation in a trench after manual mechanization, with loading on a self-loading vehicle</t>
  </si>
  <si>
    <t>Place a 15 cm thick layer of sand at the bottom of the pipe and a 30 cm thick layer on top, compacting it (1-5 mm fraction)</t>
  </si>
  <si>
    <t xml:space="preserve">ბალასტის ფენის მოწყობა 1-80მმ-იანი ფრაქციით დატკეპვნით </t>
  </si>
  <si>
    <t>Arrangement of ballast layer with 1-80mm fraction by compaction</t>
  </si>
  <si>
    <t>DN630/8მმ ფოლადის მილის EN10224  შიდა და გარე ქარხნული იზოლაციით  შეძენა და მონტაჟი</t>
  </si>
  <si>
    <t>Purchase and installation of DN630/8mm steel pipe EN10224 with internal and external factory insulation</t>
  </si>
  <si>
    <t xml:space="preserve">DN630/8მმ ფოლადის მილის ჰიდრავლიკური გამოცდა და გარეცხვა ქლორიანი წყლით  </t>
  </si>
  <si>
    <t>DN630/8mm steel pipe Hydraulic testing and flushing of the pipeline with chlorinated water</t>
  </si>
  <si>
    <t xml:space="preserve">მიწისქვეშა სასიგნალო  ლენტის  შეძენა და მონტაჟი </t>
  </si>
  <si>
    <t>არსებული დ=600მმ თუჯის მილის დემონტაჟი და დასაწყობება</t>
  </si>
  <si>
    <t>Dismantling and storage of existing D=600mm cast iron pipe</t>
  </si>
  <si>
    <t>d=600მმ PN40 ადაპტორი თუჯიდან ფოლადზე გადამყვანი შეძენა და მონტაჟი</t>
  </si>
  <si>
    <t>Purchase and installation of d=600mm PN40 adapter from cast iron to steel</t>
  </si>
  <si>
    <t>d=600მმ  ფოლადის 45º წამგვარის შეძენა და მონტაჟი</t>
  </si>
  <si>
    <t>Purchase and installation of d=600mm steel 45º elbow</t>
  </si>
  <si>
    <t>d=600მმ  ფოლადის 15º წამგვარის შეძენა და მონტაჟი</t>
  </si>
  <si>
    <t>Purchase and installation of d=600mm steel 15º angle pipe</t>
  </si>
  <si>
    <t>d=600მმ PN40ფოლადის მილტუჩის შეძენა და მონტაჟი</t>
  </si>
  <si>
    <t>Purchase and installation of d=600mm PN40 steel flange</t>
  </si>
  <si>
    <t>მილტუჩებისა და წამგვარების შერებვა ანტიკოროზიული საღებავით 2 ფენად შეღებვა ანტიკოროზიული საღებავით 2 ფენად</t>
  </si>
  <si>
    <t>Coating of flanges and flanges with anti-corrosion paint in 2 layers Painting with anti-corrosion paint in 2 layers</t>
  </si>
  <si>
    <t>რკბ საყრდენების მოწყობა გადაერთების ადგილებში თუჯისა და ფოლადის მილების ქვეშ</t>
  </si>
  <si>
    <t>Arrangement of R/concrete supports under cast iron and steel pipes at junction points</t>
  </si>
  <si>
    <t>C30/37 კლასის ბეტონის მომზადება</t>
  </si>
  <si>
    <t>Preparation of C30/37 grade concrete</t>
  </si>
  <si>
    <t>არმატურა  FC500</t>
  </si>
  <si>
    <t>Rebar FC500</t>
  </si>
  <si>
    <t>ფოლადის სამაგრი ელემენტები S420</t>
  </si>
  <si>
    <t>Steel fasteners S420</t>
  </si>
  <si>
    <t xml:space="preserve">საყრდენების ქვეშ ღორღის 10სმ სისქის ფენის მოწყობა </t>
  </si>
  <si>
    <t>Laying a 10cm thick layer of gravel under the supports</t>
  </si>
  <si>
    <t>Ø600 წყლის მილის გადატანა</t>
  </si>
  <si>
    <t>Relocation of Ø600 water pipe</t>
  </si>
  <si>
    <t>m³</t>
  </si>
  <si>
    <t>lin.m.</t>
  </si>
  <si>
    <t>pcs</t>
  </si>
  <si>
    <t>m²</t>
  </si>
  <si>
    <t>kg</t>
  </si>
  <si>
    <t>მილის ძირში 15 სმ და თავზე 30 სმ სისქის ქვიშის ფენის ჩაყრა დატკეპნით(1-5მმ ფრაქციით)</t>
  </si>
  <si>
    <t>ქვიშა (1-5მმ ფრაქციით)</t>
  </si>
  <si>
    <t>Sand (1-5mm fraction)</t>
  </si>
  <si>
    <t>ბალასტი (1-80 ფრაქციით)</t>
  </si>
  <si>
    <t>Ballast (1-80 fraction)</t>
  </si>
  <si>
    <t>ზედმეტი გრუნტის გატანა (საშ-3 კმ)</t>
  </si>
  <si>
    <t>Removal of excess soil (average 3 km)</t>
  </si>
  <si>
    <t>თხრილის მოსაწყობად III კატ. ჯგუფის გრუნტის ამოთხრა მექანიზმით დატვირთვით ა/თვითმცლელზე</t>
  </si>
  <si>
    <t>For trenching, III-group soil digging mechanism with loading on a self-loading trailer</t>
  </si>
  <si>
    <t>თხრილის მოსაწყობად IV-V ჯგუფის გრუნტის დამუშავება ექსკავატორის ბაზაზე დამაგრებული ჩაქუჩით, დატვირთვით ა/თვითმცლელზე</t>
  </si>
  <si>
    <t>IV-V კატეგორიის კლდოვანი გრუნტის დამუშავება ხელით მექანიზმის შემდეგ თხრილში, დატვირთვით ა/თვითმცლელზე</t>
  </si>
  <si>
    <t>For trenching, IV-V-group soil excavation with hummer on excvator with loading on a self-loading trailer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</si>
</sst>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[$GEL]\ * #,##0.00_);_([$GEL]\ * \(#,##0.00\);_([$GEL]\ 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i/>
      <sz val="10"/>
      <name val="Calibri Light"/>
      <family val="2"/>
    </font>
    <font>
      <sz val="10"/>
      <name val="Arial"/>
      <family val="2"/>
      <charset val="204"/>
    </font>
    <font>
      <b/>
      <sz val="10"/>
      <name val="Calibri Light"/>
      <family val="2"/>
    </font>
    <font>
      <sz val="10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1" fontId="4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5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9" fontId="7" fillId="0" borderId="1" xfId="2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165" fontId="7" fillId="0" borderId="1" xfId="1" applyNumberFormat="1" applyFont="1" applyFill="1" applyBorder="1"/>
    <xf numFmtId="165" fontId="7" fillId="0" borderId="1" xfId="0" applyNumberFormat="1" applyFont="1" applyBorder="1"/>
  </cellXfs>
  <cellStyles count="7">
    <cellStyle name="Comma" xfId="1" builtinId="3"/>
    <cellStyle name="Normal" xfId="0" builtinId="0"/>
    <cellStyle name="Normal 118" xfId="3" xr:uid="{C6857443-FBC1-4BE6-B5AA-1137CE883143}"/>
    <cellStyle name="Normal 2 101" xfId="4" xr:uid="{4CE2B58C-C12C-4774-AFA3-6A0FB0F76929}"/>
    <cellStyle name="Normal 2 2" xfId="6" xr:uid="{DCE645CD-6969-4DB2-AB7F-6A077B8EBB08}"/>
    <cellStyle name="Normal 4" xfId="5" xr:uid="{3175AFE2-9775-48D5-BA15-FD105839CFF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65E9-AD87-45E7-9517-5F0756A85BD1}">
  <sheetPr>
    <tabColor rgb="FF92D050"/>
    <pageSetUpPr fitToPage="1"/>
  </sheetPr>
  <dimension ref="A1:K34"/>
  <sheetViews>
    <sheetView tabSelected="1" zoomScale="70" zoomScaleNormal="70" workbookViewId="0">
      <selection activeCell="E4" sqref="E4"/>
    </sheetView>
  </sheetViews>
  <sheetFormatPr defaultColWidth="11.44140625" defaultRowHeight="13.8" x14ac:dyDescent="0.3"/>
  <cols>
    <col min="1" max="1" width="9.44140625" style="23" customWidth="1"/>
    <col min="2" max="2" width="56.33203125" style="1" customWidth="1"/>
    <col min="3" max="3" width="59" style="1" customWidth="1"/>
    <col min="4" max="4" width="12.33203125" style="4" customWidth="1"/>
    <col min="5" max="11" width="13.6640625" style="5" customWidth="1"/>
    <col min="12" max="16384" width="11.44140625" style="1"/>
  </cols>
  <sheetData>
    <row r="1" spans="1:11" ht="12.75" customHeight="1" x14ac:dyDescent="0.3">
      <c r="A1" s="35" t="s">
        <v>0</v>
      </c>
      <c r="B1" s="35" t="s">
        <v>1</v>
      </c>
      <c r="C1" s="35" t="s">
        <v>2</v>
      </c>
      <c r="D1" s="35" t="s">
        <v>3</v>
      </c>
      <c r="E1" s="36" t="s">
        <v>4</v>
      </c>
      <c r="F1" s="36" t="s">
        <v>5</v>
      </c>
      <c r="G1" s="34" t="s">
        <v>6</v>
      </c>
      <c r="H1" s="34"/>
      <c r="I1" s="34" t="s">
        <v>7</v>
      </c>
      <c r="J1" s="34"/>
      <c r="K1" s="34" t="s">
        <v>8</v>
      </c>
    </row>
    <row r="2" spans="1:11" ht="27.6" x14ac:dyDescent="0.3">
      <c r="A2" s="35"/>
      <c r="B2" s="35"/>
      <c r="C2" s="35"/>
      <c r="D2" s="35"/>
      <c r="E2" s="36"/>
      <c r="F2" s="36"/>
      <c r="G2" s="6" t="s">
        <v>9</v>
      </c>
      <c r="H2" s="6" t="s">
        <v>10</v>
      </c>
      <c r="I2" s="6" t="s">
        <v>9</v>
      </c>
      <c r="J2" s="6" t="s">
        <v>10</v>
      </c>
      <c r="K2" s="34"/>
    </row>
    <row r="3" spans="1:11" x14ac:dyDescent="0.3">
      <c r="A3" s="2">
        <v>1</v>
      </c>
      <c r="B3" s="2">
        <v>2</v>
      </c>
      <c r="C3" s="2">
        <v>3</v>
      </c>
      <c r="D3" s="2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</row>
    <row r="4" spans="1:11" s="32" customFormat="1" x14ac:dyDescent="0.25">
      <c r="A4" s="22"/>
      <c r="B4" s="31" t="s">
        <v>56</v>
      </c>
      <c r="C4" s="31" t="s">
        <v>57</v>
      </c>
      <c r="D4" s="10"/>
      <c r="E4" s="10"/>
      <c r="F4" s="10"/>
      <c r="G4" s="10"/>
      <c r="H4" s="10"/>
      <c r="I4" s="10"/>
      <c r="J4" s="10"/>
      <c r="K4" s="10"/>
    </row>
    <row r="5" spans="1:11" s="3" customFormat="1" ht="27.6" x14ac:dyDescent="0.3">
      <c r="A5" s="24">
        <v>1</v>
      </c>
      <c r="B5" s="11" t="s">
        <v>70</v>
      </c>
      <c r="C5" s="11" t="s">
        <v>71</v>
      </c>
      <c r="D5" s="8" t="s">
        <v>58</v>
      </c>
      <c r="E5" s="9"/>
      <c r="F5" s="9">
        <f>1268.801*0.3</f>
        <v>380.64029999999997</v>
      </c>
      <c r="G5" s="37"/>
      <c r="H5" s="37"/>
      <c r="I5" s="37"/>
      <c r="J5" s="37">
        <f t="shared" ref="J5" si="0">I5*F5</f>
        <v>0</v>
      </c>
      <c r="K5" s="37">
        <f t="shared" ref="K5" si="1">J5+H5</f>
        <v>0</v>
      </c>
    </row>
    <row r="6" spans="1:11" s="3" customFormat="1" ht="41.4" x14ac:dyDescent="0.3">
      <c r="A6" s="24">
        <f>A5+1</f>
        <v>2</v>
      </c>
      <c r="B6" s="11" t="s">
        <v>72</v>
      </c>
      <c r="C6" s="11" t="s">
        <v>74</v>
      </c>
      <c r="D6" s="8" t="s">
        <v>58</v>
      </c>
      <c r="E6" s="9"/>
      <c r="F6" s="9">
        <f>1268.801*0.7*0.95</f>
        <v>843.75266499999987</v>
      </c>
      <c r="G6" s="37"/>
      <c r="H6" s="37"/>
      <c r="I6" s="37"/>
      <c r="J6" s="37">
        <f t="shared" ref="J6:J27" si="2">I6*F6</f>
        <v>0</v>
      </c>
      <c r="K6" s="37">
        <f t="shared" ref="K6:K27" si="3">J6+H6</f>
        <v>0</v>
      </c>
    </row>
    <row r="7" spans="1:11" s="3" customFormat="1" ht="41.4" x14ac:dyDescent="0.3">
      <c r="A7" s="24">
        <f>A6+1</f>
        <v>3</v>
      </c>
      <c r="B7" s="11" t="s">
        <v>73</v>
      </c>
      <c r="C7" s="11" t="s">
        <v>25</v>
      </c>
      <c r="D7" s="8" t="s">
        <v>58</v>
      </c>
      <c r="E7" s="9"/>
      <c r="F7" s="9">
        <f>1268.801*0.7*0.05</f>
        <v>44.408034999999998</v>
      </c>
      <c r="G7" s="37"/>
      <c r="H7" s="37"/>
      <c r="I7" s="37"/>
      <c r="J7" s="37">
        <f t="shared" si="2"/>
        <v>0</v>
      </c>
      <c r="K7" s="37">
        <f t="shared" si="3"/>
        <v>0</v>
      </c>
    </row>
    <row r="8" spans="1:11" s="3" customFormat="1" ht="27.6" x14ac:dyDescent="0.3">
      <c r="A8" s="24">
        <f t="shared" ref="A8:A26" si="4">A7+1</f>
        <v>4</v>
      </c>
      <c r="B8" s="12" t="s">
        <v>63</v>
      </c>
      <c r="C8" s="12" t="s">
        <v>26</v>
      </c>
      <c r="D8" s="8" t="s">
        <v>58</v>
      </c>
      <c r="E8" s="9"/>
      <c r="F8" s="9">
        <v>139.4</v>
      </c>
      <c r="G8" s="37"/>
      <c r="H8" s="37"/>
      <c r="I8" s="37"/>
      <c r="J8" s="37">
        <f t="shared" si="2"/>
        <v>0</v>
      </c>
      <c r="K8" s="37">
        <f t="shared" si="3"/>
        <v>0</v>
      </c>
    </row>
    <row r="9" spans="1:11" s="3" customFormat="1" x14ac:dyDescent="0.3">
      <c r="A9" s="24"/>
      <c r="B9" s="12" t="s">
        <v>64</v>
      </c>
      <c r="C9" s="12" t="s">
        <v>65</v>
      </c>
      <c r="D9" s="8" t="s">
        <v>58</v>
      </c>
      <c r="E9" s="9">
        <v>1.2</v>
      </c>
      <c r="F9" s="9">
        <f>E9*F8</f>
        <v>167.28</v>
      </c>
      <c r="G9" s="37"/>
      <c r="H9" s="37">
        <f t="shared" ref="H7:H27" si="5">G9*F9</f>
        <v>0</v>
      </c>
      <c r="I9" s="37"/>
      <c r="J9" s="37"/>
      <c r="K9" s="37">
        <f t="shared" si="3"/>
        <v>0</v>
      </c>
    </row>
    <row r="10" spans="1:11" s="3" customFormat="1" x14ac:dyDescent="0.3">
      <c r="A10" s="24">
        <f>A8+1</f>
        <v>5</v>
      </c>
      <c r="B10" s="12" t="s">
        <v>27</v>
      </c>
      <c r="C10" s="12" t="s">
        <v>28</v>
      </c>
      <c r="D10" s="8" t="s">
        <v>58</v>
      </c>
      <c r="E10" s="9"/>
      <c r="F10" s="9">
        <v>524.875</v>
      </c>
      <c r="G10" s="37"/>
      <c r="H10" s="37"/>
      <c r="I10" s="37"/>
      <c r="J10" s="37">
        <f t="shared" si="2"/>
        <v>0</v>
      </c>
      <c r="K10" s="37">
        <f t="shared" si="3"/>
        <v>0</v>
      </c>
    </row>
    <row r="11" spans="1:11" s="3" customFormat="1" x14ac:dyDescent="0.3">
      <c r="A11" s="24"/>
      <c r="B11" s="12" t="s">
        <v>66</v>
      </c>
      <c r="C11" s="12" t="s">
        <v>67</v>
      </c>
      <c r="D11" s="8" t="s">
        <v>58</v>
      </c>
      <c r="E11" s="9">
        <v>1.24</v>
      </c>
      <c r="F11" s="9">
        <f>E11*F10</f>
        <v>650.84500000000003</v>
      </c>
      <c r="G11" s="37"/>
      <c r="H11" s="37">
        <f t="shared" si="5"/>
        <v>0</v>
      </c>
      <c r="I11" s="37"/>
      <c r="J11" s="37"/>
      <c r="K11" s="37">
        <f t="shared" si="3"/>
        <v>0</v>
      </c>
    </row>
    <row r="12" spans="1:11" s="3" customFormat="1" x14ac:dyDescent="0.3">
      <c r="A12" s="24">
        <f>A10+1</f>
        <v>6</v>
      </c>
      <c r="B12" s="12" t="s">
        <v>68</v>
      </c>
      <c r="C12" s="12" t="s">
        <v>69</v>
      </c>
      <c r="D12" s="8" t="s">
        <v>58</v>
      </c>
      <c r="E12" s="9"/>
      <c r="F12" s="9">
        <v>1335.58</v>
      </c>
      <c r="G12" s="37"/>
      <c r="H12" s="37"/>
      <c r="I12" s="37"/>
      <c r="J12" s="37">
        <f t="shared" si="2"/>
        <v>0</v>
      </c>
      <c r="K12" s="37">
        <f t="shared" si="3"/>
        <v>0</v>
      </c>
    </row>
    <row r="13" spans="1:11" s="3" customFormat="1" ht="27.6" x14ac:dyDescent="0.3">
      <c r="A13" s="24">
        <f>A12+1</f>
        <v>7</v>
      </c>
      <c r="B13" s="12" t="s">
        <v>29</v>
      </c>
      <c r="C13" s="12" t="s">
        <v>30</v>
      </c>
      <c r="D13" s="8" t="s">
        <v>59</v>
      </c>
      <c r="E13" s="9"/>
      <c r="F13" s="9">
        <v>86.4</v>
      </c>
      <c r="G13" s="37"/>
      <c r="H13" s="37">
        <f t="shared" si="5"/>
        <v>0</v>
      </c>
      <c r="I13" s="37"/>
      <c r="J13" s="37"/>
      <c r="K13" s="37">
        <f t="shared" si="3"/>
        <v>0</v>
      </c>
    </row>
    <row r="14" spans="1:11" s="3" customFormat="1" ht="27.6" x14ac:dyDescent="0.3">
      <c r="A14" s="24">
        <f t="shared" si="4"/>
        <v>8</v>
      </c>
      <c r="B14" s="12" t="s">
        <v>31</v>
      </c>
      <c r="C14" s="12" t="s">
        <v>32</v>
      </c>
      <c r="D14" s="8" t="s">
        <v>59</v>
      </c>
      <c r="E14" s="9"/>
      <c r="F14" s="9">
        <v>86.4</v>
      </c>
      <c r="G14" s="37"/>
      <c r="H14" s="37">
        <f t="shared" si="5"/>
        <v>0</v>
      </c>
      <c r="I14" s="37"/>
      <c r="J14" s="37">
        <f t="shared" si="2"/>
        <v>0</v>
      </c>
      <c r="K14" s="37">
        <f t="shared" si="3"/>
        <v>0</v>
      </c>
    </row>
    <row r="15" spans="1:11" s="3" customFormat="1" x14ac:dyDescent="0.3">
      <c r="A15" s="24">
        <f t="shared" si="4"/>
        <v>9</v>
      </c>
      <c r="B15" s="12" t="s">
        <v>33</v>
      </c>
      <c r="C15" s="12" t="s">
        <v>11</v>
      </c>
      <c r="D15" s="8" t="s">
        <v>59</v>
      </c>
      <c r="E15" s="9"/>
      <c r="F15" s="9">
        <v>86.4</v>
      </c>
      <c r="G15" s="37"/>
      <c r="H15" s="37">
        <f t="shared" si="5"/>
        <v>0</v>
      </c>
      <c r="I15" s="37"/>
      <c r="J15" s="37">
        <f t="shared" si="2"/>
        <v>0</v>
      </c>
      <c r="K15" s="37">
        <f t="shared" si="3"/>
        <v>0</v>
      </c>
    </row>
    <row r="16" spans="1:11" s="3" customFormat="1" x14ac:dyDescent="0.3">
      <c r="A16" s="24">
        <f t="shared" si="4"/>
        <v>10</v>
      </c>
      <c r="B16" s="33" t="s">
        <v>34</v>
      </c>
      <c r="C16" s="33" t="s">
        <v>35</v>
      </c>
      <c r="D16" s="8" t="s">
        <v>59</v>
      </c>
      <c r="E16" s="9"/>
      <c r="F16" s="9">
        <v>82</v>
      </c>
      <c r="G16" s="37"/>
      <c r="H16" s="37">
        <f t="shared" si="5"/>
        <v>0</v>
      </c>
      <c r="I16" s="37"/>
      <c r="J16" s="37"/>
      <c r="K16" s="37"/>
    </row>
    <row r="17" spans="1:11" s="3" customFormat="1" ht="27.6" x14ac:dyDescent="0.3">
      <c r="A17" s="24">
        <f t="shared" si="4"/>
        <v>11</v>
      </c>
      <c r="B17" s="12" t="s">
        <v>36</v>
      </c>
      <c r="C17" s="12" t="s">
        <v>37</v>
      </c>
      <c r="D17" s="8" t="s">
        <v>60</v>
      </c>
      <c r="E17" s="9"/>
      <c r="F17" s="9">
        <v>2</v>
      </c>
      <c r="G17" s="37"/>
      <c r="H17" s="37">
        <f t="shared" si="5"/>
        <v>0</v>
      </c>
      <c r="I17" s="37"/>
      <c r="J17" s="37">
        <f t="shared" si="2"/>
        <v>0</v>
      </c>
      <c r="K17" s="37">
        <f t="shared" si="3"/>
        <v>0</v>
      </c>
    </row>
    <row r="18" spans="1:11" s="3" customFormat="1" x14ac:dyDescent="0.3">
      <c r="A18" s="24">
        <f t="shared" si="4"/>
        <v>12</v>
      </c>
      <c r="B18" s="12" t="s">
        <v>38</v>
      </c>
      <c r="C18" s="12" t="s">
        <v>39</v>
      </c>
      <c r="D18" s="8" t="s">
        <v>60</v>
      </c>
      <c r="E18" s="9"/>
      <c r="F18" s="9">
        <v>2</v>
      </c>
      <c r="G18" s="37"/>
      <c r="H18" s="37">
        <f t="shared" si="5"/>
        <v>0</v>
      </c>
      <c r="I18" s="37"/>
      <c r="J18" s="37">
        <f t="shared" si="2"/>
        <v>0</v>
      </c>
      <c r="K18" s="37">
        <f t="shared" si="3"/>
        <v>0</v>
      </c>
    </row>
    <row r="19" spans="1:11" s="3" customFormat="1" x14ac:dyDescent="0.3">
      <c r="A19" s="24">
        <f t="shared" si="4"/>
        <v>13</v>
      </c>
      <c r="B19" s="12" t="s">
        <v>40</v>
      </c>
      <c r="C19" s="12" t="s">
        <v>41</v>
      </c>
      <c r="D19" s="8" t="s">
        <v>60</v>
      </c>
      <c r="E19" s="9"/>
      <c r="F19" s="9">
        <v>1</v>
      </c>
      <c r="G19" s="37"/>
      <c r="H19" s="37">
        <f t="shared" si="5"/>
        <v>0</v>
      </c>
      <c r="I19" s="37"/>
      <c r="J19" s="37">
        <f t="shared" si="2"/>
        <v>0</v>
      </c>
      <c r="K19" s="37">
        <f t="shared" si="3"/>
        <v>0</v>
      </c>
    </row>
    <row r="20" spans="1:11" s="3" customFormat="1" x14ac:dyDescent="0.3">
      <c r="A20" s="24">
        <f t="shared" si="4"/>
        <v>14</v>
      </c>
      <c r="B20" s="12" t="s">
        <v>42</v>
      </c>
      <c r="C20" s="12" t="s">
        <v>43</v>
      </c>
      <c r="D20" s="8" t="s">
        <v>60</v>
      </c>
      <c r="E20" s="9"/>
      <c r="F20" s="9">
        <v>2</v>
      </c>
      <c r="G20" s="37"/>
      <c r="H20" s="37">
        <f t="shared" si="5"/>
        <v>0</v>
      </c>
      <c r="I20" s="37"/>
      <c r="J20" s="37">
        <f t="shared" si="2"/>
        <v>0</v>
      </c>
      <c r="K20" s="37">
        <f t="shared" si="3"/>
        <v>0</v>
      </c>
    </row>
    <row r="21" spans="1:11" s="3" customFormat="1" ht="41.4" x14ac:dyDescent="0.3">
      <c r="A21" s="24">
        <f t="shared" si="4"/>
        <v>15</v>
      </c>
      <c r="B21" s="12" t="s">
        <v>44</v>
      </c>
      <c r="C21" s="12" t="s">
        <v>45</v>
      </c>
      <c r="D21" s="8" t="s">
        <v>61</v>
      </c>
      <c r="E21" s="9"/>
      <c r="F21" s="9">
        <v>4</v>
      </c>
      <c r="G21" s="37"/>
      <c r="H21" s="37">
        <f t="shared" si="5"/>
        <v>0</v>
      </c>
      <c r="I21" s="37"/>
      <c r="J21" s="37">
        <f t="shared" si="2"/>
        <v>0</v>
      </c>
      <c r="K21" s="37">
        <f t="shared" si="3"/>
        <v>0</v>
      </c>
    </row>
    <row r="22" spans="1:11" s="28" customFormat="1" ht="27.6" x14ac:dyDescent="0.3">
      <c r="A22" s="25"/>
      <c r="B22" s="13" t="s">
        <v>46</v>
      </c>
      <c r="C22" s="13" t="s">
        <v>47</v>
      </c>
      <c r="D22" s="26" t="s">
        <v>60</v>
      </c>
      <c r="E22" s="27"/>
      <c r="F22" s="27"/>
      <c r="G22" s="38"/>
      <c r="H22" s="38"/>
      <c r="I22" s="38"/>
      <c r="J22" s="38"/>
      <c r="K22" s="38"/>
    </row>
    <row r="23" spans="1:11" s="3" customFormat="1" x14ac:dyDescent="0.3">
      <c r="A23" s="24">
        <f>A21+1</f>
        <v>16</v>
      </c>
      <c r="B23" s="12" t="s">
        <v>48</v>
      </c>
      <c r="C23" s="12" t="s">
        <v>49</v>
      </c>
      <c r="D23" s="8" t="s">
        <v>58</v>
      </c>
      <c r="E23" s="9"/>
      <c r="F23" s="9">
        <v>2.4</v>
      </c>
      <c r="G23" s="37"/>
      <c r="H23" s="37">
        <f t="shared" si="5"/>
        <v>0</v>
      </c>
      <c r="I23" s="37"/>
      <c r="J23" s="37">
        <f t="shared" si="2"/>
        <v>0</v>
      </c>
      <c r="K23" s="37">
        <f t="shared" si="3"/>
        <v>0</v>
      </c>
    </row>
    <row r="24" spans="1:11" s="3" customFormat="1" x14ac:dyDescent="0.3">
      <c r="A24" s="24">
        <f t="shared" si="4"/>
        <v>17</v>
      </c>
      <c r="B24" s="12" t="s">
        <v>50</v>
      </c>
      <c r="C24" s="12" t="s">
        <v>51</v>
      </c>
      <c r="D24" s="8" t="s">
        <v>62</v>
      </c>
      <c r="E24" s="9"/>
      <c r="F24" s="9">
        <v>316</v>
      </c>
      <c r="G24" s="37"/>
      <c r="H24" s="37">
        <f t="shared" si="5"/>
        <v>0</v>
      </c>
      <c r="I24" s="37"/>
      <c r="J24" s="37">
        <f t="shared" si="2"/>
        <v>0</v>
      </c>
      <c r="K24" s="37">
        <f t="shared" si="3"/>
        <v>0</v>
      </c>
    </row>
    <row r="25" spans="1:11" s="3" customFormat="1" x14ac:dyDescent="0.3">
      <c r="A25" s="24">
        <f t="shared" si="4"/>
        <v>18</v>
      </c>
      <c r="B25" s="12" t="s">
        <v>52</v>
      </c>
      <c r="C25" s="12" t="s">
        <v>53</v>
      </c>
      <c r="D25" s="8" t="s">
        <v>62</v>
      </c>
      <c r="E25" s="9"/>
      <c r="F25" s="9">
        <v>61.6</v>
      </c>
      <c r="G25" s="37"/>
      <c r="H25" s="37">
        <f t="shared" si="5"/>
        <v>0</v>
      </c>
      <c r="I25" s="37"/>
      <c r="J25" s="37">
        <f t="shared" si="2"/>
        <v>0</v>
      </c>
      <c r="K25" s="37">
        <f t="shared" si="3"/>
        <v>0</v>
      </c>
    </row>
    <row r="26" spans="1:11" s="3" customFormat="1" x14ac:dyDescent="0.3">
      <c r="A26" s="24">
        <f t="shared" si="4"/>
        <v>19</v>
      </c>
      <c r="B26" s="12" t="s">
        <v>54</v>
      </c>
      <c r="C26" s="12" t="s">
        <v>55</v>
      </c>
      <c r="D26" s="8" t="s">
        <v>58</v>
      </c>
      <c r="E26" s="9"/>
      <c r="F26" s="9">
        <f>(1.23+0.9)*4*0.1</f>
        <v>0.85199999999999998</v>
      </c>
      <c r="G26" s="37"/>
      <c r="H26" s="37">
        <f t="shared" si="5"/>
        <v>0</v>
      </c>
      <c r="I26" s="37"/>
      <c r="J26" s="37">
        <f t="shared" si="2"/>
        <v>0</v>
      </c>
      <c r="K26" s="37">
        <f t="shared" si="3"/>
        <v>0</v>
      </c>
    </row>
    <row r="27" spans="1:11" s="30" customFormat="1" x14ac:dyDescent="0.3">
      <c r="A27" s="29"/>
      <c r="B27" s="12" t="s">
        <v>12</v>
      </c>
      <c r="C27" s="12" t="s">
        <v>13</v>
      </c>
      <c r="D27" s="8" t="s">
        <v>58</v>
      </c>
      <c r="E27" s="9">
        <v>1.22</v>
      </c>
      <c r="F27" s="9">
        <f>E27*F26</f>
        <v>1.0394399999999999</v>
      </c>
      <c r="G27" s="37"/>
      <c r="H27" s="37">
        <f t="shared" si="5"/>
        <v>0</v>
      </c>
      <c r="I27" s="37"/>
      <c r="J27" s="37">
        <f t="shared" si="2"/>
        <v>0</v>
      </c>
      <c r="K27" s="37">
        <f t="shared" si="3"/>
        <v>0</v>
      </c>
    </row>
    <row r="28" spans="1:11" ht="14.4" x14ac:dyDescent="0.3">
      <c r="B28" s="14" t="s">
        <v>14</v>
      </c>
      <c r="C28" s="14" t="s">
        <v>15</v>
      </c>
      <c r="D28" s="15"/>
      <c r="E28" s="16"/>
      <c r="F28" s="16"/>
      <c r="G28" s="39"/>
      <c r="H28" s="39">
        <f>SUM(H5:H27)</f>
        <v>0</v>
      </c>
      <c r="I28" s="39"/>
      <c r="J28" s="39">
        <f>SUM(J5:J27)</f>
        <v>0</v>
      </c>
      <c r="K28" s="39">
        <f>SUM(K5:K27)</f>
        <v>0</v>
      </c>
    </row>
    <row r="29" spans="1:11" x14ac:dyDescent="0.3">
      <c r="B29" s="17" t="s">
        <v>16</v>
      </c>
      <c r="C29" s="17" t="s">
        <v>17</v>
      </c>
      <c r="D29" s="18">
        <v>0</v>
      </c>
      <c r="E29" s="19"/>
      <c r="F29" s="19"/>
      <c r="G29" s="40"/>
      <c r="H29" s="40"/>
      <c r="I29" s="40"/>
      <c r="J29" s="40"/>
      <c r="K29" s="40">
        <f>K28*D29</f>
        <v>0</v>
      </c>
    </row>
    <row r="30" spans="1:11" x14ac:dyDescent="0.3">
      <c r="B30" s="20" t="s">
        <v>18</v>
      </c>
      <c r="C30" s="20" t="s">
        <v>19</v>
      </c>
      <c r="D30" s="21"/>
      <c r="E30" s="19"/>
      <c r="F30" s="19"/>
      <c r="G30" s="40"/>
      <c r="H30" s="40"/>
      <c r="I30" s="40"/>
      <c r="J30" s="40"/>
      <c r="K30" s="40">
        <f>K29+K28</f>
        <v>0</v>
      </c>
    </row>
    <row r="31" spans="1:11" x14ac:dyDescent="0.3">
      <c r="B31" s="17" t="s">
        <v>20</v>
      </c>
      <c r="C31" s="17" t="s">
        <v>21</v>
      </c>
      <c r="D31" s="18">
        <v>0</v>
      </c>
      <c r="E31" s="19"/>
      <c r="F31" s="19"/>
      <c r="G31" s="40"/>
      <c r="H31" s="40"/>
      <c r="I31" s="40"/>
      <c r="J31" s="40"/>
      <c r="K31" s="40">
        <f>K30*D31</f>
        <v>0</v>
      </c>
    </row>
    <row r="32" spans="1:11" x14ac:dyDescent="0.3">
      <c r="B32" s="20" t="s">
        <v>18</v>
      </c>
      <c r="C32" s="20" t="s">
        <v>19</v>
      </c>
      <c r="D32" s="21"/>
      <c r="E32" s="19"/>
      <c r="F32" s="19"/>
      <c r="G32" s="40"/>
      <c r="H32" s="40"/>
      <c r="I32" s="40"/>
      <c r="J32" s="40"/>
      <c r="K32" s="40">
        <f>K31+K30</f>
        <v>0</v>
      </c>
    </row>
    <row r="33" spans="2:11" x14ac:dyDescent="0.3">
      <c r="B33" s="17" t="s">
        <v>24</v>
      </c>
      <c r="C33" s="17" t="s">
        <v>22</v>
      </c>
      <c r="D33" s="18">
        <v>0.18</v>
      </c>
      <c r="E33" s="19"/>
      <c r="F33" s="19"/>
      <c r="G33" s="40"/>
      <c r="H33" s="40"/>
      <c r="I33" s="40"/>
      <c r="J33" s="40"/>
      <c r="K33" s="40">
        <f>K32*D33</f>
        <v>0</v>
      </c>
    </row>
    <row r="34" spans="2:11" x14ac:dyDescent="0.3">
      <c r="B34" s="20" t="s">
        <v>23</v>
      </c>
      <c r="C34" s="20" t="s">
        <v>19</v>
      </c>
      <c r="D34" s="21"/>
      <c r="E34" s="19"/>
      <c r="F34" s="19"/>
      <c r="G34" s="40"/>
      <c r="H34" s="40"/>
      <c r="I34" s="40"/>
      <c r="J34" s="40"/>
      <c r="K34" s="40">
        <f>K33+K32</f>
        <v>0</v>
      </c>
    </row>
  </sheetData>
  <autoFilter ref="A3:AE26" xr:uid="{00000000-0001-0000-0000-000000000000}"/>
  <mergeCells count="9">
    <mergeCell ref="G1:H1"/>
    <mergeCell ref="I1:J1"/>
    <mergeCell ref="K1:K2"/>
    <mergeCell ref="A1:A2"/>
    <mergeCell ref="B1:B2"/>
    <mergeCell ref="C1:C2"/>
    <mergeCell ref="D1:D2"/>
    <mergeCell ref="E1:E2"/>
    <mergeCell ref="F1:F2"/>
  </mergeCells>
  <printOptions horizontalCentered="1"/>
  <pageMargins left="0.23622047244094499" right="0.196850393700787" top="0.47244094488188998" bottom="0.43307086614173201" header="0.31496062992126" footer="0.31496062992126"/>
  <pageSetup paperSize="9" scale="35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BOQ-600 pipe</vt:lpstr>
      <vt:lpstr>'BOQ-600 pipe'!Print_Area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Anano Papinashvili</dc:creator>
  <cp:lastModifiedBy>Anano Papinashvili</cp:lastModifiedBy>
  <dcterms:created xsi:type="dcterms:W3CDTF">2025-10-16T05:58:14Z</dcterms:created>
  <dcterms:modified xsi:type="dcterms:W3CDTF">2025-10-27T09:56:43Z</dcterms:modified>
</cp:coreProperties>
</file>