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C32085FB-5081-44BB-AA5E-2E890AC98882}" xr6:coauthVersionLast="37" xr6:coauthVersionMax="47" xr10:uidLastSave="{00000000-0000-0000-0000-000000000000}"/>
  <bookViews>
    <workbookView xWindow="0" yWindow="0" windowWidth="23040" windowHeight="8940" activeTab="1" xr2:uid="{00000000-000D-0000-FFFF-FFFF00000000}"/>
  </bookViews>
  <sheets>
    <sheet name="კრებსითი" sheetId="4" r:id="rId1"/>
    <sheet name="53" sheetId="8" r:id="rId2"/>
    <sheet name="54" sheetId="9" r:id="rId3"/>
    <sheet name="55" sheetId="16" r:id="rId4"/>
    <sheet name="56" sheetId="17" r:id="rId5"/>
    <sheet name="57" sheetId="24" r:id="rId6"/>
    <sheet name="58" sheetId="25" r:id="rId7"/>
  </sheets>
  <calcPr calcId="179021"/>
</workbook>
</file>

<file path=xl/calcChain.xml><?xml version="1.0" encoding="utf-8"?>
<calcChain xmlns="http://schemas.openxmlformats.org/spreadsheetml/2006/main">
  <c r="G11" i="25" l="1"/>
  <c r="G12" i="25"/>
  <c r="G13" i="25"/>
  <c r="G14" i="25"/>
  <c r="G15" i="25"/>
  <c r="G16" i="25"/>
  <c r="G17" i="25"/>
  <c r="G18" i="25"/>
  <c r="L18" i="25" s="1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L34" i="25" s="1"/>
  <c r="G35" i="25"/>
  <c r="G36" i="25"/>
  <c r="G37" i="25"/>
  <c r="G38" i="25"/>
  <c r="G39" i="25"/>
  <c r="G40" i="25"/>
  <c r="G41" i="25"/>
  <c r="G42" i="25"/>
  <c r="L42" i="25" s="1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L58" i="25" s="1"/>
  <c r="G59" i="25"/>
  <c r="G60" i="25"/>
  <c r="G61" i="25"/>
  <c r="G62" i="25"/>
  <c r="G63" i="25"/>
  <c r="G64" i="25"/>
  <c r="G65" i="25"/>
  <c r="G66" i="25"/>
  <c r="L66" i="25" s="1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L82" i="25" s="1"/>
  <c r="G83" i="25"/>
  <c r="G84" i="25"/>
  <c r="G85" i="25"/>
  <c r="G86" i="25"/>
  <c r="G87" i="25"/>
  <c r="G88" i="25"/>
  <c r="G89" i="25"/>
  <c r="G90" i="25"/>
  <c r="L90" i="25" s="1"/>
  <c r="G91" i="25"/>
  <c r="G92" i="25"/>
  <c r="G93" i="25"/>
  <c r="G94" i="25"/>
  <c r="G95" i="25"/>
  <c r="G96" i="25"/>
  <c r="G97" i="25"/>
  <c r="G98" i="25"/>
  <c r="G99" i="25"/>
  <c r="G100" i="25"/>
  <c r="G101" i="25"/>
  <c r="G102" i="25"/>
  <c r="L102" i="25" s="1"/>
  <c r="G103" i="25"/>
  <c r="G104" i="25"/>
  <c r="G105" i="25"/>
  <c r="G106" i="25"/>
  <c r="L106" i="25" s="1"/>
  <c r="G107" i="25"/>
  <c r="G108" i="25"/>
  <c r="G109" i="25"/>
  <c r="G110" i="25"/>
  <c r="G111" i="25"/>
  <c r="G112" i="25"/>
  <c r="G113" i="25"/>
  <c r="G114" i="25"/>
  <c r="L114" i="25" s="1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L130" i="25" s="1"/>
  <c r="G131" i="25"/>
  <c r="G132" i="25"/>
  <c r="G133" i="25"/>
  <c r="G134" i="25"/>
  <c r="G135" i="25"/>
  <c r="G136" i="25"/>
  <c r="G137" i="25"/>
  <c r="G138" i="25"/>
  <c r="L138" i="25" s="1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L154" i="25" s="1"/>
  <c r="G155" i="25"/>
  <c r="G156" i="25"/>
  <c r="G157" i="25"/>
  <c r="G158" i="25"/>
  <c r="G159" i="25"/>
  <c r="G160" i="25"/>
  <c r="G161" i="25"/>
  <c r="G162" i="25"/>
  <c r="L162" i="25" s="1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L178" i="25" s="1"/>
  <c r="G179" i="25"/>
  <c r="G180" i="25"/>
  <c r="G181" i="25"/>
  <c r="G182" i="25"/>
  <c r="G183" i="25"/>
  <c r="G184" i="25"/>
  <c r="G185" i="25"/>
  <c r="G186" i="25"/>
  <c r="L186" i="25" s="1"/>
  <c r="G187" i="25"/>
  <c r="G188" i="25"/>
  <c r="G189" i="25"/>
  <c r="G190" i="25"/>
  <c r="L190" i="25" s="1"/>
  <c r="G191" i="25"/>
  <c r="G192" i="25"/>
  <c r="G193" i="25"/>
  <c r="G194" i="25"/>
  <c r="G195" i="25"/>
  <c r="G196" i="25"/>
  <c r="G197" i="25"/>
  <c r="G198" i="25"/>
  <c r="L198" i="25" s="1"/>
  <c r="G199" i="25"/>
  <c r="G200" i="25"/>
  <c r="G201" i="25"/>
  <c r="G202" i="25"/>
  <c r="L202" i="25" s="1"/>
  <c r="G203" i="25"/>
  <c r="L30" i="25"/>
  <c r="L46" i="25"/>
  <c r="L70" i="25"/>
  <c r="L85" i="25"/>
  <c r="L126" i="25"/>
  <c r="L142" i="25"/>
  <c r="L166" i="25"/>
  <c r="L174" i="25"/>
  <c r="K10" i="25"/>
  <c r="K11" i="25"/>
  <c r="K12" i="25"/>
  <c r="K13" i="25"/>
  <c r="L13" i="25" s="1"/>
  <c r="K14" i="25"/>
  <c r="K15" i="25"/>
  <c r="K16" i="25"/>
  <c r="K17" i="25"/>
  <c r="K18" i="25"/>
  <c r="K19" i="25"/>
  <c r="L19" i="25" s="1"/>
  <c r="K20" i="25"/>
  <c r="K21" i="25"/>
  <c r="K22" i="25"/>
  <c r="L22" i="25" s="1"/>
  <c r="K23" i="25"/>
  <c r="K24" i="25"/>
  <c r="K25" i="25"/>
  <c r="K26" i="25"/>
  <c r="K27" i="25"/>
  <c r="K28" i="25"/>
  <c r="L28" i="25" s="1"/>
  <c r="K29" i="25"/>
  <c r="K30" i="25"/>
  <c r="K31" i="25"/>
  <c r="K32" i="25"/>
  <c r="K33" i="25"/>
  <c r="K34" i="25"/>
  <c r="K35" i="25"/>
  <c r="K36" i="25"/>
  <c r="K37" i="25"/>
  <c r="L37" i="25" s="1"/>
  <c r="K38" i="25"/>
  <c r="K39" i="25"/>
  <c r="K40" i="25"/>
  <c r="K41" i="25"/>
  <c r="K42" i="25"/>
  <c r="K43" i="25"/>
  <c r="L43" i="25" s="1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L67" i="25" s="1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L91" i="25" s="1"/>
  <c r="K92" i="25"/>
  <c r="K93" i="25"/>
  <c r="K94" i="25"/>
  <c r="L94" i="25" s="1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L109" i="25" s="1"/>
  <c r="K110" i="25"/>
  <c r="K111" i="25"/>
  <c r="K112" i="25"/>
  <c r="K113" i="25"/>
  <c r="K114" i="25"/>
  <c r="K115" i="25"/>
  <c r="L115" i="25" s="1"/>
  <c r="K116" i="25"/>
  <c r="K117" i="25"/>
  <c r="K118" i="25"/>
  <c r="L118" i="25" s="1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L133" i="25" s="1"/>
  <c r="K134" i="25"/>
  <c r="K135" i="25"/>
  <c r="K136" i="25"/>
  <c r="K137" i="25"/>
  <c r="K138" i="25"/>
  <c r="K139" i="25"/>
  <c r="L139" i="25" s="1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L163" i="25" s="1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L181" i="25" s="1"/>
  <c r="K182" i="25"/>
  <c r="L182" i="25" s="1"/>
  <c r="K183" i="25"/>
  <c r="K184" i="25"/>
  <c r="K185" i="25"/>
  <c r="K186" i="25"/>
  <c r="K187" i="25"/>
  <c r="L187" i="25" s="1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L203" i="25" s="1"/>
  <c r="I10" i="25"/>
  <c r="I11" i="25"/>
  <c r="L11" i="25" s="1"/>
  <c r="I12" i="25"/>
  <c r="I13" i="25"/>
  <c r="I14" i="25"/>
  <c r="L14" i="25" s="1"/>
  <c r="I15" i="25"/>
  <c r="I16" i="25"/>
  <c r="I17" i="25"/>
  <c r="I18" i="25"/>
  <c r="I19" i="25"/>
  <c r="I20" i="25"/>
  <c r="I21" i="25"/>
  <c r="I22" i="25"/>
  <c r="I23" i="25"/>
  <c r="L23" i="25" s="1"/>
  <c r="I24" i="25"/>
  <c r="I25" i="25"/>
  <c r="I26" i="25"/>
  <c r="I27" i="25"/>
  <c r="I28" i="25"/>
  <c r="I29" i="25"/>
  <c r="L29" i="25" s="1"/>
  <c r="I30" i="25"/>
  <c r="I31" i="25"/>
  <c r="I32" i="25"/>
  <c r="I33" i="25"/>
  <c r="I34" i="25"/>
  <c r="I35" i="25"/>
  <c r="L35" i="25" s="1"/>
  <c r="I36" i="25"/>
  <c r="I37" i="25"/>
  <c r="I38" i="25"/>
  <c r="L38" i="25" s="1"/>
  <c r="I39" i="25"/>
  <c r="I40" i="25"/>
  <c r="I41" i="25"/>
  <c r="I42" i="25"/>
  <c r="I43" i="25"/>
  <c r="I44" i="25"/>
  <c r="I45" i="25"/>
  <c r="I46" i="25"/>
  <c r="I47" i="25"/>
  <c r="L47" i="25" s="1"/>
  <c r="I48" i="25"/>
  <c r="I49" i="25"/>
  <c r="I50" i="25"/>
  <c r="I51" i="25"/>
  <c r="I52" i="25"/>
  <c r="I53" i="25"/>
  <c r="L53" i="25" s="1"/>
  <c r="I54" i="25"/>
  <c r="L54" i="25" s="1"/>
  <c r="I55" i="25"/>
  <c r="I56" i="25"/>
  <c r="I57" i="25"/>
  <c r="I58" i="25"/>
  <c r="I59" i="25"/>
  <c r="L59" i="25" s="1"/>
  <c r="I60" i="25"/>
  <c r="I61" i="25"/>
  <c r="L61" i="25" s="1"/>
  <c r="I62" i="25"/>
  <c r="L62" i="25" s="1"/>
  <c r="I63" i="25"/>
  <c r="I64" i="25"/>
  <c r="I65" i="25"/>
  <c r="I66" i="25"/>
  <c r="I67" i="25"/>
  <c r="I68" i="25"/>
  <c r="I69" i="25"/>
  <c r="I70" i="25"/>
  <c r="I71" i="25"/>
  <c r="L71" i="25" s="1"/>
  <c r="I72" i="25"/>
  <c r="I73" i="25"/>
  <c r="I74" i="25"/>
  <c r="I75" i="25"/>
  <c r="I76" i="25"/>
  <c r="I77" i="25"/>
  <c r="L77" i="25" s="1"/>
  <c r="I78" i="25"/>
  <c r="L78" i="25" s="1"/>
  <c r="I79" i="25"/>
  <c r="I80" i="25"/>
  <c r="I81" i="25"/>
  <c r="I82" i="25"/>
  <c r="I83" i="25"/>
  <c r="L83" i="25" s="1"/>
  <c r="I84" i="25"/>
  <c r="I85" i="25"/>
  <c r="I86" i="25"/>
  <c r="L86" i="25" s="1"/>
  <c r="I87" i="25"/>
  <c r="I88" i="25"/>
  <c r="I89" i="25"/>
  <c r="I90" i="25"/>
  <c r="I91" i="25"/>
  <c r="I92" i="25"/>
  <c r="I93" i="25"/>
  <c r="I94" i="25"/>
  <c r="I95" i="25"/>
  <c r="L95" i="25" s="1"/>
  <c r="I96" i="25"/>
  <c r="I97" i="25"/>
  <c r="I98" i="25"/>
  <c r="I99" i="25"/>
  <c r="I100" i="25"/>
  <c r="I101" i="25"/>
  <c r="L101" i="25" s="1"/>
  <c r="I102" i="25"/>
  <c r="I103" i="25"/>
  <c r="I104" i="25"/>
  <c r="I105" i="25"/>
  <c r="I106" i="25"/>
  <c r="I107" i="25"/>
  <c r="L107" i="25" s="1"/>
  <c r="I108" i="25"/>
  <c r="I109" i="25"/>
  <c r="I110" i="25"/>
  <c r="L110" i="25" s="1"/>
  <c r="I111" i="25"/>
  <c r="I112" i="25"/>
  <c r="I113" i="25"/>
  <c r="I114" i="25"/>
  <c r="I115" i="25"/>
  <c r="I116" i="25"/>
  <c r="I117" i="25"/>
  <c r="I118" i="25"/>
  <c r="I119" i="25"/>
  <c r="L119" i="25" s="1"/>
  <c r="I120" i="25"/>
  <c r="I121" i="25"/>
  <c r="I122" i="25"/>
  <c r="I123" i="25"/>
  <c r="I124" i="25"/>
  <c r="I125" i="25"/>
  <c r="L125" i="25" s="1"/>
  <c r="I126" i="25"/>
  <c r="I127" i="25"/>
  <c r="I128" i="25"/>
  <c r="I129" i="25"/>
  <c r="I130" i="25"/>
  <c r="I131" i="25"/>
  <c r="L131" i="25" s="1"/>
  <c r="I132" i="25"/>
  <c r="I133" i="25"/>
  <c r="I134" i="25"/>
  <c r="L134" i="25" s="1"/>
  <c r="I135" i="25"/>
  <c r="I136" i="25"/>
  <c r="I137" i="25"/>
  <c r="I138" i="25"/>
  <c r="I139" i="25"/>
  <c r="I140" i="25"/>
  <c r="I141" i="25"/>
  <c r="I142" i="25"/>
  <c r="I143" i="25"/>
  <c r="L143" i="25" s="1"/>
  <c r="I144" i="25"/>
  <c r="I145" i="25"/>
  <c r="I146" i="25"/>
  <c r="I147" i="25"/>
  <c r="I148" i="25"/>
  <c r="I149" i="25"/>
  <c r="L149" i="25" s="1"/>
  <c r="I150" i="25"/>
  <c r="I151" i="25"/>
  <c r="I152" i="25"/>
  <c r="I153" i="25"/>
  <c r="I154" i="25"/>
  <c r="I155" i="25"/>
  <c r="L155" i="25" s="1"/>
  <c r="I156" i="25"/>
  <c r="I157" i="25"/>
  <c r="L157" i="25" s="1"/>
  <c r="I158" i="25"/>
  <c r="L158" i="25" s="1"/>
  <c r="I159" i="25"/>
  <c r="I160" i="25"/>
  <c r="I161" i="25"/>
  <c r="I162" i="25"/>
  <c r="I163" i="25"/>
  <c r="I164" i="25"/>
  <c r="I165" i="25"/>
  <c r="I166" i="25"/>
  <c r="I167" i="25"/>
  <c r="L167" i="25" s="1"/>
  <c r="I168" i="25"/>
  <c r="I169" i="25"/>
  <c r="I170" i="25"/>
  <c r="I171" i="25"/>
  <c r="I172" i="25"/>
  <c r="I173" i="25"/>
  <c r="L173" i="25" s="1"/>
  <c r="I174" i="25"/>
  <c r="I175" i="25"/>
  <c r="I176" i="25"/>
  <c r="I177" i="25"/>
  <c r="I178" i="25"/>
  <c r="I179" i="25"/>
  <c r="L179" i="25" s="1"/>
  <c r="I180" i="25"/>
  <c r="I181" i="25"/>
  <c r="I182" i="25"/>
  <c r="I183" i="25"/>
  <c r="I184" i="25"/>
  <c r="I185" i="25"/>
  <c r="I186" i="25"/>
  <c r="I187" i="25"/>
  <c r="I188" i="25"/>
  <c r="I189" i="25"/>
  <c r="I190" i="25"/>
  <c r="I191" i="25"/>
  <c r="L191" i="25" s="1"/>
  <c r="I192" i="25"/>
  <c r="I193" i="25"/>
  <c r="I194" i="25"/>
  <c r="I195" i="25"/>
  <c r="I196" i="25"/>
  <c r="I197" i="25"/>
  <c r="L197" i="25" s="1"/>
  <c r="I198" i="25"/>
  <c r="I199" i="25"/>
  <c r="I200" i="25"/>
  <c r="I201" i="25"/>
  <c r="I202" i="25"/>
  <c r="I203" i="25"/>
  <c r="G10" i="25"/>
  <c r="L10" i="25" s="1"/>
  <c r="E197" i="25"/>
  <c r="E196" i="25"/>
  <c r="E195" i="25"/>
  <c r="E194" i="25"/>
  <c r="E188" i="25"/>
  <c r="E187" i="25"/>
  <c r="E186" i="25"/>
  <c r="E185" i="25"/>
  <c r="E184" i="25"/>
  <c r="E181" i="25"/>
  <c r="E178" i="25"/>
  <c r="E177" i="25"/>
  <c r="E172" i="25"/>
  <c r="E171" i="25"/>
  <c r="E170" i="25"/>
  <c r="E169" i="25"/>
  <c r="E166" i="25"/>
  <c r="E165" i="25"/>
  <c r="E164" i="25"/>
  <c r="E162" i="25"/>
  <c r="E159" i="25"/>
  <c r="E157" i="25"/>
  <c r="E156" i="25"/>
  <c r="E154" i="25"/>
  <c r="E151" i="25"/>
  <c r="E150" i="25"/>
  <c r="E148" i="25"/>
  <c r="E146" i="25"/>
  <c r="E145" i="25"/>
  <c r="E144" i="25"/>
  <c r="E138" i="25"/>
  <c r="E137" i="25"/>
  <c r="E136" i="25"/>
  <c r="E133" i="25"/>
  <c r="E132" i="25"/>
  <c r="E131" i="25"/>
  <c r="E130" i="25"/>
  <c r="E129" i="25"/>
  <c r="E127" i="25"/>
  <c r="E124" i="25"/>
  <c r="E123" i="25"/>
  <c r="E122" i="25"/>
  <c r="E120" i="25"/>
  <c r="E118" i="25"/>
  <c r="E121" i="25" s="1"/>
  <c r="E116" i="25"/>
  <c r="E114" i="25"/>
  <c r="E112" i="25"/>
  <c r="E110" i="25"/>
  <c r="E109" i="25"/>
  <c r="E108" i="25"/>
  <c r="E107" i="25"/>
  <c r="E101" i="25"/>
  <c r="E97" i="25"/>
  <c r="E95" i="25"/>
  <c r="E96" i="25" s="1"/>
  <c r="E94" i="25"/>
  <c r="E92" i="25"/>
  <c r="E91" i="25"/>
  <c r="E90" i="25"/>
  <c r="E93" i="25" s="1"/>
  <c r="E88" i="25"/>
  <c r="E86" i="25"/>
  <c r="E85" i="25"/>
  <c r="E84" i="25"/>
  <c r="E87" i="25" s="1"/>
  <c r="E77" i="25"/>
  <c r="E76" i="25"/>
  <c r="E74" i="25"/>
  <c r="E73" i="25"/>
  <c r="E72" i="25"/>
  <c r="E67" i="25"/>
  <c r="E69" i="25" s="1"/>
  <c r="E66" i="25"/>
  <c r="E65" i="25"/>
  <c r="E64" i="25"/>
  <c r="E62" i="25"/>
  <c r="E59" i="25"/>
  <c r="E58" i="25"/>
  <c r="E56" i="25"/>
  <c r="E54" i="25"/>
  <c r="E53" i="25"/>
  <c r="E51" i="25"/>
  <c r="E50" i="25"/>
  <c r="E48" i="25"/>
  <c r="E46" i="25"/>
  <c r="E45" i="25"/>
  <c r="E43" i="25"/>
  <c r="E42" i="25"/>
  <c r="E41" i="25"/>
  <c r="E39" i="25"/>
  <c r="E37" i="25"/>
  <c r="E36" i="25"/>
  <c r="E34" i="25"/>
  <c r="E33" i="25"/>
  <c r="E32" i="25"/>
  <c r="E31" i="25"/>
  <c r="E30" i="25"/>
  <c r="E28" i="25"/>
  <c r="E27" i="25"/>
  <c r="E26" i="25"/>
  <c r="E24" i="25"/>
  <c r="E23" i="25"/>
  <c r="E21" i="25"/>
  <c r="E20" i="25"/>
  <c r="E18" i="25"/>
  <c r="E17" i="25"/>
  <c r="E15" i="25"/>
  <c r="E13" i="25"/>
  <c r="E11" i="25"/>
  <c r="E10" i="25"/>
  <c r="K9" i="25"/>
  <c r="K204" i="25" s="1"/>
  <c r="I9" i="25"/>
  <c r="I204" i="25" s="1"/>
  <c r="G9" i="25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L99" i="24" s="1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68" i="24"/>
  <c r="K169" i="24"/>
  <c r="K170" i="24"/>
  <c r="K171" i="24"/>
  <c r="K172" i="24"/>
  <c r="K173" i="24"/>
  <c r="K174" i="24"/>
  <c r="K175" i="24"/>
  <c r="K176" i="24"/>
  <c r="K177" i="24"/>
  <c r="K178" i="24"/>
  <c r="K179" i="24"/>
  <c r="K180" i="24"/>
  <c r="K181" i="24"/>
  <c r="K182" i="24"/>
  <c r="K183" i="24"/>
  <c r="K184" i="24"/>
  <c r="K185" i="24"/>
  <c r="K186" i="24"/>
  <c r="K187" i="24"/>
  <c r="K188" i="24"/>
  <c r="K189" i="24"/>
  <c r="K190" i="24"/>
  <c r="K191" i="24"/>
  <c r="K192" i="24"/>
  <c r="K193" i="24"/>
  <c r="K194" i="24"/>
  <c r="K195" i="24"/>
  <c r="K196" i="24"/>
  <c r="K197" i="24"/>
  <c r="K198" i="24"/>
  <c r="K199" i="24"/>
  <c r="K200" i="24"/>
  <c r="K201" i="24"/>
  <c r="K202" i="24"/>
  <c r="K203" i="24"/>
  <c r="K204" i="24"/>
  <c r="K205" i="24"/>
  <c r="K206" i="24"/>
  <c r="K207" i="24"/>
  <c r="I9" i="24"/>
  <c r="I10" i="24"/>
  <c r="I11" i="24"/>
  <c r="I12" i="24"/>
  <c r="I13" i="24"/>
  <c r="I14" i="24"/>
  <c r="I15" i="24"/>
  <c r="L15" i="24" s="1"/>
  <c r="I16" i="24"/>
  <c r="I17" i="24"/>
  <c r="I18" i="24"/>
  <c r="I19" i="24"/>
  <c r="I20" i="24"/>
  <c r="I21" i="24"/>
  <c r="I22" i="24"/>
  <c r="I23" i="24"/>
  <c r="I24" i="24"/>
  <c r="I25" i="24"/>
  <c r="I26" i="24"/>
  <c r="I27" i="24"/>
  <c r="L27" i="24" s="1"/>
  <c r="I28" i="24"/>
  <c r="I29" i="24"/>
  <c r="I30" i="24"/>
  <c r="I31" i="24"/>
  <c r="I32" i="24"/>
  <c r="I33" i="24"/>
  <c r="I34" i="24"/>
  <c r="I35" i="24"/>
  <c r="I36" i="24"/>
  <c r="I37" i="24"/>
  <c r="I38" i="24"/>
  <c r="I39" i="24"/>
  <c r="L39" i="24" s="1"/>
  <c r="I40" i="24"/>
  <c r="I41" i="24"/>
  <c r="I42" i="24"/>
  <c r="I43" i="24"/>
  <c r="I44" i="24"/>
  <c r="I45" i="24"/>
  <c r="I46" i="24"/>
  <c r="I47" i="24"/>
  <c r="I48" i="24"/>
  <c r="I49" i="24"/>
  <c r="I50" i="24"/>
  <c r="I51" i="24"/>
  <c r="L51" i="24" s="1"/>
  <c r="I52" i="24"/>
  <c r="I53" i="24"/>
  <c r="I54" i="24"/>
  <c r="I55" i="24"/>
  <c r="I56" i="24"/>
  <c r="I57" i="24"/>
  <c r="I58" i="24"/>
  <c r="I59" i="24"/>
  <c r="I60" i="24"/>
  <c r="I61" i="24"/>
  <c r="I62" i="24"/>
  <c r="I63" i="24"/>
  <c r="L63" i="24" s="1"/>
  <c r="I64" i="24"/>
  <c r="I65" i="24"/>
  <c r="I66" i="24"/>
  <c r="I67" i="24"/>
  <c r="I68" i="24"/>
  <c r="I69" i="24"/>
  <c r="I70" i="24"/>
  <c r="I71" i="24"/>
  <c r="I72" i="24"/>
  <c r="I73" i="24"/>
  <c r="I74" i="24"/>
  <c r="I75" i="24"/>
  <c r="L75" i="24" s="1"/>
  <c r="I76" i="24"/>
  <c r="I77" i="24"/>
  <c r="I78" i="24"/>
  <c r="I79" i="24"/>
  <c r="I80" i="24"/>
  <c r="I81" i="24"/>
  <c r="I82" i="24"/>
  <c r="I83" i="24"/>
  <c r="I84" i="24"/>
  <c r="I85" i="24"/>
  <c r="I86" i="24"/>
  <c r="I87" i="24"/>
  <c r="L87" i="24" s="1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L111" i="24" s="1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L123" i="24" s="1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L135" i="24" s="1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L147" i="24" s="1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L159" i="24" s="1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L171" i="24" s="1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L183" i="24" s="1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L196" i="24" s="1"/>
  <c r="I197" i="24"/>
  <c r="L197" i="24" s="1"/>
  <c r="I198" i="24"/>
  <c r="I199" i="24"/>
  <c r="I200" i="24"/>
  <c r="I201" i="24"/>
  <c r="I202" i="24"/>
  <c r="I203" i="24"/>
  <c r="I204" i="24"/>
  <c r="I205" i="24"/>
  <c r="I206" i="24"/>
  <c r="I207" i="24"/>
  <c r="L207" i="24" s="1"/>
  <c r="G9" i="24"/>
  <c r="L9" i="24" s="1"/>
  <c r="G10" i="24"/>
  <c r="L10" i="24" s="1"/>
  <c r="G11" i="24"/>
  <c r="L11" i="24" s="1"/>
  <c r="G12" i="24"/>
  <c r="L12" i="24" s="1"/>
  <c r="G13" i="24"/>
  <c r="G14" i="24"/>
  <c r="G15" i="24"/>
  <c r="G16" i="24"/>
  <c r="L16" i="24" s="1"/>
  <c r="G17" i="24"/>
  <c r="G18" i="24"/>
  <c r="L18" i="24" s="1"/>
  <c r="G19" i="24"/>
  <c r="L19" i="24" s="1"/>
  <c r="G20" i="24"/>
  <c r="G21" i="24"/>
  <c r="L21" i="24" s="1"/>
  <c r="G22" i="24"/>
  <c r="L22" i="24" s="1"/>
  <c r="G23" i="24"/>
  <c r="L23" i="24" s="1"/>
  <c r="G24" i="24"/>
  <c r="L24" i="24" s="1"/>
  <c r="G25" i="24"/>
  <c r="G26" i="24"/>
  <c r="G27" i="24"/>
  <c r="G28" i="24"/>
  <c r="L28" i="24" s="1"/>
  <c r="G29" i="24"/>
  <c r="G30" i="24"/>
  <c r="L30" i="24" s="1"/>
  <c r="G31" i="24"/>
  <c r="L31" i="24" s="1"/>
  <c r="G32" i="24"/>
  <c r="G33" i="24"/>
  <c r="L33" i="24" s="1"/>
  <c r="G34" i="24"/>
  <c r="L34" i="24" s="1"/>
  <c r="G35" i="24"/>
  <c r="L35" i="24" s="1"/>
  <c r="G36" i="24"/>
  <c r="L36" i="24" s="1"/>
  <c r="G37" i="24"/>
  <c r="G38" i="24"/>
  <c r="G39" i="24"/>
  <c r="G40" i="24"/>
  <c r="L40" i="24" s="1"/>
  <c r="G41" i="24"/>
  <c r="G42" i="24"/>
  <c r="L42" i="24" s="1"/>
  <c r="G43" i="24"/>
  <c r="L43" i="24" s="1"/>
  <c r="G44" i="24"/>
  <c r="G45" i="24"/>
  <c r="L45" i="24" s="1"/>
  <c r="G46" i="24"/>
  <c r="L46" i="24" s="1"/>
  <c r="G47" i="24"/>
  <c r="L47" i="24" s="1"/>
  <c r="G48" i="24"/>
  <c r="L48" i="24" s="1"/>
  <c r="G49" i="24"/>
  <c r="G50" i="24"/>
  <c r="G51" i="24"/>
  <c r="G52" i="24"/>
  <c r="L52" i="24" s="1"/>
  <c r="G53" i="24"/>
  <c r="G54" i="24"/>
  <c r="L54" i="24" s="1"/>
  <c r="G55" i="24"/>
  <c r="L55" i="24" s="1"/>
  <c r="G56" i="24"/>
  <c r="G57" i="24"/>
  <c r="L57" i="24" s="1"/>
  <c r="G58" i="24"/>
  <c r="L58" i="24" s="1"/>
  <c r="G59" i="24"/>
  <c r="L59" i="24" s="1"/>
  <c r="G60" i="24"/>
  <c r="L60" i="24" s="1"/>
  <c r="G61" i="24"/>
  <c r="G62" i="24"/>
  <c r="G63" i="24"/>
  <c r="G64" i="24"/>
  <c r="L64" i="24" s="1"/>
  <c r="G65" i="24"/>
  <c r="G66" i="24"/>
  <c r="L66" i="24" s="1"/>
  <c r="G67" i="24"/>
  <c r="L67" i="24" s="1"/>
  <c r="G68" i="24"/>
  <c r="G69" i="24"/>
  <c r="L69" i="24" s="1"/>
  <c r="G70" i="24"/>
  <c r="L70" i="24" s="1"/>
  <c r="G71" i="24"/>
  <c r="L71" i="24" s="1"/>
  <c r="G72" i="24"/>
  <c r="L72" i="24" s="1"/>
  <c r="G73" i="24"/>
  <c r="G74" i="24"/>
  <c r="G75" i="24"/>
  <c r="G76" i="24"/>
  <c r="L76" i="24" s="1"/>
  <c r="G77" i="24"/>
  <c r="G78" i="24"/>
  <c r="L78" i="24" s="1"/>
  <c r="G79" i="24"/>
  <c r="L79" i="24" s="1"/>
  <c r="G80" i="24"/>
  <c r="G81" i="24"/>
  <c r="L81" i="24" s="1"/>
  <c r="G82" i="24"/>
  <c r="L82" i="24" s="1"/>
  <c r="G83" i="24"/>
  <c r="L83" i="24" s="1"/>
  <c r="G84" i="24"/>
  <c r="L84" i="24" s="1"/>
  <c r="G85" i="24"/>
  <c r="G86" i="24"/>
  <c r="G87" i="24"/>
  <c r="G88" i="24"/>
  <c r="L88" i="24" s="1"/>
  <c r="G89" i="24"/>
  <c r="G90" i="24"/>
  <c r="L90" i="24" s="1"/>
  <c r="G91" i="24"/>
  <c r="L91" i="24" s="1"/>
  <c r="G92" i="24"/>
  <c r="G93" i="24"/>
  <c r="L93" i="24" s="1"/>
  <c r="G94" i="24"/>
  <c r="L94" i="24" s="1"/>
  <c r="G95" i="24"/>
  <c r="L95" i="24" s="1"/>
  <c r="G96" i="24"/>
  <c r="L96" i="24" s="1"/>
  <c r="G97" i="24"/>
  <c r="G98" i="24"/>
  <c r="G99" i="24"/>
  <c r="G100" i="24"/>
  <c r="L100" i="24" s="1"/>
  <c r="G101" i="24"/>
  <c r="G102" i="24"/>
  <c r="L102" i="24" s="1"/>
  <c r="G103" i="24"/>
  <c r="L103" i="24" s="1"/>
  <c r="G104" i="24"/>
  <c r="G105" i="24"/>
  <c r="L105" i="24" s="1"/>
  <c r="G106" i="24"/>
  <c r="L106" i="24" s="1"/>
  <c r="G107" i="24"/>
  <c r="L107" i="24" s="1"/>
  <c r="G108" i="24"/>
  <c r="L108" i="24" s="1"/>
  <c r="G109" i="24"/>
  <c r="G110" i="24"/>
  <c r="G111" i="24"/>
  <c r="G112" i="24"/>
  <c r="L112" i="24" s="1"/>
  <c r="G113" i="24"/>
  <c r="G114" i="24"/>
  <c r="L114" i="24" s="1"/>
  <c r="G115" i="24"/>
  <c r="L115" i="24" s="1"/>
  <c r="G116" i="24"/>
  <c r="G117" i="24"/>
  <c r="L117" i="24" s="1"/>
  <c r="G118" i="24"/>
  <c r="L118" i="24" s="1"/>
  <c r="G119" i="24"/>
  <c r="L119" i="24" s="1"/>
  <c r="G120" i="24"/>
  <c r="L120" i="24" s="1"/>
  <c r="G121" i="24"/>
  <c r="L121" i="24" s="1"/>
  <c r="G122" i="24"/>
  <c r="G123" i="24"/>
  <c r="G124" i="24"/>
  <c r="L124" i="24" s="1"/>
  <c r="G125" i="24"/>
  <c r="G126" i="24"/>
  <c r="L126" i="24" s="1"/>
  <c r="G127" i="24"/>
  <c r="L127" i="24" s="1"/>
  <c r="G128" i="24"/>
  <c r="G129" i="24"/>
  <c r="L129" i="24" s="1"/>
  <c r="G130" i="24"/>
  <c r="L130" i="24" s="1"/>
  <c r="G131" i="24"/>
  <c r="L131" i="24" s="1"/>
  <c r="G132" i="24"/>
  <c r="L132" i="24" s="1"/>
  <c r="G133" i="24"/>
  <c r="L133" i="24" s="1"/>
  <c r="G134" i="24"/>
  <c r="G135" i="24"/>
  <c r="G136" i="24"/>
  <c r="L136" i="24" s="1"/>
  <c r="G137" i="24"/>
  <c r="G138" i="24"/>
  <c r="L138" i="24" s="1"/>
  <c r="G139" i="24"/>
  <c r="L139" i="24" s="1"/>
  <c r="G140" i="24"/>
  <c r="G141" i="24"/>
  <c r="L141" i="24" s="1"/>
  <c r="G142" i="24"/>
  <c r="L142" i="24" s="1"/>
  <c r="G143" i="24"/>
  <c r="L143" i="24" s="1"/>
  <c r="G144" i="24"/>
  <c r="L144" i="24" s="1"/>
  <c r="G145" i="24"/>
  <c r="L145" i="24" s="1"/>
  <c r="G146" i="24"/>
  <c r="G147" i="24"/>
  <c r="G148" i="24"/>
  <c r="L148" i="24" s="1"/>
  <c r="G149" i="24"/>
  <c r="G150" i="24"/>
  <c r="L150" i="24" s="1"/>
  <c r="G151" i="24"/>
  <c r="L151" i="24" s="1"/>
  <c r="G152" i="24"/>
  <c r="G153" i="24"/>
  <c r="L153" i="24" s="1"/>
  <c r="G154" i="24"/>
  <c r="L154" i="24" s="1"/>
  <c r="G155" i="24"/>
  <c r="L155" i="24" s="1"/>
  <c r="G156" i="24"/>
  <c r="L156" i="24" s="1"/>
  <c r="G157" i="24"/>
  <c r="L157" i="24" s="1"/>
  <c r="G158" i="24"/>
  <c r="G159" i="24"/>
  <c r="G160" i="24"/>
  <c r="L160" i="24" s="1"/>
  <c r="G161" i="24"/>
  <c r="G162" i="24"/>
  <c r="L162" i="24" s="1"/>
  <c r="G163" i="24"/>
  <c r="L163" i="24" s="1"/>
  <c r="G164" i="24"/>
  <c r="G165" i="24"/>
  <c r="L165" i="24" s="1"/>
  <c r="G166" i="24"/>
  <c r="L166" i="24" s="1"/>
  <c r="G167" i="24"/>
  <c r="L167" i="24" s="1"/>
  <c r="G168" i="24"/>
  <c r="L168" i="24" s="1"/>
  <c r="G169" i="24"/>
  <c r="L169" i="24" s="1"/>
  <c r="G170" i="24"/>
  <c r="G171" i="24"/>
  <c r="G172" i="24"/>
  <c r="L172" i="24" s="1"/>
  <c r="G173" i="24"/>
  <c r="G174" i="24"/>
  <c r="L174" i="24" s="1"/>
  <c r="G175" i="24"/>
  <c r="L175" i="24" s="1"/>
  <c r="G176" i="24"/>
  <c r="G177" i="24"/>
  <c r="G178" i="24"/>
  <c r="L178" i="24" s="1"/>
  <c r="G179" i="24"/>
  <c r="L179" i="24" s="1"/>
  <c r="G180" i="24"/>
  <c r="L180" i="24" s="1"/>
  <c r="G181" i="24"/>
  <c r="L181" i="24" s="1"/>
  <c r="G182" i="24"/>
  <c r="G183" i="24"/>
  <c r="G184" i="24"/>
  <c r="L184" i="24" s="1"/>
  <c r="G185" i="24"/>
  <c r="G186" i="24"/>
  <c r="L186" i="24" s="1"/>
  <c r="G187" i="24"/>
  <c r="L187" i="24" s="1"/>
  <c r="G188" i="24"/>
  <c r="G189" i="24"/>
  <c r="G190" i="24"/>
  <c r="L190" i="24" s="1"/>
  <c r="G191" i="24"/>
  <c r="L191" i="24" s="1"/>
  <c r="G192" i="24"/>
  <c r="L192" i="24" s="1"/>
  <c r="G193" i="24"/>
  <c r="L193" i="24" s="1"/>
  <c r="G194" i="24"/>
  <c r="G195" i="24"/>
  <c r="G196" i="24"/>
  <c r="G197" i="24"/>
  <c r="G198" i="24"/>
  <c r="L198" i="24" s="1"/>
  <c r="G199" i="24"/>
  <c r="L199" i="24" s="1"/>
  <c r="G200" i="24"/>
  <c r="G201" i="24"/>
  <c r="G202" i="24"/>
  <c r="L202" i="24" s="1"/>
  <c r="G203" i="24"/>
  <c r="L203" i="24" s="1"/>
  <c r="G204" i="24"/>
  <c r="L204" i="24" s="1"/>
  <c r="G205" i="24"/>
  <c r="L205" i="24" s="1"/>
  <c r="G206" i="24"/>
  <c r="G207" i="24"/>
  <c r="E203" i="24"/>
  <c r="E202" i="24"/>
  <c r="E194" i="24"/>
  <c r="E186" i="24"/>
  <c r="E190" i="24"/>
  <c r="E189" i="24"/>
  <c r="E188" i="24"/>
  <c r="E201" i="24"/>
  <c r="E200" i="24"/>
  <c r="E199" i="24"/>
  <c r="E198" i="24"/>
  <c r="E196" i="24"/>
  <c r="E195" i="24"/>
  <c r="E32" i="24"/>
  <c r="E25" i="24"/>
  <c r="E30" i="24"/>
  <c r="E33" i="24"/>
  <c r="E31" i="24"/>
  <c r="E29" i="24"/>
  <c r="E27" i="24"/>
  <c r="E26" i="24"/>
  <c r="E23" i="24"/>
  <c r="E22" i="24"/>
  <c r="E24" i="24" s="1"/>
  <c r="E38" i="24"/>
  <c r="E36" i="24"/>
  <c r="E35" i="24"/>
  <c r="E37" i="24" s="1"/>
  <c r="E191" i="24"/>
  <c r="E185" i="24"/>
  <c r="E182" i="24"/>
  <c r="E181" i="24"/>
  <c r="E174" i="24"/>
  <c r="E173" i="24"/>
  <c r="E170" i="24"/>
  <c r="E169" i="24"/>
  <c r="E168" i="24"/>
  <c r="E166" i="24"/>
  <c r="E163" i="24"/>
  <c r="E161" i="24"/>
  <c r="E160" i="24"/>
  <c r="E158" i="24"/>
  <c r="E155" i="24"/>
  <c r="E154" i="24"/>
  <c r="E157" i="24" s="1"/>
  <c r="E152" i="24"/>
  <c r="E150" i="24"/>
  <c r="E149" i="24"/>
  <c r="E147" i="24"/>
  <c r="E145" i="24"/>
  <c r="E144" i="24"/>
  <c r="E143" i="24"/>
  <c r="E137" i="24"/>
  <c r="E136" i="24"/>
  <c r="E135" i="24"/>
  <c r="E132" i="24"/>
  <c r="E131" i="24"/>
  <c r="E130" i="24"/>
  <c r="E129" i="24"/>
  <c r="E128" i="24"/>
  <c r="E126" i="24"/>
  <c r="E123" i="24"/>
  <c r="E122" i="24"/>
  <c r="E121" i="24"/>
  <c r="E119" i="24"/>
  <c r="E117" i="24"/>
  <c r="E115" i="24"/>
  <c r="E113" i="24"/>
  <c r="E116" i="24" s="1"/>
  <c r="E111" i="24"/>
  <c r="E109" i="24"/>
  <c r="E108" i="24"/>
  <c r="E107" i="24"/>
  <c r="E106" i="24"/>
  <c r="E110" i="24" s="1"/>
  <c r="E94" i="24"/>
  <c r="E97" i="24" s="1"/>
  <c r="E93" i="24"/>
  <c r="E91" i="24"/>
  <c r="E90" i="24"/>
  <c r="E89" i="24"/>
  <c r="E87" i="24"/>
  <c r="E85" i="24"/>
  <c r="E84" i="24"/>
  <c r="E83" i="24"/>
  <c r="E76" i="24"/>
  <c r="E77" i="24" s="1"/>
  <c r="E75" i="24"/>
  <c r="E73" i="24"/>
  <c r="E72" i="24"/>
  <c r="E71" i="24"/>
  <c r="E66" i="24"/>
  <c r="E69" i="24" s="1"/>
  <c r="E65" i="24"/>
  <c r="E64" i="24"/>
  <c r="E63" i="24"/>
  <c r="E61" i="24"/>
  <c r="E58" i="24"/>
  <c r="E57" i="24"/>
  <c r="E55" i="24"/>
  <c r="E53" i="24"/>
  <c r="E52" i="24"/>
  <c r="E54" i="24" s="1"/>
  <c r="E50" i="24"/>
  <c r="E49" i="24"/>
  <c r="E47" i="24"/>
  <c r="E45" i="24"/>
  <c r="E44" i="24"/>
  <c r="E42" i="24"/>
  <c r="E41" i="24"/>
  <c r="E40" i="24"/>
  <c r="E20" i="24"/>
  <c r="E19" i="24"/>
  <c r="E17" i="24"/>
  <c r="E16" i="24"/>
  <c r="E18" i="24" s="1"/>
  <c r="E14" i="24"/>
  <c r="E12" i="24"/>
  <c r="E10" i="24"/>
  <c r="E9" i="24"/>
  <c r="K8" i="24"/>
  <c r="K208" i="24" s="1"/>
  <c r="I8" i="24"/>
  <c r="G8" i="24"/>
  <c r="G208" i="24" s="1"/>
  <c r="K179" i="17"/>
  <c r="I179" i="17"/>
  <c r="G179" i="17"/>
  <c r="K178" i="17"/>
  <c r="I178" i="17"/>
  <c r="G178" i="17"/>
  <c r="L178" i="17" s="1"/>
  <c r="K177" i="17"/>
  <c r="I177" i="17"/>
  <c r="G177" i="17"/>
  <c r="K176" i="17"/>
  <c r="I176" i="17"/>
  <c r="G176" i="17"/>
  <c r="E173" i="17"/>
  <c r="K172" i="17"/>
  <c r="E172" i="17"/>
  <c r="G172" i="17" s="1"/>
  <c r="E171" i="17"/>
  <c r="E170" i="17"/>
  <c r="G170" i="17" s="1"/>
  <c r="K169" i="17"/>
  <c r="I169" i="17"/>
  <c r="G169" i="17"/>
  <c r="E169" i="17"/>
  <c r="E168" i="17"/>
  <c r="G168" i="17" s="1"/>
  <c r="E167" i="17"/>
  <c r="E166" i="17"/>
  <c r="G166" i="17" s="1"/>
  <c r="E165" i="17"/>
  <c r="E162" i="17"/>
  <c r="K160" i="17"/>
  <c r="I160" i="17"/>
  <c r="G160" i="17"/>
  <c r="K159" i="17"/>
  <c r="I159" i="17"/>
  <c r="E159" i="17"/>
  <c r="G159" i="17" s="1"/>
  <c r="E158" i="17"/>
  <c r="E161" i="17" s="1"/>
  <c r="K157" i="17"/>
  <c r="I157" i="17"/>
  <c r="G157" i="17"/>
  <c r="I154" i="17"/>
  <c r="E153" i="17"/>
  <c r="K153" i="17" s="1"/>
  <c r="E152" i="17"/>
  <c r="K151" i="17"/>
  <c r="E151" i="17"/>
  <c r="E154" i="17" s="1"/>
  <c r="G154" i="17" s="1"/>
  <c r="E150" i="17"/>
  <c r="K150" i="17" s="1"/>
  <c r="K148" i="17"/>
  <c r="I148" i="17"/>
  <c r="G148" i="17"/>
  <c r="G147" i="17"/>
  <c r="E147" i="17"/>
  <c r="E146" i="17"/>
  <c r="G146" i="17" s="1"/>
  <c r="E145" i="17"/>
  <c r="I145" i="17" s="1"/>
  <c r="K144" i="17"/>
  <c r="I144" i="17"/>
  <c r="G144" i="17"/>
  <c r="E143" i="17"/>
  <c r="K143" i="17" s="1"/>
  <c r="K141" i="17"/>
  <c r="I141" i="17"/>
  <c r="G141" i="17"/>
  <c r="E140" i="17"/>
  <c r="K139" i="17"/>
  <c r="I139" i="17"/>
  <c r="G139" i="17"/>
  <c r="E138" i="17"/>
  <c r="E137" i="17"/>
  <c r="E142" i="17" s="1"/>
  <c r="K136" i="17"/>
  <c r="I136" i="17"/>
  <c r="G136" i="17"/>
  <c r="E135" i="17"/>
  <c r="G135" i="17" s="1"/>
  <c r="K133" i="17"/>
  <c r="I133" i="17"/>
  <c r="G133" i="17"/>
  <c r="E132" i="17"/>
  <c r="G132" i="17" s="1"/>
  <c r="E131" i="17"/>
  <c r="K130" i="17"/>
  <c r="I130" i="17"/>
  <c r="G130" i="17"/>
  <c r="E129" i="17"/>
  <c r="E127" i="17"/>
  <c r="K127" i="17" s="1"/>
  <c r="E126" i="17"/>
  <c r="G126" i="17" s="1"/>
  <c r="E125" i="17"/>
  <c r="K124" i="17"/>
  <c r="I124" i="17"/>
  <c r="G124" i="17"/>
  <c r="E119" i="17"/>
  <c r="K119" i="17" s="1"/>
  <c r="E118" i="17"/>
  <c r="K117" i="17"/>
  <c r="E117" i="17"/>
  <c r="I117" i="17" s="1"/>
  <c r="E114" i="17"/>
  <c r="I114" i="17" s="1"/>
  <c r="E113" i="17"/>
  <c r="E112" i="17"/>
  <c r="E111" i="17"/>
  <c r="E110" i="17"/>
  <c r="K109" i="17"/>
  <c r="I109" i="17"/>
  <c r="G109" i="17"/>
  <c r="K108" i="17"/>
  <c r="E108" i="17"/>
  <c r="I108" i="17" s="1"/>
  <c r="K107" i="17"/>
  <c r="I107" i="17"/>
  <c r="G107" i="17"/>
  <c r="K106" i="17"/>
  <c r="I106" i="17"/>
  <c r="G106" i="17"/>
  <c r="E105" i="17"/>
  <c r="E104" i="17"/>
  <c r="G104" i="17" s="1"/>
  <c r="E103" i="17"/>
  <c r="E101" i="17"/>
  <c r="K100" i="17"/>
  <c r="I100" i="17"/>
  <c r="G100" i="17"/>
  <c r="E99" i="17"/>
  <c r="I99" i="17" s="1"/>
  <c r="E97" i="17"/>
  <c r="E95" i="17"/>
  <c r="K94" i="17"/>
  <c r="I94" i="17"/>
  <c r="G94" i="17"/>
  <c r="E93" i="17"/>
  <c r="I91" i="17"/>
  <c r="G91" i="17"/>
  <c r="E91" i="17"/>
  <c r="K91" i="17" s="1"/>
  <c r="E90" i="17"/>
  <c r="K90" i="17" s="1"/>
  <c r="E89" i="17"/>
  <c r="I89" i="17" s="1"/>
  <c r="E88" i="17"/>
  <c r="K87" i="17"/>
  <c r="I87" i="17"/>
  <c r="G87" i="17"/>
  <c r="G82" i="17"/>
  <c r="E81" i="17"/>
  <c r="K81" i="17" s="1"/>
  <c r="E79" i="17"/>
  <c r="G79" i="17" s="1"/>
  <c r="E78" i="17"/>
  <c r="I78" i="17" s="1"/>
  <c r="E77" i="17"/>
  <c r="E80" i="17" s="1"/>
  <c r="K76" i="17"/>
  <c r="I76" i="17"/>
  <c r="G76" i="17"/>
  <c r="E75" i="17"/>
  <c r="E73" i="17"/>
  <c r="K73" i="17" s="1"/>
  <c r="E72" i="17"/>
  <c r="E71" i="17"/>
  <c r="K70" i="17"/>
  <c r="I70" i="17"/>
  <c r="G70" i="17"/>
  <c r="E69" i="17"/>
  <c r="E68" i="17"/>
  <c r="K67" i="17"/>
  <c r="I67" i="17"/>
  <c r="G67" i="17"/>
  <c r="E67" i="17"/>
  <c r="E66" i="17"/>
  <c r="E65" i="17"/>
  <c r="G65" i="17" s="1"/>
  <c r="K64" i="17"/>
  <c r="I64" i="17"/>
  <c r="G64" i="17"/>
  <c r="E63" i="17"/>
  <c r="I63" i="17" s="1"/>
  <c r="E61" i="17"/>
  <c r="G61" i="17" s="1"/>
  <c r="E60" i="17"/>
  <c r="K60" i="17" s="1"/>
  <c r="E59" i="17"/>
  <c r="K58" i="17"/>
  <c r="I58" i="17"/>
  <c r="E58" i="17"/>
  <c r="G58" i="17" s="1"/>
  <c r="E57" i="17"/>
  <c r="K57" i="17" s="1"/>
  <c r="E55" i="17"/>
  <c r="K55" i="17" s="1"/>
  <c r="E54" i="17"/>
  <c r="I54" i="17" s="1"/>
  <c r="E53" i="17"/>
  <c r="K52" i="17"/>
  <c r="I52" i="17"/>
  <c r="G52" i="17"/>
  <c r="E48" i="17"/>
  <c r="E50" i="17" s="1"/>
  <c r="E47" i="17"/>
  <c r="K47" i="17" s="1"/>
  <c r="E46" i="17"/>
  <c r="K45" i="17"/>
  <c r="I45" i="17"/>
  <c r="G45" i="17"/>
  <c r="E45" i="17"/>
  <c r="K44" i="17"/>
  <c r="I44" i="17"/>
  <c r="G44" i="17"/>
  <c r="L44" i="17" s="1"/>
  <c r="E43" i="17"/>
  <c r="G43" i="17" s="1"/>
  <c r="K42" i="17"/>
  <c r="I42" i="17"/>
  <c r="G42" i="17"/>
  <c r="E40" i="17"/>
  <c r="G40" i="17" s="1"/>
  <c r="E39" i="17"/>
  <c r="I39" i="17" s="1"/>
  <c r="K38" i="17"/>
  <c r="I38" i="17"/>
  <c r="G38" i="17"/>
  <c r="E37" i="17"/>
  <c r="E35" i="17"/>
  <c r="E34" i="17"/>
  <c r="G34" i="17" s="1"/>
  <c r="K33" i="17"/>
  <c r="I33" i="17"/>
  <c r="G33" i="17"/>
  <c r="E32" i="17"/>
  <c r="G32" i="17" s="1"/>
  <c r="E31" i="17"/>
  <c r="I31" i="17" s="1"/>
  <c r="K29" i="17"/>
  <c r="E29" i="17"/>
  <c r="I29" i="17" s="1"/>
  <c r="E27" i="17"/>
  <c r="I27" i="17" s="1"/>
  <c r="E26" i="17"/>
  <c r="K25" i="17"/>
  <c r="I25" i="17"/>
  <c r="G25" i="17"/>
  <c r="E24" i="17"/>
  <c r="E23" i="17"/>
  <c r="G23" i="17" s="1"/>
  <c r="E22" i="17"/>
  <c r="K21" i="17"/>
  <c r="I21" i="17"/>
  <c r="G21" i="17"/>
  <c r="E20" i="17"/>
  <c r="K20" i="17" s="1"/>
  <c r="E19" i="17"/>
  <c r="G19" i="17" s="1"/>
  <c r="E17" i="17"/>
  <c r="I17" i="17" s="1"/>
  <c r="E16" i="17"/>
  <c r="K16" i="17" s="1"/>
  <c r="K15" i="17"/>
  <c r="I15" i="17"/>
  <c r="G15" i="17"/>
  <c r="K14" i="17"/>
  <c r="I14" i="17"/>
  <c r="G14" i="17"/>
  <c r="L14" i="17" s="1"/>
  <c r="E14" i="17"/>
  <c r="E12" i="17"/>
  <c r="G12" i="17" s="1"/>
  <c r="G11" i="17"/>
  <c r="E10" i="17"/>
  <c r="G10" i="17" s="1"/>
  <c r="K9" i="17"/>
  <c r="E9" i="17"/>
  <c r="E11" i="17" s="1"/>
  <c r="K8" i="17"/>
  <c r="I8" i="17"/>
  <c r="G8" i="17"/>
  <c r="K184" i="16"/>
  <c r="I184" i="16"/>
  <c r="G184" i="16"/>
  <c r="K183" i="16"/>
  <c r="I183" i="16"/>
  <c r="G183" i="16"/>
  <c r="K182" i="16"/>
  <c r="I182" i="16"/>
  <c r="G182" i="16"/>
  <c r="K181" i="16"/>
  <c r="I181" i="16"/>
  <c r="G181" i="16"/>
  <c r="E178" i="16"/>
  <c r="K177" i="16"/>
  <c r="I177" i="16"/>
  <c r="G177" i="16"/>
  <c r="E177" i="16"/>
  <c r="E176" i="16"/>
  <c r="K176" i="16" s="1"/>
  <c r="K175" i="16"/>
  <c r="G175" i="16"/>
  <c r="E175" i="16"/>
  <c r="I175" i="16" s="1"/>
  <c r="E174" i="16"/>
  <c r="K174" i="16" s="1"/>
  <c r="G173" i="16"/>
  <c r="E173" i="16"/>
  <c r="K172" i="16"/>
  <c r="I172" i="16"/>
  <c r="E172" i="16"/>
  <c r="G172" i="16" s="1"/>
  <c r="G171" i="16"/>
  <c r="E171" i="16"/>
  <c r="E170" i="16"/>
  <c r="K167" i="16"/>
  <c r="G167" i="16"/>
  <c r="E167" i="16"/>
  <c r="I167" i="16" s="1"/>
  <c r="K165" i="16"/>
  <c r="I165" i="16"/>
  <c r="G165" i="16"/>
  <c r="K164" i="16"/>
  <c r="I164" i="16"/>
  <c r="G164" i="16"/>
  <c r="E164" i="16"/>
  <c r="E163" i="16"/>
  <c r="K163" i="16" s="1"/>
  <c r="K162" i="16"/>
  <c r="I162" i="16"/>
  <c r="G162" i="16"/>
  <c r="E158" i="16"/>
  <c r="K158" i="16" s="1"/>
  <c r="E156" i="16"/>
  <c r="G155" i="16"/>
  <c r="E155" i="16"/>
  <c r="K153" i="16"/>
  <c r="I153" i="16"/>
  <c r="G153" i="16"/>
  <c r="K152" i="16"/>
  <c r="E152" i="16"/>
  <c r="I152" i="16" s="1"/>
  <c r="E151" i="16"/>
  <c r="I151" i="16" s="1"/>
  <c r="E150" i="16"/>
  <c r="G150" i="16" s="1"/>
  <c r="L149" i="16"/>
  <c r="K149" i="16"/>
  <c r="I149" i="16"/>
  <c r="G149" i="16"/>
  <c r="E148" i="16"/>
  <c r="K146" i="16"/>
  <c r="I146" i="16"/>
  <c r="G146" i="16"/>
  <c r="E145" i="16"/>
  <c r="K144" i="16"/>
  <c r="L144" i="16" s="1"/>
  <c r="I144" i="16"/>
  <c r="G144" i="16"/>
  <c r="G143" i="16"/>
  <c r="E143" i="16"/>
  <c r="K142" i="16"/>
  <c r="I142" i="16"/>
  <c r="E142" i="16"/>
  <c r="G142" i="16" s="1"/>
  <c r="K141" i="16"/>
  <c r="I141" i="16"/>
  <c r="G141" i="16"/>
  <c r="K140" i="16"/>
  <c r="E140" i="16"/>
  <c r="I140" i="16" s="1"/>
  <c r="K138" i="16"/>
  <c r="I138" i="16"/>
  <c r="G138" i="16"/>
  <c r="L138" i="16" s="1"/>
  <c r="K137" i="16"/>
  <c r="L137" i="16" s="1"/>
  <c r="I137" i="16"/>
  <c r="G137" i="16"/>
  <c r="E137" i="16"/>
  <c r="E136" i="16"/>
  <c r="K135" i="16"/>
  <c r="I135" i="16"/>
  <c r="G135" i="16"/>
  <c r="E134" i="16"/>
  <c r="K133" i="16"/>
  <c r="I133" i="16"/>
  <c r="G133" i="16"/>
  <c r="E132" i="16"/>
  <c r="G132" i="16" s="1"/>
  <c r="G131" i="16"/>
  <c r="E131" i="16"/>
  <c r="K130" i="16"/>
  <c r="I130" i="16"/>
  <c r="G130" i="16"/>
  <c r="E129" i="16"/>
  <c r="K129" i="16" s="1"/>
  <c r="E127" i="16"/>
  <c r="G126" i="16"/>
  <c r="E126" i="16"/>
  <c r="K125" i="16"/>
  <c r="I125" i="16"/>
  <c r="E125" i="16"/>
  <c r="G125" i="16" s="1"/>
  <c r="K124" i="16"/>
  <c r="I124" i="16"/>
  <c r="G124" i="16"/>
  <c r="E119" i="16"/>
  <c r="K119" i="16" s="1"/>
  <c r="E118" i="16"/>
  <c r="K117" i="16"/>
  <c r="I117" i="16"/>
  <c r="G117" i="16"/>
  <c r="E117" i="16"/>
  <c r="K114" i="16"/>
  <c r="I114" i="16"/>
  <c r="G114" i="16"/>
  <c r="E114" i="16"/>
  <c r="E121" i="16" s="1"/>
  <c r="E113" i="16"/>
  <c r="G113" i="16" s="1"/>
  <c r="K112" i="16"/>
  <c r="I112" i="16"/>
  <c r="E112" i="16"/>
  <c r="G112" i="16" s="1"/>
  <c r="L112" i="16" s="1"/>
  <c r="K111" i="16"/>
  <c r="E111" i="16"/>
  <c r="I111" i="16" s="1"/>
  <c r="E110" i="16"/>
  <c r="K109" i="16"/>
  <c r="I109" i="16"/>
  <c r="G109" i="16"/>
  <c r="E108" i="16"/>
  <c r="G108" i="16" s="1"/>
  <c r="K107" i="16"/>
  <c r="I107" i="16"/>
  <c r="G107" i="16"/>
  <c r="K106" i="16"/>
  <c r="I106" i="16"/>
  <c r="G106" i="16"/>
  <c r="K105" i="16"/>
  <c r="E105" i="16"/>
  <c r="I105" i="16" s="1"/>
  <c r="K104" i="16"/>
  <c r="E104" i="16"/>
  <c r="I104" i="16" s="1"/>
  <c r="E103" i="16"/>
  <c r="K102" i="16"/>
  <c r="I102" i="16"/>
  <c r="I101" i="16"/>
  <c r="G101" i="16"/>
  <c r="E101" i="16"/>
  <c r="K101" i="16" s="1"/>
  <c r="L100" i="16"/>
  <c r="K100" i="16"/>
  <c r="I100" i="16"/>
  <c r="G100" i="16"/>
  <c r="E99" i="16"/>
  <c r="E102" i="16" s="1"/>
  <c r="G102" i="16" s="1"/>
  <c r="G98" i="16"/>
  <c r="E98" i="16"/>
  <c r="K97" i="16"/>
  <c r="I97" i="16"/>
  <c r="E97" i="16"/>
  <c r="G97" i="16" s="1"/>
  <c r="L97" i="16" s="1"/>
  <c r="E95" i="16"/>
  <c r="K94" i="16"/>
  <c r="I94" i="16"/>
  <c r="G94" i="16"/>
  <c r="G93" i="16"/>
  <c r="E93" i="16"/>
  <c r="E96" i="16" s="1"/>
  <c r="E91" i="16"/>
  <c r="E90" i="16"/>
  <c r="K89" i="16"/>
  <c r="I89" i="16"/>
  <c r="G89" i="16"/>
  <c r="E89" i="16"/>
  <c r="G88" i="16"/>
  <c r="E88" i="16"/>
  <c r="K87" i="16"/>
  <c r="L87" i="16" s="1"/>
  <c r="I87" i="16"/>
  <c r="G87" i="16"/>
  <c r="E81" i="16"/>
  <c r="K81" i="16" s="1"/>
  <c r="E78" i="16"/>
  <c r="K78" i="16" s="1"/>
  <c r="E77" i="16"/>
  <c r="E80" i="16" s="1"/>
  <c r="K76" i="16"/>
  <c r="I76" i="16"/>
  <c r="G76" i="16"/>
  <c r="E79" i="16"/>
  <c r="E75" i="16"/>
  <c r="K75" i="16" s="1"/>
  <c r="K73" i="16"/>
  <c r="I73" i="16"/>
  <c r="E73" i="16"/>
  <c r="G73" i="16" s="1"/>
  <c r="G72" i="16"/>
  <c r="E72" i="16"/>
  <c r="K71" i="16"/>
  <c r="I71" i="16"/>
  <c r="E71" i="16"/>
  <c r="G71" i="16" s="1"/>
  <c r="K70" i="16"/>
  <c r="I70" i="16"/>
  <c r="G70" i="16"/>
  <c r="K69" i="16"/>
  <c r="E69" i="16"/>
  <c r="I69" i="16" s="1"/>
  <c r="E67" i="16"/>
  <c r="K66" i="16"/>
  <c r="I66" i="16"/>
  <c r="L66" i="16" s="1"/>
  <c r="E66" i="16"/>
  <c r="G66" i="16" s="1"/>
  <c r="E65" i="16"/>
  <c r="E68" i="16" s="1"/>
  <c r="K64" i="16"/>
  <c r="I64" i="16"/>
  <c r="G64" i="16"/>
  <c r="E63" i="16"/>
  <c r="E62" i="16"/>
  <c r="G60" i="16"/>
  <c r="E60" i="16"/>
  <c r="E59" i="16"/>
  <c r="K58" i="16"/>
  <c r="I58" i="16"/>
  <c r="G58" i="16"/>
  <c r="E58" i="16"/>
  <c r="E61" i="16" s="1"/>
  <c r="I57" i="16"/>
  <c r="G57" i="16"/>
  <c r="E57" i="16"/>
  <c r="K57" i="16" s="1"/>
  <c r="E55" i="16"/>
  <c r="K55" i="16" s="1"/>
  <c r="E54" i="16"/>
  <c r="K53" i="16"/>
  <c r="I53" i="16"/>
  <c r="E53" i="16"/>
  <c r="G53" i="16" s="1"/>
  <c r="L53" i="16" s="1"/>
  <c r="K52" i="16"/>
  <c r="I52" i="16"/>
  <c r="G52" i="16"/>
  <c r="E50" i="16"/>
  <c r="K50" i="16" s="1"/>
  <c r="E49" i="16"/>
  <c r="K48" i="16"/>
  <c r="I48" i="16"/>
  <c r="E48" i="16"/>
  <c r="G48" i="16" s="1"/>
  <c r="K47" i="16"/>
  <c r="I47" i="16"/>
  <c r="E47" i="16"/>
  <c r="G47" i="16" s="1"/>
  <c r="E46" i="16"/>
  <c r="K45" i="16"/>
  <c r="I45" i="16"/>
  <c r="G45" i="16"/>
  <c r="E45" i="16"/>
  <c r="K44" i="16"/>
  <c r="I44" i="16"/>
  <c r="G44" i="16"/>
  <c r="K43" i="16"/>
  <c r="I43" i="16"/>
  <c r="E43" i="16"/>
  <c r="G43" i="16" s="1"/>
  <c r="K42" i="16"/>
  <c r="I42" i="16"/>
  <c r="G42" i="16"/>
  <c r="K40" i="16"/>
  <c r="I40" i="16"/>
  <c r="E40" i="16"/>
  <c r="G40" i="16" s="1"/>
  <c r="G39" i="16"/>
  <c r="E39" i="16"/>
  <c r="K38" i="16"/>
  <c r="I38" i="16"/>
  <c r="G38" i="16"/>
  <c r="E37" i="16"/>
  <c r="K37" i="16" s="1"/>
  <c r="K35" i="16"/>
  <c r="I35" i="16"/>
  <c r="E35" i="16"/>
  <c r="G35" i="16" s="1"/>
  <c r="G34" i="16"/>
  <c r="E34" i="16"/>
  <c r="K33" i="16"/>
  <c r="I33" i="16"/>
  <c r="G33" i="16"/>
  <c r="E32" i="16"/>
  <c r="K32" i="16" s="1"/>
  <c r="K31" i="16"/>
  <c r="E31" i="16"/>
  <c r="I31" i="16" s="1"/>
  <c r="E29" i="16"/>
  <c r="G29" i="16" s="1"/>
  <c r="I27" i="16"/>
  <c r="G27" i="16"/>
  <c r="E27" i="16"/>
  <c r="K27" i="16" s="1"/>
  <c r="E26" i="16"/>
  <c r="K25" i="16"/>
  <c r="I25" i="16"/>
  <c r="G25" i="16"/>
  <c r="G24" i="16"/>
  <c r="E24" i="16"/>
  <c r="K23" i="16"/>
  <c r="I23" i="16"/>
  <c r="E23" i="16"/>
  <c r="G23" i="16" s="1"/>
  <c r="I22" i="16"/>
  <c r="G22" i="16"/>
  <c r="E22" i="16"/>
  <c r="K22" i="16" s="1"/>
  <c r="K21" i="16"/>
  <c r="I21" i="16"/>
  <c r="G21" i="16"/>
  <c r="L21" i="16" s="1"/>
  <c r="E20" i="16"/>
  <c r="K20" i="16" s="1"/>
  <c r="E19" i="16"/>
  <c r="G17" i="16"/>
  <c r="E17" i="16"/>
  <c r="I16" i="16"/>
  <c r="G16" i="16"/>
  <c r="E16" i="16"/>
  <c r="K15" i="16"/>
  <c r="I15" i="16"/>
  <c r="G15" i="16"/>
  <c r="E14" i="16"/>
  <c r="K14" i="16" s="1"/>
  <c r="E12" i="16"/>
  <c r="K10" i="16"/>
  <c r="I10" i="16"/>
  <c r="G10" i="16"/>
  <c r="E10" i="16"/>
  <c r="E9" i="16"/>
  <c r="K8" i="16"/>
  <c r="I8" i="16"/>
  <c r="G8" i="16"/>
  <c r="K179" i="9"/>
  <c r="I179" i="9"/>
  <c r="G179" i="9"/>
  <c r="K178" i="9"/>
  <c r="I178" i="9"/>
  <c r="G178" i="9"/>
  <c r="K177" i="9"/>
  <c r="I177" i="9"/>
  <c r="G177" i="9"/>
  <c r="K176" i="9"/>
  <c r="I176" i="9"/>
  <c r="G176" i="9"/>
  <c r="E173" i="9"/>
  <c r="K172" i="9"/>
  <c r="E172" i="9"/>
  <c r="G172" i="9" s="1"/>
  <c r="E171" i="9"/>
  <c r="E170" i="9"/>
  <c r="E169" i="9"/>
  <c r="I169" i="9" s="1"/>
  <c r="E168" i="9"/>
  <c r="K168" i="9" s="1"/>
  <c r="E167" i="9"/>
  <c r="I167" i="9" s="1"/>
  <c r="K166" i="9"/>
  <c r="I166" i="9"/>
  <c r="G166" i="9"/>
  <c r="E166" i="9"/>
  <c r="E165" i="9"/>
  <c r="E162" i="9"/>
  <c r="K160" i="9"/>
  <c r="I160" i="9"/>
  <c r="G160" i="9"/>
  <c r="E159" i="9"/>
  <c r="G159" i="9" s="1"/>
  <c r="E158" i="9"/>
  <c r="E161" i="9" s="1"/>
  <c r="K161" i="9" s="1"/>
  <c r="K157" i="9"/>
  <c r="I157" i="9"/>
  <c r="G157" i="9"/>
  <c r="K154" i="9"/>
  <c r="E153" i="9"/>
  <c r="K153" i="9" s="1"/>
  <c r="E152" i="9"/>
  <c r="E155" i="9" s="1"/>
  <c r="E151" i="9"/>
  <c r="E154" i="9" s="1"/>
  <c r="G154" i="9" s="1"/>
  <c r="E150" i="9"/>
  <c r="K148" i="9"/>
  <c r="I148" i="9"/>
  <c r="G148" i="9"/>
  <c r="E147" i="9"/>
  <c r="E146" i="9"/>
  <c r="K146" i="9" s="1"/>
  <c r="E145" i="9"/>
  <c r="G145" i="9" s="1"/>
  <c r="K144" i="9"/>
  <c r="I144" i="9"/>
  <c r="G144" i="9"/>
  <c r="E143" i="9"/>
  <c r="E142" i="9"/>
  <c r="K141" i="9"/>
  <c r="I141" i="9"/>
  <c r="G141" i="9"/>
  <c r="E140" i="9"/>
  <c r="K139" i="9"/>
  <c r="I139" i="9"/>
  <c r="G139" i="9"/>
  <c r="L139" i="9" s="1"/>
  <c r="E138" i="9"/>
  <c r="K137" i="9"/>
  <c r="E137" i="9"/>
  <c r="I137" i="9" s="1"/>
  <c r="K136" i="9"/>
  <c r="I136" i="9"/>
  <c r="G136" i="9"/>
  <c r="E135" i="9"/>
  <c r="K133" i="9"/>
  <c r="I133" i="9"/>
  <c r="G133" i="9"/>
  <c r="E132" i="9"/>
  <c r="G132" i="9" s="1"/>
  <c r="E131" i="9"/>
  <c r="K130" i="9"/>
  <c r="I130" i="9"/>
  <c r="G130" i="9"/>
  <c r="E129" i="9"/>
  <c r="G129" i="9" s="1"/>
  <c r="E128" i="9"/>
  <c r="K127" i="9"/>
  <c r="I127" i="9"/>
  <c r="G127" i="9"/>
  <c r="E127" i="9"/>
  <c r="E126" i="9"/>
  <c r="K126" i="9" s="1"/>
  <c r="E125" i="9"/>
  <c r="I125" i="9" s="1"/>
  <c r="K124" i="9"/>
  <c r="I124" i="9"/>
  <c r="G124" i="9"/>
  <c r="E119" i="9"/>
  <c r="I119" i="9" s="1"/>
  <c r="E118" i="9"/>
  <c r="E117" i="9"/>
  <c r="G117" i="9" s="1"/>
  <c r="E115" i="9"/>
  <c r="E114" i="9"/>
  <c r="E121" i="9" s="1"/>
  <c r="K121" i="9" s="1"/>
  <c r="E113" i="9"/>
  <c r="K113" i="9" s="1"/>
  <c r="E112" i="9"/>
  <c r="K112" i="9" s="1"/>
  <c r="E111" i="9"/>
  <c r="K111" i="9" s="1"/>
  <c r="E110" i="9"/>
  <c r="K110" i="9" s="1"/>
  <c r="K109" i="9"/>
  <c r="I109" i="9"/>
  <c r="G109" i="9"/>
  <c r="E108" i="9"/>
  <c r="K108" i="9" s="1"/>
  <c r="K107" i="9"/>
  <c r="I107" i="9"/>
  <c r="G107" i="9"/>
  <c r="K106" i="9"/>
  <c r="I106" i="9"/>
  <c r="G106" i="9"/>
  <c r="E105" i="9"/>
  <c r="E104" i="9"/>
  <c r="G104" i="9" s="1"/>
  <c r="E103" i="9"/>
  <c r="K103" i="9" s="1"/>
  <c r="E101" i="9"/>
  <c r="I101" i="9" s="1"/>
  <c r="K100" i="9"/>
  <c r="I100" i="9"/>
  <c r="G100" i="9"/>
  <c r="E99" i="9"/>
  <c r="K99" i="9" s="1"/>
  <c r="E97" i="9"/>
  <c r="E95" i="9"/>
  <c r="I95" i="9" s="1"/>
  <c r="K94" i="9"/>
  <c r="I94" i="9"/>
  <c r="G94" i="9"/>
  <c r="E93" i="9"/>
  <c r="I93" i="9" s="1"/>
  <c r="E91" i="9"/>
  <c r="K91" i="9" s="1"/>
  <c r="E90" i="9"/>
  <c r="K90" i="9" s="1"/>
  <c r="E89" i="9"/>
  <c r="G89" i="9" s="1"/>
  <c r="E88" i="9"/>
  <c r="K88" i="9" s="1"/>
  <c r="K87" i="9"/>
  <c r="I87" i="9"/>
  <c r="G87" i="9"/>
  <c r="E82" i="9"/>
  <c r="E85" i="9" s="1"/>
  <c r="K85" i="9" s="1"/>
  <c r="E79" i="9"/>
  <c r="E78" i="9"/>
  <c r="I78" i="9" s="1"/>
  <c r="E77" i="9"/>
  <c r="K76" i="9"/>
  <c r="I76" i="9"/>
  <c r="E81" i="9"/>
  <c r="G81" i="9" s="1"/>
  <c r="E75" i="9"/>
  <c r="G75" i="9" s="1"/>
  <c r="E73" i="9"/>
  <c r="K73" i="9" s="1"/>
  <c r="E72" i="9"/>
  <c r="I72" i="9" s="1"/>
  <c r="E71" i="9"/>
  <c r="K70" i="9"/>
  <c r="I70" i="9"/>
  <c r="G70" i="9"/>
  <c r="E69" i="9"/>
  <c r="K68" i="9"/>
  <c r="I68" i="9"/>
  <c r="E67" i="9"/>
  <c r="G67" i="9" s="1"/>
  <c r="E66" i="9"/>
  <c r="E65" i="9"/>
  <c r="E68" i="9" s="1"/>
  <c r="G68" i="9" s="1"/>
  <c r="K64" i="9"/>
  <c r="I64" i="9"/>
  <c r="G64" i="9"/>
  <c r="E61" i="9"/>
  <c r="E60" i="9"/>
  <c r="K60" i="9" s="1"/>
  <c r="E58" i="9"/>
  <c r="E63" i="9" s="1"/>
  <c r="E57" i="9"/>
  <c r="K57" i="9" s="1"/>
  <c r="E55" i="9"/>
  <c r="I55" i="9" s="1"/>
  <c r="E54" i="9"/>
  <c r="K54" i="9" s="1"/>
  <c r="E53" i="9"/>
  <c r="E56" i="9" s="1"/>
  <c r="K52" i="9"/>
  <c r="I52" i="9"/>
  <c r="G52" i="9"/>
  <c r="L52" i="9" s="1"/>
  <c r="E48" i="9"/>
  <c r="E47" i="9"/>
  <c r="G47" i="9" s="1"/>
  <c r="E46" i="9"/>
  <c r="K46" i="9" s="1"/>
  <c r="K45" i="9"/>
  <c r="I45" i="9"/>
  <c r="E45" i="9"/>
  <c r="G45" i="9" s="1"/>
  <c r="K44" i="9"/>
  <c r="I44" i="9"/>
  <c r="G44" i="9"/>
  <c r="L44" i="9" s="1"/>
  <c r="E43" i="9"/>
  <c r="K42" i="9"/>
  <c r="I42" i="9"/>
  <c r="G42" i="9"/>
  <c r="E40" i="9"/>
  <c r="K40" i="9" s="1"/>
  <c r="E39" i="9"/>
  <c r="K39" i="9" s="1"/>
  <c r="K38" i="9"/>
  <c r="I38" i="9"/>
  <c r="G38" i="9"/>
  <c r="E37" i="9"/>
  <c r="K37" i="9" s="1"/>
  <c r="E35" i="9"/>
  <c r="K35" i="9" s="1"/>
  <c r="E34" i="9"/>
  <c r="K34" i="9" s="1"/>
  <c r="K33" i="9"/>
  <c r="I33" i="9"/>
  <c r="G33" i="9"/>
  <c r="E32" i="9"/>
  <c r="E31" i="9"/>
  <c r="G31" i="9" s="1"/>
  <c r="K29" i="9"/>
  <c r="I29" i="9"/>
  <c r="G29" i="9"/>
  <c r="E29" i="9"/>
  <c r="E27" i="9"/>
  <c r="K27" i="9" s="1"/>
  <c r="E26" i="9"/>
  <c r="K26" i="9" s="1"/>
  <c r="K25" i="9"/>
  <c r="I25" i="9"/>
  <c r="G25" i="9"/>
  <c r="E24" i="9"/>
  <c r="K24" i="9" s="1"/>
  <c r="E23" i="9"/>
  <c r="E22" i="9"/>
  <c r="K22" i="9" s="1"/>
  <c r="K21" i="9"/>
  <c r="I21" i="9"/>
  <c r="G21" i="9"/>
  <c r="E20" i="9"/>
  <c r="G20" i="9" s="1"/>
  <c r="E19" i="9"/>
  <c r="G19" i="9" s="1"/>
  <c r="E17" i="9"/>
  <c r="K17" i="9" s="1"/>
  <c r="E16" i="9"/>
  <c r="K16" i="9" s="1"/>
  <c r="K15" i="9"/>
  <c r="I15" i="9"/>
  <c r="G15" i="9"/>
  <c r="E14" i="9"/>
  <c r="E12" i="9"/>
  <c r="I12" i="9" s="1"/>
  <c r="E10" i="9"/>
  <c r="K10" i="9" s="1"/>
  <c r="E9" i="9"/>
  <c r="E11" i="9" s="1"/>
  <c r="K8" i="9"/>
  <c r="I8" i="9"/>
  <c r="G8" i="9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L97" i="8" s="1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L115" i="8" s="1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L153" i="8" s="1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L169" i="8" s="1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I10" i="8"/>
  <c r="I11" i="8"/>
  <c r="I12" i="8"/>
  <c r="L12" i="8" s="1"/>
  <c r="I13" i="8"/>
  <c r="L13" i="8" s="1"/>
  <c r="I14" i="8"/>
  <c r="I15" i="8"/>
  <c r="I16" i="8"/>
  <c r="I17" i="8"/>
  <c r="I18" i="8"/>
  <c r="I19" i="8"/>
  <c r="L19" i="8" s="1"/>
  <c r="I20" i="8"/>
  <c r="I21" i="8"/>
  <c r="I22" i="8"/>
  <c r="I23" i="8"/>
  <c r="I24" i="8"/>
  <c r="I25" i="8"/>
  <c r="L25" i="8" s="1"/>
  <c r="I26" i="8"/>
  <c r="I27" i="8"/>
  <c r="I28" i="8"/>
  <c r="I29" i="8"/>
  <c r="I30" i="8"/>
  <c r="I31" i="8"/>
  <c r="L31" i="8" s="1"/>
  <c r="I32" i="8"/>
  <c r="I33" i="8"/>
  <c r="I34" i="8"/>
  <c r="I35" i="8"/>
  <c r="I36" i="8"/>
  <c r="I37" i="8"/>
  <c r="L37" i="8" s="1"/>
  <c r="I38" i="8"/>
  <c r="I39" i="8"/>
  <c r="I40" i="8"/>
  <c r="I41" i="8"/>
  <c r="I42" i="8"/>
  <c r="I43" i="8"/>
  <c r="L43" i="8" s="1"/>
  <c r="I44" i="8"/>
  <c r="I45" i="8"/>
  <c r="I46" i="8"/>
  <c r="I47" i="8"/>
  <c r="I48" i="8"/>
  <c r="I49" i="8"/>
  <c r="L49" i="8" s="1"/>
  <c r="I50" i="8"/>
  <c r="I51" i="8"/>
  <c r="I52" i="8"/>
  <c r="I53" i="8"/>
  <c r="I54" i="8"/>
  <c r="I55" i="8"/>
  <c r="L55" i="8" s="1"/>
  <c r="I56" i="8"/>
  <c r="I57" i="8"/>
  <c r="I58" i="8"/>
  <c r="I59" i="8"/>
  <c r="I60" i="8"/>
  <c r="I61" i="8"/>
  <c r="L61" i="8" s="1"/>
  <c r="I62" i="8"/>
  <c r="I63" i="8"/>
  <c r="I64" i="8"/>
  <c r="I65" i="8"/>
  <c r="I66" i="8"/>
  <c r="I67" i="8"/>
  <c r="L67" i="8" s="1"/>
  <c r="I68" i="8"/>
  <c r="I69" i="8"/>
  <c r="I70" i="8"/>
  <c r="I71" i="8"/>
  <c r="I72" i="8"/>
  <c r="I73" i="8"/>
  <c r="L73" i="8" s="1"/>
  <c r="I74" i="8"/>
  <c r="I75" i="8"/>
  <c r="I76" i="8"/>
  <c r="I77" i="8"/>
  <c r="I78" i="8"/>
  <c r="I79" i="8"/>
  <c r="L79" i="8" s="1"/>
  <c r="I80" i="8"/>
  <c r="I81" i="8"/>
  <c r="I82" i="8"/>
  <c r="I83" i="8"/>
  <c r="I84" i="8"/>
  <c r="I85" i="8"/>
  <c r="L85" i="8" s="1"/>
  <c r="I86" i="8"/>
  <c r="I87" i="8"/>
  <c r="I88" i="8"/>
  <c r="I89" i="8"/>
  <c r="I90" i="8"/>
  <c r="I91" i="8"/>
  <c r="L91" i="8" s="1"/>
  <c r="I92" i="8"/>
  <c r="I93" i="8"/>
  <c r="I94" i="8"/>
  <c r="I95" i="8"/>
  <c r="L95" i="8" s="1"/>
  <c r="I96" i="8"/>
  <c r="I97" i="8"/>
  <c r="I98" i="8"/>
  <c r="I99" i="8"/>
  <c r="I100" i="8"/>
  <c r="I101" i="8"/>
  <c r="I102" i="8"/>
  <c r="I103" i="8"/>
  <c r="L103" i="8" s="1"/>
  <c r="I104" i="8"/>
  <c r="L104" i="8" s="1"/>
  <c r="I105" i="8"/>
  <c r="I106" i="8"/>
  <c r="I107" i="8"/>
  <c r="I108" i="8"/>
  <c r="I109" i="8"/>
  <c r="L109" i="8" s="1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L128" i="8" s="1"/>
  <c r="I129" i="8"/>
  <c r="L129" i="8" s="1"/>
  <c r="I130" i="8"/>
  <c r="I131" i="8"/>
  <c r="I132" i="8"/>
  <c r="I133" i="8"/>
  <c r="L133" i="8" s="1"/>
  <c r="I134" i="8"/>
  <c r="I135" i="8"/>
  <c r="I136" i="8"/>
  <c r="I137" i="8"/>
  <c r="I138" i="8"/>
  <c r="I139" i="8"/>
  <c r="I140" i="8"/>
  <c r="L140" i="8" s="1"/>
  <c r="I141" i="8"/>
  <c r="L141" i="8" s="1"/>
  <c r="I142" i="8"/>
  <c r="I143" i="8"/>
  <c r="I144" i="8"/>
  <c r="I145" i="8"/>
  <c r="L145" i="8" s="1"/>
  <c r="I146" i="8"/>
  <c r="I147" i="8"/>
  <c r="I148" i="8"/>
  <c r="I149" i="8"/>
  <c r="I150" i="8"/>
  <c r="I151" i="8"/>
  <c r="I152" i="8"/>
  <c r="L152" i="8" s="1"/>
  <c r="I153" i="8"/>
  <c r="I154" i="8"/>
  <c r="I155" i="8"/>
  <c r="I156" i="8"/>
  <c r="I157" i="8"/>
  <c r="L157" i="8" s="1"/>
  <c r="I158" i="8"/>
  <c r="I159" i="8"/>
  <c r="I160" i="8"/>
  <c r="I161" i="8"/>
  <c r="I162" i="8"/>
  <c r="I163" i="8"/>
  <c r="I164" i="8"/>
  <c r="L164" i="8" s="1"/>
  <c r="I165" i="8"/>
  <c r="L165" i="8" s="1"/>
  <c r="I166" i="8"/>
  <c r="I167" i="8"/>
  <c r="I168" i="8"/>
  <c r="I169" i="8"/>
  <c r="I170" i="8"/>
  <c r="I171" i="8"/>
  <c r="I172" i="8"/>
  <c r="I173" i="8"/>
  <c r="I174" i="8"/>
  <c r="I175" i="8"/>
  <c r="I176" i="8"/>
  <c r="L176" i="8" s="1"/>
  <c r="I177" i="8"/>
  <c r="L177" i="8" s="1"/>
  <c r="I178" i="8"/>
  <c r="I179" i="8"/>
  <c r="I180" i="8"/>
  <c r="I181" i="8"/>
  <c r="L181" i="8" s="1"/>
  <c r="I182" i="8"/>
  <c r="I183" i="8"/>
  <c r="I184" i="8"/>
  <c r="G10" i="8"/>
  <c r="G11" i="8"/>
  <c r="L11" i="8" s="1"/>
  <c r="G12" i="8"/>
  <c r="G13" i="8"/>
  <c r="G14" i="8"/>
  <c r="L14" i="8" s="1"/>
  <c r="G15" i="8"/>
  <c r="L15" i="8" s="1"/>
  <c r="G16" i="8"/>
  <c r="G17" i="8"/>
  <c r="L17" i="8" s="1"/>
  <c r="G18" i="8"/>
  <c r="G19" i="8"/>
  <c r="G20" i="8"/>
  <c r="L20" i="8" s="1"/>
  <c r="G21" i="8"/>
  <c r="L21" i="8" s="1"/>
  <c r="G22" i="8"/>
  <c r="G23" i="8"/>
  <c r="L23" i="8" s="1"/>
  <c r="G24" i="8"/>
  <c r="L24" i="8" s="1"/>
  <c r="G25" i="8"/>
  <c r="G26" i="8"/>
  <c r="L26" i="8" s="1"/>
  <c r="G27" i="8"/>
  <c r="L27" i="8" s="1"/>
  <c r="G28" i="8"/>
  <c r="G29" i="8"/>
  <c r="L29" i="8" s="1"/>
  <c r="G30" i="8"/>
  <c r="G31" i="8"/>
  <c r="G32" i="8"/>
  <c r="L32" i="8" s="1"/>
  <c r="G33" i="8"/>
  <c r="L33" i="8" s="1"/>
  <c r="G34" i="8"/>
  <c r="G35" i="8"/>
  <c r="L35" i="8" s="1"/>
  <c r="G36" i="8"/>
  <c r="L36" i="8" s="1"/>
  <c r="G37" i="8"/>
  <c r="G38" i="8"/>
  <c r="L38" i="8" s="1"/>
  <c r="G39" i="8"/>
  <c r="L39" i="8" s="1"/>
  <c r="G40" i="8"/>
  <c r="G41" i="8"/>
  <c r="L41" i="8" s="1"/>
  <c r="G42" i="8"/>
  <c r="G43" i="8"/>
  <c r="G44" i="8"/>
  <c r="L44" i="8" s="1"/>
  <c r="G45" i="8"/>
  <c r="L45" i="8" s="1"/>
  <c r="G46" i="8"/>
  <c r="G47" i="8"/>
  <c r="L47" i="8" s="1"/>
  <c r="G48" i="8"/>
  <c r="L48" i="8" s="1"/>
  <c r="G49" i="8"/>
  <c r="G50" i="8"/>
  <c r="L50" i="8" s="1"/>
  <c r="G51" i="8"/>
  <c r="L51" i="8" s="1"/>
  <c r="G52" i="8"/>
  <c r="G53" i="8"/>
  <c r="L53" i="8" s="1"/>
  <c r="G54" i="8"/>
  <c r="G55" i="8"/>
  <c r="G56" i="8"/>
  <c r="L56" i="8" s="1"/>
  <c r="G57" i="8"/>
  <c r="L57" i="8" s="1"/>
  <c r="G58" i="8"/>
  <c r="G59" i="8"/>
  <c r="L59" i="8" s="1"/>
  <c r="G60" i="8"/>
  <c r="L60" i="8" s="1"/>
  <c r="G61" i="8"/>
  <c r="G62" i="8"/>
  <c r="L62" i="8" s="1"/>
  <c r="G63" i="8"/>
  <c r="L63" i="8" s="1"/>
  <c r="G64" i="8"/>
  <c r="G65" i="8"/>
  <c r="L65" i="8" s="1"/>
  <c r="G66" i="8"/>
  <c r="G67" i="8"/>
  <c r="G68" i="8"/>
  <c r="L68" i="8" s="1"/>
  <c r="G69" i="8"/>
  <c r="L69" i="8" s="1"/>
  <c r="G70" i="8"/>
  <c r="G71" i="8"/>
  <c r="L71" i="8" s="1"/>
  <c r="G72" i="8"/>
  <c r="L72" i="8" s="1"/>
  <c r="G73" i="8"/>
  <c r="G74" i="8"/>
  <c r="L74" i="8" s="1"/>
  <c r="G75" i="8"/>
  <c r="L75" i="8" s="1"/>
  <c r="G76" i="8"/>
  <c r="G77" i="8"/>
  <c r="L77" i="8" s="1"/>
  <c r="G78" i="8"/>
  <c r="G79" i="8"/>
  <c r="G80" i="8"/>
  <c r="L80" i="8" s="1"/>
  <c r="G81" i="8"/>
  <c r="L81" i="8" s="1"/>
  <c r="G82" i="8"/>
  <c r="G83" i="8"/>
  <c r="L83" i="8" s="1"/>
  <c r="G84" i="8"/>
  <c r="L84" i="8" s="1"/>
  <c r="G85" i="8"/>
  <c r="G86" i="8"/>
  <c r="L86" i="8" s="1"/>
  <c r="G87" i="8"/>
  <c r="L87" i="8" s="1"/>
  <c r="G88" i="8"/>
  <c r="G89" i="8"/>
  <c r="L89" i="8" s="1"/>
  <c r="G90" i="8"/>
  <c r="G91" i="8"/>
  <c r="G92" i="8"/>
  <c r="L92" i="8" s="1"/>
  <c r="G93" i="8"/>
  <c r="L93" i="8" s="1"/>
  <c r="G94" i="8"/>
  <c r="G95" i="8"/>
  <c r="G96" i="8"/>
  <c r="L96" i="8" s="1"/>
  <c r="G97" i="8"/>
  <c r="G98" i="8"/>
  <c r="L98" i="8" s="1"/>
  <c r="G99" i="8"/>
  <c r="L99" i="8" s="1"/>
  <c r="G100" i="8"/>
  <c r="G101" i="8"/>
  <c r="L101" i="8" s="1"/>
  <c r="G102" i="8"/>
  <c r="G103" i="8"/>
  <c r="G104" i="8"/>
  <c r="G105" i="8"/>
  <c r="L105" i="8" s="1"/>
  <c r="G106" i="8"/>
  <c r="G107" i="8"/>
  <c r="L107" i="8" s="1"/>
  <c r="G108" i="8"/>
  <c r="L108" i="8" s="1"/>
  <c r="G109" i="8"/>
  <c r="G110" i="8"/>
  <c r="L110" i="8" s="1"/>
  <c r="G111" i="8"/>
  <c r="L111" i="8" s="1"/>
  <c r="G112" i="8"/>
  <c r="G113" i="8"/>
  <c r="L113" i="8" s="1"/>
  <c r="G114" i="8"/>
  <c r="G115" i="8"/>
  <c r="G116" i="8"/>
  <c r="G117" i="8"/>
  <c r="G118" i="8"/>
  <c r="G119" i="8"/>
  <c r="G120" i="8"/>
  <c r="G121" i="8"/>
  <c r="G122" i="8"/>
  <c r="G123" i="8"/>
  <c r="L123" i="8" s="1"/>
  <c r="G124" i="8"/>
  <c r="G125" i="8"/>
  <c r="L125" i="8" s="1"/>
  <c r="G126" i="8"/>
  <c r="G127" i="8"/>
  <c r="L127" i="8" s="1"/>
  <c r="G128" i="8"/>
  <c r="G129" i="8"/>
  <c r="G130" i="8"/>
  <c r="G131" i="8"/>
  <c r="L131" i="8" s="1"/>
  <c r="G132" i="8"/>
  <c r="L132" i="8" s="1"/>
  <c r="G133" i="8"/>
  <c r="G134" i="8"/>
  <c r="L134" i="8" s="1"/>
  <c r="G135" i="8"/>
  <c r="L135" i="8" s="1"/>
  <c r="G136" i="8"/>
  <c r="G137" i="8"/>
  <c r="L137" i="8" s="1"/>
  <c r="G138" i="8"/>
  <c r="G139" i="8"/>
  <c r="L139" i="8" s="1"/>
  <c r="G140" i="8"/>
  <c r="G141" i="8"/>
  <c r="G142" i="8"/>
  <c r="G143" i="8"/>
  <c r="L143" i="8" s="1"/>
  <c r="G144" i="8"/>
  <c r="L144" i="8" s="1"/>
  <c r="G145" i="8"/>
  <c r="G146" i="8"/>
  <c r="L146" i="8" s="1"/>
  <c r="G147" i="8"/>
  <c r="L147" i="8" s="1"/>
  <c r="G148" i="8"/>
  <c r="G149" i="8"/>
  <c r="L149" i="8" s="1"/>
  <c r="G150" i="8"/>
  <c r="G151" i="8"/>
  <c r="L151" i="8" s="1"/>
  <c r="G152" i="8"/>
  <c r="G153" i="8"/>
  <c r="G154" i="8"/>
  <c r="G155" i="8"/>
  <c r="L155" i="8" s="1"/>
  <c r="G156" i="8"/>
  <c r="L156" i="8" s="1"/>
  <c r="G157" i="8"/>
  <c r="G158" i="8"/>
  <c r="L158" i="8" s="1"/>
  <c r="G159" i="8"/>
  <c r="L159" i="8" s="1"/>
  <c r="G160" i="8"/>
  <c r="G161" i="8"/>
  <c r="L161" i="8" s="1"/>
  <c r="G162" i="8"/>
  <c r="G163" i="8"/>
  <c r="L163" i="8" s="1"/>
  <c r="G164" i="8"/>
  <c r="G165" i="8"/>
  <c r="G166" i="8"/>
  <c r="G167" i="8"/>
  <c r="L167" i="8" s="1"/>
  <c r="G168" i="8"/>
  <c r="L168" i="8" s="1"/>
  <c r="G169" i="8"/>
  <c r="G170" i="8"/>
  <c r="G171" i="8"/>
  <c r="L171" i="8" s="1"/>
  <c r="G172" i="8"/>
  <c r="G173" i="8"/>
  <c r="L173" i="8" s="1"/>
  <c r="G174" i="8"/>
  <c r="G175" i="8"/>
  <c r="L175" i="8" s="1"/>
  <c r="G176" i="8"/>
  <c r="G177" i="8"/>
  <c r="G178" i="8"/>
  <c r="G179" i="8"/>
  <c r="L179" i="8" s="1"/>
  <c r="G180" i="8"/>
  <c r="L180" i="8" s="1"/>
  <c r="G181" i="8"/>
  <c r="G182" i="8"/>
  <c r="G183" i="8"/>
  <c r="L183" i="8" s="1"/>
  <c r="G184" i="8"/>
  <c r="L156" i="25" l="1"/>
  <c r="L132" i="25"/>
  <c r="L108" i="25"/>
  <c r="L60" i="25"/>
  <c r="L36" i="25"/>
  <c r="L12" i="25"/>
  <c r="L199" i="25"/>
  <c r="L175" i="25"/>
  <c r="L151" i="25"/>
  <c r="L127" i="25"/>
  <c r="L103" i="25"/>
  <c r="L79" i="25"/>
  <c r="L55" i="25"/>
  <c r="L31" i="25"/>
  <c r="L150" i="25"/>
  <c r="L196" i="25"/>
  <c r="L172" i="25"/>
  <c r="L148" i="25"/>
  <c r="L124" i="25"/>
  <c r="L100" i="25"/>
  <c r="L76" i="25"/>
  <c r="L52" i="25"/>
  <c r="L195" i="25"/>
  <c r="L183" i="25"/>
  <c r="L147" i="25"/>
  <c r="L135" i="25"/>
  <c r="L111" i="25"/>
  <c r="L99" i="25"/>
  <c r="L87" i="25"/>
  <c r="L75" i="25"/>
  <c r="L51" i="25"/>
  <c r="L39" i="25"/>
  <c r="L15" i="25"/>
  <c r="L201" i="25"/>
  <c r="L189" i="25"/>
  <c r="L177" i="25"/>
  <c r="L165" i="25"/>
  <c r="L153" i="25"/>
  <c r="L141" i="25"/>
  <c r="L129" i="25"/>
  <c r="L117" i="25"/>
  <c r="L105" i="25"/>
  <c r="L93" i="25"/>
  <c r="L81" i="25"/>
  <c r="L69" i="25"/>
  <c r="L57" i="25"/>
  <c r="L45" i="25"/>
  <c r="L33" i="25"/>
  <c r="L21" i="25"/>
  <c r="L200" i="25"/>
  <c r="L188" i="25"/>
  <c r="L176" i="25"/>
  <c r="L164" i="25"/>
  <c r="L152" i="25"/>
  <c r="L140" i="25"/>
  <c r="L128" i="25"/>
  <c r="L116" i="25"/>
  <c r="L104" i="25"/>
  <c r="L92" i="25"/>
  <c r="L80" i="25"/>
  <c r="L68" i="25"/>
  <c r="L56" i="25"/>
  <c r="L44" i="25"/>
  <c r="L32" i="25"/>
  <c r="L20" i="25"/>
  <c r="L185" i="25"/>
  <c r="L161" i="25"/>
  <c r="L137" i="25"/>
  <c r="L113" i="25"/>
  <c r="L89" i="25"/>
  <c r="L65" i="25"/>
  <c r="L41" i="25"/>
  <c r="L17" i="25"/>
  <c r="L184" i="25"/>
  <c r="L160" i="25"/>
  <c r="L136" i="25"/>
  <c r="L112" i="25"/>
  <c r="L88" i="25"/>
  <c r="L64" i="25"/>
  <c r="L40" i="25"/>
  <c r="L16" i="25"/>
  <c r="L171" i="25"/>
  <c r="L159" i="25"/>
  <c r="L123" i="25"/>
  <c r="L63" i="25"/>
  <c r="L27" i="25"/>
  <c r="L194" i="25"/>
  <c r="L170" i="25"/>
  <c r="L146" i="25"/>
  <c r="L122" i="25"/>
  <c r="L98" i="25"/>
  <c r="L74" i="25"/>
  <c r="L50" i="25"/>
  <c r="L26" i="25"/>
  <c r="L193" i="25"/>
  <c r="L169" i="25"/>
  <c r="L145" i="25"/>
  <c r="L121" i="25"/>
  <c r="L97" i="25"/>
  <c r="L73" i="25"/>
  <c r="L49" i="25"/>
  <c r="L25" i="25"/>
  <c r="L192" i="25"/>
  <c r="L180" i="25"/>
  <c r="L168" i="25"/>
  <c r="L144" i="25"/>
  <c r="L120" i="25"/>
  <c r="L96" i="25"/>
  <c r="L84" i="25"/>
  <c r="L72" i="25"/>
  <c r="L48" i="25"/>
  <c r="L24" i="25"/>
  <c r="G204" i="25"/>
  <c r="L201" i="24"/>
  <c r="L189" i="24"/>
  <c r="L177" i="24"/>
  <c r="L200" i="24"/>
  <c r="L188" i="24"/>
  <c r="L176" i="24"/>
  <c r="L164" i="24"/>
  <c r="L152" i="24"/>
  <c r="L140" i="24"/>
  <c r="L128" i="24"/>
  <c r="L116" i="24"/>
  <c r="L104" i="24"/>
  <c r="L92" i="24"/>
  <c r="L80" i="24"/>
  <c r="L68" i="24"/>
  <c r="L56" i="24"/>
  <c r="L44" i="24"/>
  <c r="L32" i="24"/>
  <c r="L20" i="24"/>
  <c r="L185" i="24"/>
  <c r="L173" i="24"/>
  <c r="L161" i="24"/>
  <c r="L149" i="24"/>
  <c r="L137" i="24"/>
  <c r="L125" i="24"/>
  <c r="L113" i="24"/>
  <c r="L101" i="24"/>
  <c r="L89" i="24"/>
  <c r="L77" i="24"/>
  <c r="L65" i="24"/>
  <c r="L53" i="24"/>
  <c r="L41" i="24"/>
  <c r="L29" i="24"/>
  <c r="L17" i="24"/>
  <c r="L109" i="24"/>
  <c r="L97" i="24"/>
  <c r="L85" i="24"/>
  <c r="L73" i="24"/>
  <c r="L61" i="24"/>
  <c r="L49" i="24"/>
  <c r="L37" i="24"/>
  <c r="L25" i="24"/>
  <c r="L13" i="24"/>
  <c r="L206" i="24"/>
  <c r="L194" i="24"/>
  <c r="L182" i="24"/>
  <c r="L170" i="24"/>
  <c r="L158" i="24"/>
  <c r="L146" i="24"/>
  <c r="L134" i="24"/>
  <c r="L122" i="24"/>
  <c r="L110" i="24"/>
  <c r="L98" i="24"/>
  <c r="L86" i="24"/>
  <c r="L74" i="24"/>
  <c r="L62" i="24"/>
  <c r="L50" i="24"/>
  <c r="L38" i="24"/>
  <c r="L26" i="24"/>
  <c r="L14" i="24"/>
  <c r="I208" i="24"/>
  <c r="L160" i="17"/>
  <c r="L130" i="17"/>
  <c r="L141" i="17"/>
  <c r="L169" i="17"/>
  <c r="L58" i="17"/>
  <c r="L157" i="17"/>
  <c r="L91" i="17"/>
  <c r="L133" i="17"/>
  <c r="L148" i="17"/>
  <c r="L52" i="17"/>
  <c r="L8" i="17"/>
  <c r="L70" i="17"/>
  <c r="L38" i="17"/>
  <c r="L87" i="17"/>
  <c r="L144" i="17"/>
  <c r="L21" i="17"/>
  <c r="L159" i="17"/>
  <c r="L177" i="17"/>
  <c r="L133" i="16"/>
  <c r="L8" i="16"/>
  <c r="L47" i="16"/>
  <c r="L107" i="16"/>
  <c r="L48" i="16"/>
  <c r="L89" i="16"/>
  <c r="L114" i="16"/>
  <c r="L40" i="16"/>
  <c r="L102" i="16"/>
  <c r="L109" i="16"/>
  <c r="L175" i="16"/>
  <c r="L58" i="16"/>
  <c r="L117" i="16"/>
  <c r="L162" i="16"/>
  <c r="L183" i="16"/>
  <c r="L15" i="16"/>
  <c r="L42" i="16"/>
  <c r="L73" i="16"/>
  <c r="L94" i="16"/>
  <c r="L106" i="16"/>
  <c r="L135" i="16"/>
  <c r="L141" i="16"/>
  <c r="L146" i="16"/>
  <c r="L153" i="16"/>
  <c r="L172" i="16"/>
  <c r="L23" i="16"/>
  <c r="L43" i="16"/>
  <c r="L124" i="16"/>
  <c r="L184" i="16"/>
  <c r="L70" i="16"/>
  <c r="L165" i="16"/>
  <c r="L64" i="16"/>
  <c r="L125" i="16"/>
  <c r="L71" i="16"/>
  <c r="L35" i="16"/>
  <c r="L177" i="16"/>
  <c r="L130" i="16"/>
  <c r="L164" i="16"/>
  <c r="L33" i="16"/>
  <c r="L25" i="16"/>
  <c r="L167" i="16"/>
  <c r="L106" i="9"/>
  <c r="L29" i="9"/>
  <c r="L127" i="9"/>
  <c r="L64" i="9"/>
  <c r="L133" i="9"/>
  <c r="L148" i="9"/>
  <c r="L136" i="9"/>
  <c r="L42" i="9"/>
  <c r="L100" i="9"/>
  <c r="L144" i="9"/>
  <c r="L176" i="9"/>
  <c r="L157" i="9"/>
  <c r="L124" i="9"/>
  <c r="L166" i="9"/>
  <c r="L177" i="9"/>
  <c r="L45" i="9"/>
  <c r="L130" i="9"/>
  <c r="L25" i="9"/>
  <c r="L109" i="9"/>
  <c r="L184" i="8"/>
  <c r="L172" i="8"/>
  <c r="L160" i="8"/>
  <c r="L148" i="8"/>
  <c r="L136" i="8"/>
  <c r="L124" i="8"/>
  <c r="L112" i="8"/>
  <c r="L100" i="8"/>
  <c r="L88" i="8"/>
  <c r="L76" i="8"/>
  <c r="L64" i="8"/>
  <c r="L52" i="8"/>
  <c r="L40" i="8"/>
  <c r="L28" i="8"/>
  <c r="L16" i="8"/>
  <c r="L174" i="8"/>
  <c r="L138" i="8"/>
  <c r="L126" i="8"/>
  <c r="L114" i="8"/>
  <c r="L102" i="8"/>
  <c r="L90" i="8"/>
  <c r="L78" i="8"/>
  <c r="L66" i="8"/>
  <c r="L54" i="8"/>
  <c r="L42" i="8"/>
  <c r="L30" i="8"/>
  <c r="L18" i="8"/>
  <c r="L162" i="8"/>
  <c r="L150" i="8"/>
  <c r="L182" i="8"/>
  <c r="L170" i="8"/>
  <c r="L178" i="8"/>
  <c r="L166" i="8"/>
  <c r="L154" i="8"/>
  <c r="L142" i="8"/>
  <c r="L130" i="8"/>
  <c r="L106" i="8"/>
  <c r="L94" i="8"/>
  <c r="L82" i="8"/>
  <c r="L70" i="8"/>
  <c r="L58" i="8"/>
  <c r="L46" i="8"/>
  <c r="L34" i="8"/>
  <c r="L22" i="8"/>
  <c r="L10" i="8"/>
  <c r="L121" i="8"/>
  <c r="L116" i="8"/>
  <c r="L120" i="8"/>
  <c r="L119" i="8"/>
  <c r="L118" i="8"/>
  <c r="E161" i="25"/>
  <c r="E140" i="25"/>
  <c r="E115" i="25"/>
  <c r="E70" i="25"/>
  <c r="E99" i="25"/>
  <c r="E105" i="25"/>
  <c r="E182" i="25"/>
  <c r="E25" i="25"/>
  <c r="E79" i="25"/>
  <c r="E78" i="25"/>
  <c r="E173" i="25"/>
  <c r="E117" i="25"/>
  <c r="E147" i="25"/>
  <c r="E175" i="25"/>
  <c r="E68" i="25"/>
  <c r="E75" i="25"/>
  <c r="E183" i="25"/>
  <c r="E190" i="25"/>
  <c r="E191" i="25"/>
  <c r="E38" i="25"/>
  <c r="E111" i="25"/>
  <c r="E47" i="25"/>
  <c r="E12" i="25"/>
  <c r="E55" i="25"/>
  <c r="E153" i="25"/>
  <c r="E180" i="25"/>
  <c r="E104" i="25"/>
  <c r="E102" i="25"/>
  <c r="E103" i="25"/>
  <c r="E19" i="25"/>
  <c r="E60" i="25"/>
  <c r="E81" i="25"/>
  <c r="L9" i="25"/>
  <c r="E100" i="25"/>
  <c r="E98" i="25"/>
  <c r="E174" i="25"/>
  <c r="E168" i="25"/>
  <c r="E82" i="25"/>
  <c r="E80" i="25"/>
  <c r="E134" i="25"/>
  <c r="L195" i="24"/>
  <c r="E133" i="24"/>
  <c r="E134" i="24" s="1"/>
  <c r="E79" i="24"/>
  <c r="E139" i="24"/>
  <c r="E11" i="24"/>
  <c r="E165" i="24"/>
  <c r="L8" i="24"/>
  <c r="E46" i="24"/>
  <c r="E92" i="24"/>
  <c r="E146" i="24"/>
  <c r="E172" i="24"/>
  <c r="E179" i="24"/>
  <c r="E95" i="24"/>
  <c r="E120" i="24"/>
  <c r="E175" i="24"/>
  <c r="E176" i="24"/>
  <c r="E114" i="24"/>
  <c r="E177" i="24"/>
  <c r="E80" i="24"/>
  <c r="E68" i="24"/>
  <c r="E67" i="24"/>
  <c r="E74" i="24"/>
  <c r="E86" i="24"/>
  <c r="E59" i="24"/>
  <c r="E184" i="24"/>
  <c r="E99" i="24"/>
  <c r="E96" i="24"/>
  <c r="E81" i="24"/>
  <c r="E78" i="24"/>
  <c r="E100" i="24"/>
  <c r="E102" i="17"/>
  <c r="I102" i="17" s="1"/>
  <c r="L45" i="17"/>
  <c r="K10" i="17"/>
  <c r="I34" i="17"/>
  <c r="L34" i="17" s="1"/>
  <c r="G73" i="17"/>
  <c r="L109" i="17"/>
  <c r="I126" i="17"/>
  <c r="K137" i="17"/>
  <c r="I19" i="17"/>
  <c r="K34" i="17"/>
  <c r="L106" i="17"/>
  <c r="K114" i="17"/>
  <c r="I23" i="17"/>
  <c r="G57" i="17"/>
  <c r="I12" i="17"/>
  <c r="L12" i="17" s="1"/>
  <c r="K23" i="17"/>
  <c r="E36" i="17"/>
  <c r="I36" i="17" s="1"/>
  <c r="I40" i="17"/>
  <c r="G47" i="17"/>
  <c r="I57" i="17"/>
  <c r="K89" i="17"/>
  <c r="L94" i="17"/>
  <c r="K104" i="17"/>
  <c r="G127" i="17"/>
  <c r="I146" i="17"/>
  <c r="K154" i="17"/>
  <c r="L154" i="17" s="1"/>
  <c r="I168" i="17"/>
  <c r="L176" i="17"/>
  <c r="K54" i="17"/>
  <c r="G99" i="17"/>
  <c r="G114" i="17"/>
  <c r="I166" i="17"/>
  <c r="L32" i="17"/>
  <c r="E51" i="17"/>
  <c r="K51" i="17" s="1"/>
  <c r="K166" i="17"/>
  <c r="I32" i="17"/>
  <c r="K43" i="17"/>
  <c r="G89" i="17"/>
  <c r="L89" i="17" s="1"/>
  <c r="K99" i="17"/>
  <c r="K126" i="17"/>
  <c r="K19" i="17"/>
  <c r="K27" i="17"/>
  <c r="K65" i="17"/>
  <c r="I104" i="17"/>
  <c r="L104" i="17" s="1"/>
  <c r="E121" i="17"/>
  <c r="K121" i="17" s="1"/>
  <c r="G9" i="17"/>
  <c r="K12" i="17"/>
  <c r="I20" i="17"/>
  <c r="G29" i="17"/>
  <c r="L29" i="17" s="1"/>
  <c r="L33" i="17"/>
  <c r="K40" i="17"/>
  <c r="I47" i="17"/>
  <c r="K63" i="17"/>
  <c r="L107" i="17"/>
  <c r="G117" i="17"/>
  <c r="L117" i="17" s="1"/>
  <c r="L124" i="17"/>
  <c r="I127" i="17"/>
  <c r="I132" i="17"/>
  <c r="L136" i="17"/>
  <c r="L139" i="17"/>
  <c r="K146" i="17"/>
  <c r="G151" i="17"/>
  <c r="K168" i="17"/>
  <c r="L168" i="17" s="1"/>
  <c r="K17" i="17"/>
  <c r="K145" i="17"/>
  <c r="K39" i="17"/>
  <c r="I65" i="17"/>
  <c r="I73" i="17"/>
  <c r="L15" i="17"/>
  <c r="K32" i="17"/>
  <c r="I9" i="17"/>
  <c r="I16" i="17"/>
  <c r="L25" i="17"/>
  <c r="L64" i="17"/>
  <c r="K132" i="17"/>
  <c r="I151" i="17"/>
  <c r="E156" i="17"/>
  <c r="I172" i="17"/>
  <c r="L172" i="17" s="1"/>
  <c r="L179" i="17"/>
  <c r="K78" i="17"/>
  <c r="K82" i="17"/>
  <c r="E86" i="17"/>
  <c r="G78" i="17"/>
  <c r="L76" i="17"/>
  <c r="K24" i="17"/>
  <c r="I24" i="17"/>
  <c r="G24" i="17"/>
  <c r="L24" i="17" s="1"/>
  <c r="K50" i="17"/>
  <c r="I50" i="17"/>
  <c r="G50" i="17"/>
  <c r="G53" i="17"/>
  <c r="E56" i="17"/>
  <c r="K53" i="17"/>
  <c r="I69" i="17"/>
  <c r="K69" i="17"/>
  <c r="K101" i="17"/>
  <c r="I101" i="17"/>
  <c r="G101" i="17"/>
  <c r="I125" i="17"/>
  <c r="G125" i="17"/>
  <c r="E128" i="17"/>
  <c r="K125" i="17"/>
  <c r="E134" i="17"/>
  <c r="K131" i="17"/>
  <c r="I131" i="17"/>
  <c r="G131" i="17"/>
  <c r="K138" i="17"/>
  <c r="I138" i="17"/>
  <c r="G16" i="17"/>
  <c r="I53" i="17"/>
  <c r="G60" i="17"/>
  <c r="L60" i="17" s="1"/>
  <c r="G69" i="17"/>
  <c r="L69" i="17" s="1"/>
  <c r="I112" i="17"/>
  <c r="G112" i="17"/>
  <c r="G138" i="17"/>
  <c r="K171" i="17"/>
  <c r="I171" i="17"/>
  <c r="I51" i="17"/>
  <c r="I60" i="17"/>
  <c r="E92" i="17"/>
  <c r="K88" i="17"/>
  <c r="I88" i="17"/>
  <c r="G88" i="17"/>
  <c r="L88" i="17" s="1"/>
  <c r="K95" i="17"/>
  <c r="E98" i="17"/>
  <c r="I95" i="17"/>
  <c r="K112" i="17"/>
  <c r="K142" i="17"/>
  <c r="I142" i="17"/>
  <c r="G142" i="17"/>
  <c r="K165" i="17"/>
  <c r="I165" i="17"/>
  <c r="G165" i="17"/>
  <c r="E163" i="17"/>
  <c r="G171" i="17"/>
  <c r="K35" i="17"/>
  <c r="I35" i="17"/>
  <c r="K80" i="17"/>
  <c r="I80" i="17"/>
  <c r="G95" i="17"/>
  <c r="K118" i="17"/>
  <c r="E115" i="17"/>
  <c r="K161" i="17"/>
  <c r="I161" i="17"/>
  <c r="G161" i="17"/>
  <c r="K11" i="17"/>
  <c r="E13" i="17"/>
  <c r="I11" i="17"/>
  <c r="K26" i="17"/>
  <c r="I26" i="17"/>
  <c r="E28" i="17"/>
  <c r="G26" i="17"/>
  <c r="G35" i="17"/>
  <c r="K77" i="17"/>
  <c r="I77" i="17"/>
  <c r="G77" i="17"/>
  <c r="G80" i="17"/>
  <c r="K113" i="17"/>
  <c r="I113" i="17"/>
  <c r="G113" i="17"/>
  <c r="G118" i="17"/>
  <c r="G158" i="17"/>
  <c r="G55" i="17"/>
  <c r="G71" i="17"/>
  <c r="E74" i="17"/>
  <c r="K86" i="17"/>
  <c r="I86" i="17"/>
  <c r="E96" i="17"/>
  <c r="K93" i="17"/>
  <c r="I93" i="17"/>
  <c r="G93" i="17"/>
  <c r="I118" i="17"/>
  <c r="G150" i="17"/>
  <c r="K152" i="17"/>
  <c r="I152" i="17"/>
  <c r="E155" i="17"/>
  <c r="I158" i="17"/>
  <c r="G27" i="17"/>
  <c r="G48" i="17"/>
  <c r="K48" i="17"/>
  <c r="I48" i="17"/>
  <c r="E49" i="17"/>
  <c r="I55" i="17"/>
  <c r="I71" i="17"/>
  <c r="K75" i="17"/>
  <c r="I75" i="17"/>
  <c r="G75" i="17"/>
  <c r="G86" i="17"/>
  <c r="I150" i="17"/>
  <c r="G152" i="17"/>
  <c r="K158" i="17"/>
  <c r="K162" i="17"/>
  <c r="I162" i="17"/>
  <c r="G162" i="17"/>
  <c r="I167" i="17"/>
  <c r="G167" i="17"/>
  <c r="K167" i="17"/>
  <c r="E18" i="17"/>
  <c r="K37" i="17"/>
  <c r="I37" i="17"/>
  <c r="G37" i="17"/>
  <c r="K68" i="17"/>
  <c r="I68" i="17"/>
  <c r="G68" i="17"/>
  <c r="L68" i="17" s="1"/>
  <c r="K71" i="17"/>
  <c r="E84" i="17"/>
  <c r="I82" i="17"/>
  <c r="L82" i="17" s="1"/>
  <c r="E85" i="17"/>
  <c r="E83" i="17"/>
  <c r="K110" i="17"/>
  <c r="I110" i="17"/>
  <c r="G110" i="17"/>
  <c r="K173" i="17"/>
  <c r="I173" i="17"/>
  <c r="G173" i="17"/>
  <c r="K22" i="17"/>
  <c r="I22" i="17"/>
  <c r="K46" i="17"/>
  <c r="I46" i="17"/>
  <c r="G66" i="17"/>
  <c r="K66" i="17"/>
  <c r="I66" i="17"/>
  <c r="K129" i="17"/>
  <c r="I129" i="17"/>
  <c r="G22" i="17"/>
  <c r="G31" i="17"/>
  <c r="G46" i="17"/>
  <c r="K72" i="17"/>
  <c r="I72" i="17"/>
  <c r="G72" i="17"/>
  <c r="L72" i="17" s="1"/>
  <c r="K103" i="17"/>
  <c r="I103" i="17"/>
  <c r="G103" i="17"/>
  <c r="G108" i="17"/>
  <c r="L108" i="17" s="1"/>
  <c r="G129" i="17"/>
  <c r="K140" i="17"/>
  <c r="I140" i="17"/>
  <c r="G20" i="17"/>
  <c r="L20" i="17" s="1"/>
  <c r="K31" i="17"/>
  <c r="L42" i="17"/>
  <c r="K59" i="17"/>
  <c r="I59" i="17"/>
  <c r="G59" i="17"/>
  <c r="E62" i="17"/>
  <c r="L67" i="17"/>
  <c r="G97" i="17"/>
  <c r="K97" i="17"/>
  <c r="I97" i="17"/>
  <c r="L100" i="17"/>
  <c r="K111" i="17"/>
  <c r="I111" i="17"/>
  <c r="G111" i="17"/>
  <c r="L111" i="17" s="1"/>
  <c r="K135" i="17"/>
  <c r="I135" i="17"/>
  <c r="L135" i="17" s="1"/>
  <c r="G140" i="17"/>
  <c r="K105" i="17"/>
  <c r="I105" i="17"/>
  <c r="I79" i="17"/>
  <c r="G81" i="17"/>
  <c r="G105" i="17"/>
  <c r="G119" i="17"/>
  <c r="L119" i="17" s="1"/>
  <c r="G143" i="17"/>
  <c r="E149" i="17"/>
  <c r="G153" i="17"/>
  <c r="G17" i="17"/>
  <c r="G39" i="17"/>
  <c r="L39" i="17" s="1"/>
  <c r="E41" i="17"/>
  <c r="G54" i="17"/>
  <c r="I61" i="17"/>
  <c r="G63" i="17"/>
  <c r="K79" i="17"/>
  <c r="I81" i="17"/>
  <c r="G90" i="17"/>
  <c r="I119" i="17"/>
  <c r="I121" i="17"/>
  <c r="I143" i="17"/>
  <c r="G145" i="17"/>
  <c r="K147" i="17"/>
  <c r="I147" i="17"/>
  <c r="L147" i="17" s="1"/>
  <c r="I153" i="17"/>
  <c r="I10" i="17"/>
  <c r="I43" i="17"/>
  <c r="K61" i="17"/>
  <c r="I90" i="17"/>
  <c r="I137" i="17"/>
  <c r="G137" i="17"/>
  <c r="K170" i="17"/>
  <c r="I170" i="17"/>
  <c r="I78" i="16"/>
  <c r="G78" i="16"/>
  <c r="L78" i="16" s="1"/>
  <c r="L76" i="16"/>
  <c r="K96" i="16"/>
  <c r="I96" i="16"/>
  <c r="G96" i="16"/>
  <c r="L16" i="16"/>
  <c r="I68" i="16"/>
  <c r="G68" i="16"/>
  <c r="K62" i="16"/>
  <c r="I62" i="16"/>
  <c r="K134" i="16"/>
  <c r="I134" i="16"/>
  <c r="G134" i="16"/>
  <c r="G62" i="16"/>
  <c r="L62" i="16" s="1"/>
  <c r="I81" i="16"/>
  <c r="I9" i="16"/>
  <c r="K63" i="16"/>
  <c r="I63" i="16"/>
  <c r="G63" i="16"/>
  <c r="K90" i="16"/>
  <c r="I90" i="16"/>
  <c r="G90" i="16"/>
  <c r="K26" i="16"/>
  <c r="E28" i="16"/>
  <c r="I26" i="16"/>
  <c r="G26" i="16"/>
  <c r="L38" i="16"/>
  <c r="G55" i="16"/>
  <c r="E92" i="16"/>
  <c r="K88" i="16"/>
  <c r="K98" i="16"/>
  <c r="I98" i="16"/>
  <c r="L98" i="16" s="1"/>
  <c r="G119" i="16"/>
  <c r="G129" i="16"/>
  <c r="K155" i="16"/>
  <c r="I155" i="16"/>
  <c r="K173" i="16"/>
  <c r="I173" i="16"/>
  <c r="L173" i="16" s="1"/>
  <c r="K9" i="16"/>
  <c r="E11" i="16"/>
  <c r="K19" i="16"/>
  <c r="I19" i="16"/>
  <c r="G9" i="16"/>
  <c r="K132" i="16"/>
  <c r="I132" i="16"/>
  <c r="L10" i="16"/>
  <c r="I55" i="16"/>
  <c r="K91" i="16"/>
  <c r="I91" i="16"/>
  <c r="G91" i="16"/>
  <c r="L91" i="16" s="1"/>
  <c r="I119" i="16"/>
  <c r="I129" i="16"/>
  <c r="K148" i="16"/>
  <c r="I148" i="16"/>
  <c r="G148" i="16"/>
  <c r="I12" i="16"/>
  <c r="K12" i="16"/>
  <c r="G61" i="16"/>
  <c r="I61" i="16"/>
  <c r="K61" i="16"/>
  <c r="G81" i="16"/>
  <c r="K121" i="16"/>
  <c r="I121" i="16"/>
  <c r="K127" i="16"/>
  <c r="I127" i="16"/>
  <c r="G12" i="16"/>
  <c r="G19" i="16"/>
  <c r="G50" i="16"/>
  <c r="L50" i="16" s="1"/>
  <c r="G127" i="16"/>
  <c r="E154" i="16"/>
  <c r="K150" i="16"/>
  <c r="I150" i="16"/>
  <c r="I50" i="16"/>
  <c r="K80" i="16"/>
  <c r="I80" i="16"/>
  <c r="G80" i="16"/>
  <c r="I17" i="16"/>
  <c r="L17" i="16" s="1"/>
  <c r="K17" i="16"/>
  <c r="L45" i="16"/>
  <c r="K68" i="16"/>
  <c r="I88" i="16"/>
  <c r="G121" i="16"/>
  <c r="K136" i="16"/>
  <c r="E139" i="16"/>
  <c r="I136" i="16"/>
  <c r="G136" i="16"/>
  <c r="L142" i="16"/>
  <c r="L57" i="16"/>
  <c r="K60" i="16"/>
  <c r="I60" i="16"/>
  <c r="G79" i="16"/>
  <c r="I79" i="16"/>
  <c r="K79" i="16"/>
  <c r="K93" i="16"/>
  <c r="I93" i="16"/>
  <c r="L93" i="16" s="1"/>
  <c r="K145" i="16"/>
  <c r="I145" i="16"/>
  <c r="G145" i="16"/>
  <c r="I171" i="16"/>
  <c r="K171" i="16"/>
  <c r="L182" i="16"/>
  <c r="K67" i="16"/>
  <c r="I67" i="16"/>
  <c r="K103" i="16"/>
  <c r="I103" i="16"/>
  <c r="K110" i="16"/>
  <c r="I110" i="16"/>
  <c r="G110" i="16"/>
  <c r="E159" i="16"/>
  <c r="E157" i="16"/>
  <c r="G158" i="16"/>
  <c r="E161" i="16"/>
  <c r="G174" i="16"/>
  <c r="K178" i="16"/>
  <c r="I178" i="16"/>
  <c r="G178" i="16"/>
  <c r="G14" i="16"/>
  <c r="K16" i="16"/>
  <c r="E18" i="16"/>
  <c r="G20" i="16"/>
  <c r="K24" i="16"/>
  <c r="I24" i="16"/>
  <c r="L24" i="16" s="1"/>
  <c r="K34" i="16"/>
  <c r="E36" i="16"/>
  <c r="I34" i="16"/>
  <c r="K39" i="16"/>
  <c r="E41" i="16"/>
  <c r="I39" i="16"/>
  <c r="L39" i="16" s="1"/>
  <c r="L44" i="16"/>
  <c r="K46" i="16"/>
  <c r="I46" i="16"/>
  <c r="G46" i="16"/>
  <c r="G65" i="16"/>
  <c r="G67" i="16"/>
  <c r="K72" i="16"/>
  <c r="I72" i="16"/>
  <c r="L72" i="16" s="1"/>
  <c r="G99" i="16"/>
  <c r="G103" i="16"/>
  <c r="K143" i="16"/>
  <c r="I143" i="16"/>
  <c r="G151" i="16"/>
  <c r="G156" i="16"/>
  <c r="I158" i="16"/>
  <c r="G163" i="16"/>
  <c r="I174" i="16"/>
  <c r="G176" i="16"/>
  <c r="L181" i="16"/>
  <c r="I14" i="16"/>
  <c r="I20" i="16"/>
  <c r="L101" i="16"/>
  <c r="I156" i="16"/>
  <c r="I163" i="16"/>
  <c r="I176" i="16"/>
  <c r="G32" i="16"/>
  <c r="G37" i="16"/>
  <c r="K49" i="16"/>
  <c r="I49" i="16"/>
  <c r="K54" i="16"/>
  <c r="I54" i="16"/>
  <c r="K65" i="16"/>
  <c r="G75" i="16"/>
  <c r="K99" i="16"/>
  <c r="G104" i="16"/>
  <c r="L104" i="16" s="1"/>
  <c r="G111" i="16"/>
  <c r="L111" i="16" s="1"/>
  <c r="K118" i="16"/>
  <c r="I118" i="16"/>
  <c r="G118" i="16"/>
  <c r="L118" i="16" s="1"/>
  <c r="E115" i="16"/>
  <c r="K151" i="16"/>
  <c r="K156" i="16"/>
  <c r="E166" i="16"/>
  <c r="K170" i="16"/>
  <c r="I170" i="16"/>
  <c r="G170" i="16"/>
  <c r="K29" i="16"/>
  <c r="I29" i="16"/>
  <c r="L29" i="16" s="1"/>
  <c r="L22" i="16"/>
  <c r="L27" i="16"/>
  <c r="I65" i="16"/>
  <c r="K77" i="16"/>
  <c r="I77" i="16"/>
  <c r="G77" i="16"/>
  <c r="I99" i="16"/>
  <c r="K108" i="16"/>
  <c r="I108" i="16"/>
  <c r="K113" i="16"/>
  <c r="I113" i="16"/>
  <c r="I32" i="16"/>
  <c r="I37" i="16"/>
  <c r="G49" i="16"/>
  <c r="L52" i="16"/>
  <c r="G54" i="16"/>
  <c r="K59" i="16"/>
  <c r="I59" i="16"/>
  <c r="G59" i="16"/>
  <c r="L59" i="16" s="1"/>
  <c r="I75" i="16"/>
  <c r="K95" i="16"/>
  <c r="I95" i="16"/>
  <c r="G95" i="16"/>
  <c r="K126" i="16"/>
  <c r="I126" i="16"/>
  <c r="K131" i="16"/>
  <c r="I131" i="16"/>
  <c r="L131" i="16" s="1"/>
  <c r="E168" i="16"/>
  <c r="E51" i="16"/>
  <c r="E56" i="16"/>
  <c r="E74" i="16"/>
  <c r="E128" i="16"/>
  <c r="E147" i="16"/>
  <c r="G31" i="16"/>
  <c r="L31" i="16" s="1"/>
  <c r="G69" i="16"/>
  <c r="L69" i="16" s="1"/>
  <c r="G105" i="16"/>
  <c r="L105" i="16" s="1"/>
  <c r="G140" i="16"/>
  <c r="L140" i="16" s="1"/>
  <c r="G152" i="16"/>
  <c r="L152" i="16" s="1"/>
  <c r="L38" i="9"/>
  <c r="I60" i="9"/>
  <c r="G113" i="9"/>
  <c r="G169" i="9"/>
  <c r="L169" i="9" s="1"/>
  <c r="G146" i="9"/>
  <c r="G40" i="9"/>
  <c r="L94" i="9"/>
  <c r="K167" i="9"/>
  <c r="I27" i="9"/>
  <c r="I40" i="9"/>
  <c r="I111" i="9"/>
  <c r="K101" i="9"/>
  <c r="G99" i="9"/>
  <c r="I113" i="9"/>
  <c r="G161" i="9"/>
  <c r="I99" i="9"/>
  <c r="K158" i="9"/>
  <c r="I161" i="9"/>
  <c r="L161" i="9" s="1"/>
  <c r="K169" i="9"/>
  <c r="G27" i="9"/>
  <c r="G111" i="9"/>
  <c r="I146" i="9"/>
  <c r="L107" i="9"/>
  <c r="G114" i="9"/>
  <c r="K125" i="9"/>
  <c r="I132" i="9"/>
  <c r="G151" i="9"/>
  <c r="K58" i="9"/>
  <c r="K104" i="9"/>
  <c r="I114" i="9"/>
  <c r="K119" i="9"/>
  <c r="K129" i="9"/>
  <c r="K132" i="9"/>
  <c r="I151" i="9"/>
  <c r="K159" i="9"/>
  <c r="G168" i="9"/>
  <c r="E102" i="9"/>
  <c r="K102" i="9" s="1"/>
  <c r="I117" i="9"/>
  <c r="G35" i="9"/>
  <c r="K117" i="9"/>
  <c r="L117" i="9" s="1"/>
  <c r="I35" i="9"/>
  <c r="L35" i="9" s="1"/>
  <c r="I58" i="9"/>
  <c r="I104" i="9"/>
  <c r="I129" i="9"/>
  <c r="L129" i="9" s="1"/>
  <c r="E156" i="9"/>
  <c r="K156" i="9" s="1"/>
  <c r="I159" i="9"/>
  <c r="L159" i="9" s="1"/>
  <c r="K19" i="9"/>
  <c r="E59" i="9"/>
  <c r="L68" i="9"/>
  <c r="L70" i="9"/>
  <c r="K114" i="9"/>
  <c r="L141" i="9"/>
  <c r="K151" i="9"/>
  <c r="L160" i="9"/>
  <c r="I168" i="9"/>
  <c r="I172" i="9"/>
  <c r="L172" i="9" s="1"/>
  <c r="L179" i="9"/>
  <c r="I103" i="9"/>
  <c r="G103" i="9"/>
  <c r="L103" i="9" s="1"/>
  <c r="G101" i="9"/>
  <c r="L101" i="9" s="1"/>
  <c r="I89" i="9"/>
  <c r="K89" i="9"/>
  <c r="L87" i="9"/>
  <c r="K81" i="9"/>
  <c r="E86" i="9"/>
  <c r="K86" i="9" s="1"/>
  <c r="I81" i="9"/>
  <c r="E83" i="9"/>
  <c r="K83" i="9" s="1"/>
  <c r="K78" i="9"/>
  <c r="G73" i="9"/>
  <c r="I73" i="9"/>
  <c r="K72" i="9"/>
  <c r="K55" i="9"/>
  <c r="I54" i="9"/>
  <c r="G55" i="9"/>
  <c r="K47" i="9"/>
  <c r="I47" i="9"/>
  <c r="L47" i="9" s="1"/>
  <c r="G37" i="9"/>
  <c r="L33" i="9"/>
  <c r="I37" i="9"/>
  <c r="L15" i="9"/>
  <c r="I16" i="9"/>
  <c r="K20" i="9"/>
  <c r="I20" i="9"/>
  <c r="L20" i="9" s="1"/>
  <c r="I19" i="9"/>
  <c r="L19" i="9" s="1"/>
  <c r="G11" i="9"/>
  <c r="K11" i="9"/>
  <c r="E13" i="9"/>
  <c r="G13" i="9" s="1"/>
  <c r="I11" i="9"/>
  <c r="G9" i="9"/>
  <c r="I9" i="9"/>
  <c r="K9" i="9"/>
  <c r="K12" i="9"/>
  <c r="G12" i="9"/>
  <c r="L8" i="9"/>
  <c r="G32" i="9"/>
  <c r="I32" i="9"/>
  <c r="K32" i="9"/>
  <c r="K105" i="9"/>
  <c r="I105" i="9"/>
  <c r="E41" i="9"/>
  <c r="I143" i="9"/>
  <c r="K143" i="9"/>
  <c r="G39" i="9"/>
  <c r="I85" i="9"/>
  <c r="K140" i="9"/>
  <c r="I140" i="9"/>
  <c r="G17" i="9"/>
  <c r="I39" i="9"/>
  <c r="I23" i="9"/>
  <c r="G23" i="9"/>
  <c r="K23" i="9"/>
  <c r="I71" i="9"/>
  <c r="G71" i="9"/>
  <c r="E74" i="9"/>
  <c r="K71" i="9"/>
  <c r="K138" i="9"/>
  <c r="G138" i="9"/>
  <c r="I138" i="9"/>
  <c r="I43" i="9"/>
  <c r="G43" i="9"/>
  <c r="K56" i="9"/>
  <c r="I56" i="9"/>
  <c r="G83" i="9"/>
  <c r="G91" i="9"/>
  <c r="K95" i="9"/>
  <c r="E98" i="9"/>
  <c r="K147" i="9"/>
  <c r="I147" i="9"/>
  <c r="G147" i="9"/>
  <c r="I171" i="9"/>
  <c r="K171" i="9"/>
  <c r="K13" i="9"/>
  <c r="I13" i="9"/>
  <c r="K93" i="9"/>
  <c r="E96" i="9"/>
  <c r="K155" i="9"/>
  <c r="I155" i="9"/>
  <c r="G155" i="9"/>
  <c r="L155" i="9" s="1"/>
  <c r="I66" i="9"/>
  <c r="G66" i="9"/>
  <c r="G85" i="9"/>
  <c r="G93" i="9"/>
  <c r="I97" i="9"/>
  <c r="G97" i="9"/>
  <c r="G105" i="9"/>
  <c r="K63" i="9"/>
  <c r="G63" i="9"/>
  <c r="I63" i="9"/>
  <c r="K66" i="9"/>
  <c r="K97" i="9"/>
  <c r="G143" i="9"/>
  <c r="K14" i="9"/>
  <c r="G14" i="9"/>
  <c r="I14" i="9"/>
  <c r="K77" i="9"/>
  <c r="I77" i="9"/>
  <c r="E80" i="9"/>
  <c r="G77" i="9"/>
  <c r="E122" i="9"/>
  <c r="K115" i="9"/>
  <c r="I115" i="9"/>
  <c r="E120" i="9"/>
  <c r="E123" i="9"/>
  <c r="E116" i="9"/>
  <c r="G140" i="9"/>
  <c r="K152" i="9"/>
  <c r="I152" i="9"/>
  <c r="G152" i="9"/>
  <c r="I17" i="9"/>
  <c r="G115" i="9"/>
  <c r="E134" i="9"/>
  <c r="I131" i="9"/>
  <c r="K131" i="9"/>
  <c r="G131" i="9"/>
  <c r="K150" i="9"/>
  <c r="I150" i="9"/>
  <c r="K173" i="9"/>
  <c r="I173" i="9"/>
  <c r="K75" i="9"/>
  <c r="I75" i="9"/>
  <c r="L75" i="9" s="1"/>
  <c r="K135" i="9"/>
  <c r="I135" i="9"/>
  <c r="G135" i="9"/>
  <c r="L135" i="9" s="1"/>
  <c r="G150" i="9"/>
  <c r="L150" i="9" s="1"/>
  <c r="G173" i="9"/>
  <c r="L21" i="9"/>
  <c r="K43" i="9"/>
  <c r="G54" i="9"/>
  <c r="G56" i="9"/>
  <c r="G60" i="9"/>
  <c r="L60" i="9" s="1"/>
  <c r="I79" i="9"/>
  <c r="G79" i="9"/>
  <c r="K79" i="9"/>
  <c r="I91" i="9"/>
  <c r="G95" i="9"/>
  <c r="E149" i="9"/>
  <c r="K145" i="9"/>
  <c r="I145" i="9"/>
  <c r="G171" i="9"/>
  <c r="L178" i="9"/>
  <c r="K69" i="9"/>
  <c r="I69" i="9"/>
  <c r="E28" i="9"/>
  <c r="G34" i="9"/>
  <c r="G65" i="9"/>
  <c r="G16" i="9"/>
  <c r="E18" i="9"/>
  <c r="G22" i="9"/>
  <c r="G24" i="9"/>
  <c r="G26" i="9"/>
  <c r="I34" i="9"/>
  <c r="I46" i="9"/>
  <c r="I53" i="9"/>
  <c r="G53" i="9"/>
  <c r="G57" i="9"/>
  <c r="I61" i="9"/>
  <c r="G61" i="9"/>
  <c r="I65" i="9"/>
  <c r="I67" i="9"/>
  <c r="K82" i="9"/>
  <c r="E84" i="9"/>
  <c r="I82" i="9"/>
  <c r="G88" i="9"/>
  <c r="E92" i="9"/>
  <c r="G108" i="9"/>
  <c r="G110" i="9"/>
  <c r="G121" i="9"/>
  <c r="G126" i="9"/>
  <c r="I153" i="9"/>
  <c r="K165" i="9"/>
  <c r="I165" i="9"/>
  <c r="E50" i="9"/>
  <c r="I48" i="9"/>
  <c r="G48" i="9"/>
  <c r="I10" i="9"/>
  <c r="G10" i="9"/>
  <c r="E36" i="9"/>
  <c r="G46" i="9"/>
  <c r="G69" i="9"/>
  <c r="G86" i="9"/>
  <c r="K128" i="9"/>
  <c r="I128" i="9"/>
  <c r="G128" i="9"/>
  <c r="G153" i="9"/>
  <c r="L153" i="9" s="1"/>
  <c r="I22" i="9"/>
  <c r="I24" i="9"/>
  <c r="I26" i="9"/>
  <c r="E49" i="9"/>
  <c r="E51" i="9"/>
  <c r="K53" i="9"/>
  <c r="I57" i="9"/>
  <c r="G59" i="9"/>
  <c r="K61" i="9"/>
  <c r="K65" i="9"/>
  <c r="K67" i="9"/>
  <c r="G72" i="9"/>
  <c r="G78" i="9"/>
  <c r="G82" i="9"/>
  <c r="I88" i="9"/>
  <c r="G90" i="9"/>
  <c r="I108" i="9"/>
  <c r="I110" i="9"/>
  <c r="G119" i="9"/>
  <c r="L119" i="9" s="1"/>
  <c r="I121" i="9"/>
  <c r="I126" i="9"/>
  <c r="G158" i="9"/>
  <c r="E163" i="9"/>
  <c r="G165" i="9"/>
  <c r="K118" i="9"/>
  <c r="I118" i="9"/>
  <c r="K48" i="9"/>
  <c r="I112" i="9"/>
  <c r="G112" i="9"/>
  <c r="G118" i="9"/>
  <c r="K162" i="9"/>
  <c r="I162" i="9"/>
  <c r="G162" i="9"/>
  <c r="K31" i="9"/>
  <c r="I31" i="9"/>
  <c r="L31" i="9" s="1"/>
  <c r="I59" i="9"/>
  <c r="I90" i="9"/>
  <c r="K142" i="9"/>
  <c r="I142" i="9"/>
  <c r="G142" i="9"/>
  <c r="I154" i="9"/>
  <c r="L154" i="9" s="1"/>
  <c r="I158" i="9"/>
  <c r="K170" i="9"/>
  <c r="I170" i="9"/>
  <c r="G170" i="9"/>
  <c r="G125" i="9"/>
  <c r="G137" i="9"/>
  <c r="L137" i="9" s="1"/>
  <c r="G167" i="9"/>
  <c r="L167" i="9" s="1"/>
  <c r="G58" i="9"/>
  <c r="G76" i="9"/>
  <c r="L76" i="9" s="1"/>
  <c r="L122" i="8"/>
  <c r="L117" i="8"/>
  <c r="L204" i="25" l="1"/>
  <c r="L208" i="24"/>
  <c r="L54" i="17"/>
  <c r="L113" i="17"/>
  <c r="L145" i="17"/>
  <c r="L146" i="17"/>
  <c r="L142" i="17"/>
  <c r="L132" i="17"/>
  <c r="L19" i="17"/>
  <c r="L166" i="17"/>
  <c r="L138" i="17"/>
  <c r="L43" i="17"/>
  <c r="L40" i="17"/>
  <c r="L118" i="17"/>
  <c r="L11" i="17"/>
  <c r="L126" i="17"/>
  <c r="L161" i="17"/>
  <c r="L57" i="17"/>
  <c r="L173" i="17"/>
  <c r="L35" i="17"/>
  <c r="L110" i="17"/>
  <c r="L26" i="17"/>
  <c r="L9" i="17"/>
  <c r="L68" i="16"/>
  <c r="L113" i="16"/>
  <c r="L19" i="16"/>
  <c r="L60" i="16"/>
  <c r="L108" i="16"/>
  <c r="L99" i="16"/>
  <c r="L96" i="16"/>
  <c r="L26" i="16"/>
  <c r="L171" i="16"/>
  <c r="L150" i="16"/>
  <c r="L155" i="16"/>
  <c r="L49" i="16"/>
  <c r="L121" i="16"/>
  <c r="L126" i="16"/>
  <c r="L88" i="16"/>
  <c r="L132" i="16"/>
  <c r="L20" i="16"/>
  <c r="L134" i="16"/>
  <c r="L14" i="16"/>
  <c r="L90" i="16"/>
  <c r="L143" i="16"/>
  <c r="L170" i="16"/>
  <c r="L103" i="16"/>
  <c r="L12" i="16"/>
  <c r="L148" i="16"/>
  <c r="L63" i="16"/>
  <c r="L75" i="16"/>
  <c r="L34" i="16"/>
  <c r="L55" i="16"/>
  <c r="L145" i="16"/>
  <c r="L145" i="9"/>
  <c r="L81" i="9"/>
  <c r="L72" i="9"/>
  <c r="L67" i="9"/>
  <c r="L55" i="9"/>
  <c r="L132" i="9"/>
  <c r="L162" i="9"/>
  <c r="L61" i="9"/>
  <c r="L89" i="9"/>
  <c r="L158" i="9"/>
  <c r="L77" i="9"/>
  <c r="L105" i="9"/>
  <c r="L99" i="9"/>
  <c r="L152" i="9"/>
  <c r="L97" i="9"/>
  <c r="L43" i="9"/>
  <c r="L168" i="9"/>
  <c r="L108" i="9"/>
  <c r="L147" i="9"/>
  <c r="L73" i="9"/>
  <c r="L111" i="9"/>
  <c r="L110" i="9"/>
  <c r="L142" i="9"/>
  <c r="L54" i="9"/>
  <c r="L27" i="9"/>
  <c r="L26" i="9"/>
  <c r="L131" i="9"/>
  <c r="L40" i="9"/>
  <c r="L24" i="9"/>
  <c r="L173" i="9"/>
  <c r="L104" i="9"/>
  <c r="L146" i="9"/>
  <c r="E198" i="25"/>
  <c r="E199" i="25"/>
  <c r="E192" i="25"/>
  <c r="E189" i="25"/>
  <c r="E49" i="25"/>
  <c r="E141" i="25"/>
  <c r="E139" i="25"/>
  <c r="E142" i="25"/>
  <c r="E135" i="25"/>
  <c r="E14" i="25"/>
  <c r="E140" i="24"/>
  <c r="E48" i="24"/>
  <c r="E138" i="24"/>
  <c r="E141" i="24"/>
  <c r="E98" i="24"/>
  <c r="E13" i="24"/>
  <c r="E178" i="24"/>
  <c r="E187" i="24"/>
  <c r="E193" i="24"/>
  <c r="E102" i="24"/>
  <c r="E103" i="24"/>
  <c r="E104" i="24"/>
  <c r="E101" i="24"/>
  <c r="G51" i="17"/>
  <c r="L51" i="17" s="1"/>
  <c r="L17" i="17"/>
  <c r="L16" i="17"/>
  <c r="K156" i="17"/>
  <c r="I156" i="17"/>
  <c r="G156" i="17"/>
  <c r="L114" i="17"/>
  <c r="L79" i="17"/>
  <c r="L80" i="17"/>
  <c r="L63" i="17"/>
  <c r="L75" i="17"/>
  <c r="G102" i="17"/>
  <c r="L102" i="17" s="1"/>
  <c r="L23" i="17"/>
  <c r="L127" i="17"/>
  <c r="L10" i="17"/>
  <c r="L150" i="17"/>
  <c r="L151" i="17"/>
  <c r="L99" i="17"/>
  <c r="G36" i="17"/>
  <c r="L137" i="17"/>
  <c r="L143" i="17"/>
  <c r="L103" i="17"/>
  <c r="L31" i="17"/>
  <c r="L93" i="17"/>
  <c r="K102" i="17"/>
  <c r="L61" i="17"/>
  <c r="G121" i="17"/>
  <c r="L121" i="17" s="1"/>
  <c r="L140" i="17"/>
  <c r="K36" i="17"/>
  <c r="L22" i="17"/>
  <c r="L162" i="17"/>
  <c r="L27" i="17"/>
  <c r="L65" i="17"/>
  <c r="L47" i="17"/>
  <c r="L73" i="17"/>
  <c r="L77" i="17"/>
  <c r="L81" i="17"/>
  <c r="L78" i="17"/>
  <c r="I149" i="17"/>
  <c r="G149" i="17"/>
  <c r="K149" i="17"/>
  <c r="G18" i="17"/>
  <c r="K18" i="17"/>
  <c r="I18" i="17"/>
  <c r="K134" i="17"/>
  <c r="I134" i="17"/>
  <c r="G134" i="17"/>
  <c r="I41" i="17"/>
  <c r="G41" i="17"/>
  <c r="K41" i="17"/>
  <c r="L125" i="17"/>
  <c r="I62" i="17"/>
  <c r="G62" i="17"/>
  <c r="K62" i="17"/>
  <c r="K84" i="17"/>
  <c r="I84" i="17"/>
  <c r="G84" i="17"/>
  <c r="I49" i="17"/>
  <c r="G49" i="17"/>
  <c r="K49" i="17"/>
  <c r="G28" i="17"/>
  <c r="K28" i="17"/>
  <c r="I28" i="17"/>
  <c r="E30" i="17"/>
  <c r="L167" i="17"/>
  <c r="L71" i="17"/>
  <c r="L55" i="17"/>
  <c r="E164" i="17"/>
  <c r="K163" i="17"/>
  <c r="I163" i="17"/>
  <c r="G163" i="17"/>
  <c r="E175" i="17"/>
  <c r="L90" i="17"/>
  <c r="L59" i="17"/>
  <c r="I83" i="17"/>
  <c r="G83" i="17"/>
  <c r="K83" i="17"/>
  <c r="L37" i="17"/>
  <c r="I13" i="17"/>
  <c r="K13" i="17"/>
  <c r="G13" i="17"/>
  <c r="L165" i="17"/>
  <c r="L131" i="17"/>
  <c r="L101" i="17"/>
  <c r="L53" i="17"/>
  <c r="L152" i="17"/>
  <c r="I74" i="17"/>
  <c r="K74" i="17"/>
  <c r="G74" i="17"/>
  <c r="L97" i="17"/>
  <c r="L86" i="17"/>
  <c r="E122" i="17"/>
  <c r="K115" i="17"/>
  <c r="I115" i="17"/>
  <c r="E116" i="17"/>
  <c r="G115" i="17"/>
  <c r="E123" i="17"/>
  <c r="E120" i="17"/>
  <c r="K128" i="17"/>
  <c r="I128" i="17"/>
  <c r="G128" i="17"/>
  <c r="L128" i="17" s="1"/>
  <c r="L105" i="17"/>
  <c r="L48" i="17"/>
  <c r="L171" i="17"/>
  <c r="G92" i="17"/>
  <c r="I92" i="17"/>
  <c r="K92" i="17"/>
  <c r="L112" i="17"/>
  <c r="L95" i="17"/>
  <c r="I56" i="17"/>
  <c r="G56" i="17"/>
  <c r="K56" i="17"/>
  <c r="L170" i="17"/>
  <c r="L153" i="17"/>
  <c r="L129" i="17"/>
  <c r="L46" i="17"/>
  <c r="L66" i="17"/>
  <c r="K85" i="17"/>
  <c r="G85" i="17"/>
  <c r="I85" i="17"/>
  <c r="K155" i="17"/>
  <c r="I155" i="17"/>
  <c r="G155" i="17"/>
  <c r="G96" i="17"/>
  <c r="K96" i="17"/>
  <c r="I96" i="17"/>
  <c r="L158" i="17"/>
  <c r="I98" i="17"/>
  <c r="G98" i="17"/>
  <c r="K98" i="17"/>
  <c r="L50" i="17"/>
  <c r="L77" i="16"/>
  <c r="L79" i="16"/>
  <c r="I51" i="16"/>
  <c r="G51" i="16"/>
  <c r="K51" i="16"/>
  <c r="I147" i="16"/>
  <c r="G147" i="16"/>
  <c r="K147" i="16"/>
  <c r="L176" i="16"/>
  <c r="L174" i="16"/>
  <c r="K161" i="16"/>
  <c r="I161" i="16"/>
  <c r="G161" i="16"/>
  <c r="L158" i="16"/>
  <c r="L136" i="16"/>
  <c r="L119" i="16"/>
  <c r="I56" i="16"/>
  <c r="G56" i="16"/>
  <c r="K56" i="16"/>
  <c r="L9" i="16"/>
  <c r="L163" i="16"/>
  <c r="G18" i="16"/>
  <c r="K18" i="16"/>
  <c r="I18" i="16"/>
  <c r="L67" i="16"/>
  <c r="I157" i="16"/>
  <c r="G157" i="16"/>
  <c r="K157" i="16"/>
  <c r="E160" i="16"/>
  <c r="E84" i="16"/>
  <c r="I82" i="16"/>
  <c r="G82" i="16"/>
  <c r="E83" i="16"/>
  <c r="K82" i="16"/>
  <c r="E85" i="16"/>
  <c r="E86" i="16"/>
  <c r="L54" i="16"/>
  <c r="G166" i="16"/>
  <c r="I166" i="16"/>
  <c r="K166" i="16"/>
  <c r="L37" i="16"/>
  <c r="L151" i="16"/>
  <c r="L65" i="16"/>
  <c r="K159" i="16"/>
  <c r="G159" i="16"/>
  <c r="I159" i="16"/>
  <c r="G154" i="16"/>
  <c r="K154" i="16"/>
  <c r="I154" i="16"/>
  <c r="G28" i="16"/>
  <c r="E30" i="16"/>
  <c r="I28" i="16"/>
  <c r="K28" i="16"/>
  <c r="I115" i="16"/>
  <c r="E120" i="16"/>
  <c r="G115" i="16"/>
  <c r="E123" i="16"/>
  <c r="E116" i="16"/>
  <c r="K115" i="16"/>
  <c r="E122" i="16"/>
  <c r="G92" i="16"/>
  <c r="K92" i="16"/>
  <c r="I92" i="16"/>
  <c r="E169" i="16"/>
  <c r="E180" i="16"/>
  <c r="K168" i="16"/>
  <c r="I168" i="16"/>
  <c r="G168" i="16"/>
  <c r="L61" i="16"/>
  <c r="K11" i="16"/>
  <c r="G11" i="16"/>
  <c r="E13" i="16"/>
  <c r="I11" i="16"/>
  <c r="I41" i="16"/>
  <c r="G41" i="16"/>
  <c r="K41" i="16"/>
  <c r="L129" i="16"/>
  <c r="I128" i="16"/>
  <c r="G128" i="16"/>
  <c r="K128" i="16"/>
  <c r="L156" i="16"/>
  <c r="I74" i="16"/>
  <c r="G74" i="16"/>
  <c r="K74" i="16"/>
  <c r="L95" i="16"/>
  <c r="L32" i="16"/>
  <c r="L46" i="16"/>
  <c r="I36" i="16"/>
  <c r="G36" i="16"/>
  <c r="K36" i="16"/>
  <c r="L178" i="16"/>
  <c r="L110" i="16"/>
  <c r="I139" i="16"/>
  <c r="G139" i="16"/>
  <c r="K139" i="16"/>
  <c r="L80" i="16"/>
  <c r="L127" i="16"/>
  <c r="L81" i="16"/>
  <c r="I156" i="9"/>
  <c r="I102" i="9"/>
  <c r="L151" i="9"/>
  <c r="L58" i="9"/>
  <c r="L9" i="9"/>
  <c r="L113" i="9"/>
  <c r="L88" i="9"/>
  <c r="L22" i="9"/>
  <c r="K59" i="9"/>
  <c r="E62" i="9"/>
  <c r="L114" i="9"/>
  <c r="L125" i="9"/>
  <c r="G156" i="9"/>
  <c r="I86" i="9"/>
  <c r="L86" i="9" s="1"/>
  <c r="L57" i="9"/>
  <c r="L39" i="9"/>
  <c r="G102" i="9"/>
  <c r="L56" i="9"/>
  <c r="L170" i="9"/>
  <c r="L16" i="9"/>
  <c r="L63" i="9"/>
  <c r="L91" i="9"/>
  <c r="I83" i="9"/>
  <c r="L83" i="9" s="1"/>
  <c r="L78" i="9"/>
  <c r="L79" i="9"/>
  <c r="L46" i="9"/>
  <c r="L37" i="9"/>
  <c r="L13" i="9"/>
  <c r="L12" i="9"/>
  <c r="L11" i="9"/>
  <c r="K51" i="9"/>
  <c r="I51" i="9"/>
  <c r="G51" i="9"/>
  <c r="I149" i="9"/>
  <c r="G149" i="9"/>
  <c r="K149" i="9"/>
  <c r="K50" i="9"/>
  <c r="I50" i="9"/>
  <c r="G50" i="9"/>
  <c r="L32" i="9"/>
  <c r="L69" i="9"/>
  <c r="I92" i="9"/>
  <c r="G92" i="9"/>
  <c r="K92" i="9"/>
  <c r="L138" i="9"/>
  <c r="L118" i="9"/>
  <c r="I18" i="9"/>
  <c r="G18" i="9"/>
  <c r="K18" i="9"/>
  <c r="L95" i="9"/>
  <c r="L143" i="9"/>
  <c r="K41" i="9"/>
  <c r="I41" i="9"/>
  <c r="G41" i="9"/>
  <c r="L112" i="9"/>
  <c r="E164" i="9"/>
  <c r="E175" i="9"/>
  <c r="G163" i="9"/>
  <c r="K163" i="9"/>
  <c r="I163" i="9"/>
  <c r="L90" i="9"/>
  <c r="L59" i="9"/>
  <c r="L10" i="9"/>
  <c r="L53" i="9"/>
  <c r="L140" i="9"/>
  <c r="I80" i="9"/>
  <c r="G80" i="9"/>
  <c r="K80" i="9"/>
  <c r="L93" i="9"/>
  <c r="G96" i="9"/>
  <c r="K96" i="9"/>
  <c r="I96" i="9"/>
  <c r="K74" i="9"/>
  <c r="I74" i="9"/>
  <c r="G74" i="9"/>
  <c r="L17" i="9"/>
  <c r="E30" i="9"/>
  <c r="I28" i="9"/>
  <c r="G28" i="9"/>
  <c r="K28" i="9"/>
  <c r="I120" i="9"/>
  <c r="G120" i="9"/>
  <c r="K120" i="9"/>
  <c r="K98" i="9"/>
  <c r="I98" i="9"/>
  <c r="G98" i="9"/>
  <c r="G49" i="9"/>
  <c r="K49" i="9"/>
  <c r="I49" i="9"/>
  <c r="L14" i="9"/>
  <c r="L23" i="9"/>
  <c r="G122" i="9"/>
  <c r="K122" i="9"/>
  <c r="I122" i="9"/>
  <c r="L165" i="9"/>
  <c r="K36" i="9"/>
  <c r="I36" i="9"/>
  <c r="G36" i="9"/>
  <c r="L171" i="9"/>
  <c r="L128" i="9"/>
  <c r="L126" i="9"/>
  <c r="G84" i="9"/>
  <c r="K84" i="9"/>
  <c r="I84" i="9"/>
  <c r="L65" i="9"/>
  <c r="K134" i="9"/>
  <c r="I134" i="9"/>
  <c r="G134" i="9"/>
  <c r="G116" i="9"/>
  <c r="K116" i="9"/>
  <c r="I116" i="9"/>
  <c r="L85" i="9"/>
  <c r="L71" i="9"/>
  <c r="L102" i="9"/>
  <c r="L82" i="9"/>
  <c r="L48" i="9"/>
  <c r="L121" i="9"/>
  <c r="L34" i="9"/>
  <c r="L115" i="9"/>
  <c r="K123" i="9"/>
  <c r="I123" i="9"/>
  <c r="G123" i="9"/>
  <c r="L66" i="9"/>
  <c r="E173" i="8"/>
  <c r="E177" i="8"/>
  <c r="E174" i="8"/>
  <c r="E171" i="8"/>
  <c r="E176" i="8"/>
  <c r="E175" i="8"/>
  <c r="E156" i="8"/>
  <c r="E90" i="8"/>
  <c r="E119" i="8"/>
  <c r="E118" i="8"/>
  <c r="E117" i="8"/>
  <c r="E76" i="8"/>
  <c r="E172" i="8"/>
  <c r="E170" i="8"/>
  <c r="E48" i="8"/>
  <c r="E24" i="8"/>
  <c r="E23" i="8"/>
  <c r="E22" i="8"/>
  <c r="E19" i="8"/>
  <c r="E16" i="8"/>
  <c r="K8" i="8"/>
  <c r="E20" i="8"/>
  <c r="E17" i="8"/>
  <c r="L155" i="17" l="1"/>
  <c r="L156" i="17"/>
  <c r="L82" i="16"/>
  <c r="L41" i="16"/>
  <c r="L161" i="16"/>
  <c r="L11" i="16"/>
  <c r="L115" i="16"/>
  <c r="L128" i="16"/>
  <c r="L56" i="16"/>
  <c r="L156" i="9"/>
  <c r="L123" i="9"/>
  <c r="L36" i="9"/>
  <c r="L98" i="9"/>
  <c r="E192" i="24"/>
  <c r="L36" i="17"/>
  <c r="L74" i="17"/>
  <c r="L96" i="17"/>
  <c r="L84" i="17"/>
  <c r="L62" i="17"/>
  <c r="L98" i="17"/>
  <c r="L85" i="17"/>
  <c r="L56" i="17"/>
  <c r="L115" i="17"/>
  <c r="L13" i="17"/>
  <c r="L41" i="17"/>
  <c r="K122" i="17"/>
  <c r="I122" i="17"/>
  <c r="G122" i="17"/>
  <c r="L122" i="17" s="1"/>
  <c r="L28" i="17"/>
  <c r="L83" i="17"/>
  <c r="G164" i="17"/>
  <c r="E174" i="17"/>
  <c r="I164" i="17"/>
  <c r="K164" i="17"/>
  <c r="I120" i="17"/>
  <c r="G120" i="17"/>
  <c r="K120" i="17"/>
  <c r="L92" i="17"/>
  <c r="K116" i="17"/>
  <c r="I116" i="17"/>
  <c r="G116" i="17"/>
  <c r="L116" i="17" s="1"/>
  <c r="I175" i="17"/>
  <c r="G175" i="17"/>
  <c r="K175" i="17"/>
  <c r="I30" i="17"/>
  <c r="G30" i="17"/>
  <c r="K30" i="17"/>
  <c r="L149" i="17"/>
  <c r="L49" i="17"/>
  <c r="K123" i="17"/>
  <c r="I123" i="17"/>
  <c r="G123" i="17"/>
  <c r="L123" i="17" s="1"/>
  <c r="L18" i="17"/>
  <c r="L163" i="17"/>
  <c r="L134" i="17"/>
  <c r="L139" i="16"/>
  <c r="G120" i="16"/>
  <c r="K120" i="16"/>
  <c r="I120" i="16"/>
  <c r="L147" i="16"/>
  <c r="L74" i="16"/>
  <c r="L168" i="16"/>
  <c r="K122" i="16"/>
  <c r="I122" i="16"/>
  <c r="G122" i="16"/>
  <c r="L122" i="16" s="1"/>
  <c r="L159" i="16"/>
  <c r="K160" i="16"/>
  <c r="I160" i="16"/>
  <c r="G160" i="16"/>
  <c r="L160" i="16" s="1"/>
  <c r="G13" i="16"/>
  <c r="I13" i="16"/>
  <c r="K13" i="16"/>
  <c r="L92" i="16"/>
  <c r="L18" i="16"/>
  <c r="K86" i="16"/>
  <c r="G86" i="16"/>
  <c r="I86" i="16"/>
  <c r="L36" i="16"/>
  <c r="K116" i="16"/>
  <c r="G116" i="16"/>
  <c r="I116" i="16"/>
  <c r="I30" i="16"/>
  <c r="G30" i="16"/>
  <c r="K30" i="16"/>
  <c r="K85" i="16"/>
  <c r="I85" i="16"/>
  <c r="G85" i="16"/>
  <c r="L157" i="16"/>
  <c r="L51" i="16"/>
  <c r="G169" i="16"/>
  <c r="E179" i="16"/>
  <c r="K169" i="16"/>
  <c r="I169" i="16"/>
  <c r="K83" i="16"/>
  <c r="I83" i="16"/>
  <c r="G83" i="16"/>
  <c r="L154" i="16"/>
  <c r="L166" i="16"/>
  <c r="K84" i="16"/>
  <c r="I84" i="16"/>
  <c r="G84" i="16"/>
  <c r="G180" i="16"/>
  <c r="I180" i="16"/>
  <c r="K180" i="16"/>
  <c r="I123" i="16"/>
  <c r="G123" i="16"/>
  <c r="K123" i="16"/>
  <c r="L28" i="16"/>
  <c r="L120" i="9"/>
  <c r="L51" i="9"/>
  <c r="K62" i="9"/>
  <c r="G62" i="9"/>
  <c r="I62" i="9"/>
  <c r="L80" i="9"/>
  <c r="L74" i="9"/>
  <c r="L163" i="9"/>
  <c r="L149" i="9"/>
  <c r="L84" i="9"/>
  <c r="G164" i="9"/>
  <c r="E174" i="9"/>
  <c r="K164" i="9"/>
  <c r="I164" i="9"/>
  <c r="L116" i="9"/>
  <c r="I30" i="9"/>
  <c r="K30" i="9"/>
  <c r="G30" i="9"/>
  <c r="L96" i="9"/>
  <c r="L18" i="9"/>
  <c r="L49" i="9"/>
  <c r="I175" i="9"/>
  <c r="G175" i="9"/>
  <c r="K175" i="9"/>
  <c r="L134" i="9"/>
  <c r="L122" i="9"/>
  <c r="L50" i="9"/>
  <c r="L92" i="9"/>
  <c r="L28" i="9"/>
  <c r="L41" i="9"/>
  <c r="E115" i="8"/>
  <c r="E120" i="8" s="1"/>
  <c r="E82" i="8"/>
  <c r="E86" i="8" s="1"/>
  <c r="E10" i="8"/>
  <c r="E9" i="8"/>
  <c r="G8" i="8"/>
  <c r="I8" i="8"/>
  <c r="E14" i="8"/>
  <c r="E12" i="8"/>
  <c r="E18" i="8"/>
  <c r="E178" i="8"/>
  <c r="E168" i="8" s="1"/>
  <c r="E163" i="8"/>
  <c r="E161" i="8"/>
  <c r="E159" i="8"/>
  <c r="E158" i="8"/>
  <c r="E157" i="8"/>
  <c r="E150" i="8"/>
  <c r="E140" i="8"/>
  <c r="E137" i="8"/>
  <c r="E136" i="8"/>
  <c r="E134" i="8"/>
  <c r="E132" i="8"/>
  <c r="E131" i="8"/>
  <c r="E129" i="8"/>
  <c r="E127" i="8"/>
  <c r="E126" i="8"/>
  <c r="E125" i="8"/>
  <c r="L13" i="16" l="1"/>
  <c r="L205" i="25"/>
  <c r="L209" i="24"/>
  <c r="L175" i="17"/>
  <c r="L120" i="17"/>
  <c r="G174" i="17"/>
  <c r="G180" i="17" s="1"/>
  <c r="L181" i="17" s="1"/>
  <c r="K174" i="17"/>
  <c r="K180" i="17" s="1"/>
  <c r="I174" i="17"/>
  <c r="I180" i="17" s="1"/>
  <c r="L164" i="17"/>
  <c r="L30" i="17"/>
  <c r="L83" i="16"/>
  <c r="K185" i="16"/>
  <c r="L30" i="16"/>
  <c r="L123" i="16"/>
  <c r="L116" i="16"/>
  <c r="L120" i="16"/>
  <c r="L86" i="16"/>
  <c r="L180" i="16"/>
  <c r="L85" i="16"/>
  <c r="I179" i="16"/>
  <c r="I185" i="16" s="1"/>
  <c r="G179" i="16"/>
  <c r="K179" i="16"/>
  <c r="L169" i="16"/>
  <c r="L84" i="16"/>
  <c r="L62" i="9"/>
  <c r="L164" i="9"/>
  <c r="L30" i="9"/>
  <c r="L175" i="9"/>
  <c r="G174" i="9"/>
  <c r="K174" i="9"/>
  <c r="K180" i="9" s="1"/>
  <c r="I174" i="9"/>
  <c r="I180" i="9" s="1"/>
  <c r="E116" i="8"/>
  <c r="E123" i="8"/>
  <c r="E122" i="8"/>
  <c r="E83" i="8"/>
  <c r="E85" i="8"/>
  <c r="E84" i="8"/>
  <c r="E139" i="8"/>
  <c r="L8" i="8"/>
  <c r="E11" i="8"/>
  <c r="I9" i="8"/>
  <c r="I185" i="8" s="1"/>
  <c r="G9" i="8"/>
  <c r="G185" i="8" s="1"/>
  <c r="K9" i="8"/>
  <c r="K185" i="8" s="1"/>
  <c r="E160" i="8"/>
  <c r="E148" i="8"/>
  <c r="E128" i="8"/>
  <c r="E166" i="8"/>
  <c r="E167" i="8"/>
  <c r="E164" i="8"/>
  <c r="E142" i="8"/>
  <c r="E143" i="8"/>
  <c r="E154" i="8"/>
  <c r="E155" i="8"/>
  <c r="E151" i="8"/>
  <c r="E152" i="8"/>
  <c r="E145" i="8"/>
  <c r="E110" i="8"/>
  <c r="E112" i="8"/>
  <c r="E111" i="8"/>
  <c r="E114" i="8"/>
  <c r="E121" i="8" s="1"/>
  <c r="E113" i="8"/>
  <c r="E97" i="8"/>
  <c r="E93" i="8"/>
  <c r="E96" i="8" s="1"/>
  <c r="E91" i="8"/>
  <c r="E89" i="8"/>
  <c r="E88" i="8"/>
  <c r="E81" i="8"/>
  <c r="E79" i="8"/>
  <c r="E78" i="8"/>
  <c r="E77" i="8"/>
  <c r="E71" i="8"/>
  <c r="E58" i="8"/>
  <c r="E55" i="8"/>
  <c r="E35" i="8"/>
  <c r="L206" i="25" l="1"/>
  <c r="L207" i="25" s="1"/>
  <c r="L208" i="25" s="1"/>
  <c r="L209" i="25" s="1"/>
  <c r="L210" i="25" s="1"/>
  <c r="L211" i="25" s="1"/>
  <c r="L212" i="25" s="1"/>
  <c r="L213" i="25" s="1"/>
  <c r="L214" i="25" s="1"/>
  <c r="E11" i="4" s="1"/>
  <c r="L210" i="24"/>
  <c r="L211" i="24" s="1"/>
  <c r="L212" i="24" s="1"/>
  <c r="L213" i="24" s="1"/>
  <c r="L214" i="24" s="1"/>
  <c r="L215" i="24" s="1"/>
  <c r="L216" i="24" s="1"/>
  <c r="L174" i="17"/>
  <c r="L180" i="17" s="1"/>
  <c r="L182" i="17" s="1"/>
  <c r="L183" i="17" s="1"/>
  <c r="L184" i="17" s="1"/>
  <c r="L185" i="17" s="1"/>
  <c r="L186" i="17" s="1"/>
  <c r="L187" i="17" s="1"/>
  <c r="L188" i="17" s="1"/>
  <c r="L179" i="16"/>
  <c r="L185" i="16" s="1"/>
  <c r="G185" i="16"/>
  <c r="L186" i="16" s="1"/>
  <c r="L174" i="9"/>
  <c r="L180" i="9" s="1"/>
  <c r="G180" i="9"/>
  <c r="L181" i="9" s="1"/>
  <c r="E13" i="8"/>
  <c r="L9" i="8"/>
  <c r="L185" i="8" s="1"/>
  <c r="E92" i="8"/>
  <c r="E147" i="8"/>
  <c r="E80" i="8"/>
  <c r="E103" i="8"/>
  <c r="E60" i="8"/>
  <c r="E169" i="8"/>
  <c r="E180" i="8"/>
  <c r="E26" i="8"/>
  <c r="E27" i="8"/>
  <c r="E31" i="8"/>
  <c r="E32" i="8"/>
  <c r="E29" i="8"/>
  <c r="E46" i="8"/>
  <c r="E73" i="8"/>
  <c r="E74" i="8"/>
  <c r="E75" i="8"/>
  <c r="E51" i="8"/>
  <c r="E72" i="8"/>
  <c r="E49" i="8"/>
  <c r="E50" i="8"/>
  <c r="E63" i="8"/>
  <c r="E61" i="8"/>
  <c r="E59" i="8"/>
  <c r="K4" i="25" l="1"/>
  <c r="L217" i="24"/>
  <c r="L218" i="24" s="1"/>
  <c r="L189" i="17"/>
  <c r="L190" i="17" s="1"/>
  <c r="L187" i="16"/>
  <c r="L188" i="16" s="1"/>
  <c r="L189" i="16" s="1"/>
  <c r="L190" i="16" s="1"/>
  <c r="L191" i="16" s="1"/>
  <c r="L192" i="16" s="1"/>
  <c r="L193" i="16" s="1"/>
  <c r="L182" i="9"/>
  <c r="L183" i="9" s="1"/>
  <c r="L184" i="9" s="1"/>
  <c r="L185" i="9" s="1"/>
  <c r="L186" i="9" s="1"/>
  <c r="L187" i="9" s="1"/>
  <c r="L188" i="9" s="1"/>
  <c r="E62" i="8"/>
  <c r="E179" i="8"/>
  <c r="E28" i="8"/>
  <c r="E69" i="8"/>
  <c r="E66" i="8"/>
  <c r="E65" i="8"/>
  <c r="E67" i="8"/>
  <c r="K3" i="24" l="1"/>
  <c r="E10" i="4"/>
  <c r="K3" i="17"/>
  <c r="E9" i="4"/>
  <c r="L194" i="16"/>
  <c r="L195" i="16" s="1"/>
  <c r="L189" i="9"/>
  <c r="L190" i="9" s="1"/>
  <c r="E30" i="8"/>
  <c r="E68" i="8"/>
  <c r="K3" i="16" l="1"/>
  <c r="E8" i="4"/>
  <c r="K3" i="9"/>
  <c r="E7" i="4"/>
  <c r="E53" i="8"/>
  <c r="E99" i="8"/>
  <c r="E95" i="8"/>
  <c r="E37" i="8"/>
  <c r="E34" i="8"/>
  <c r="E98" i="8" l="1"/>
  <c r="E102" i="8"/>
  <c r="E56" i="8"/>
  <c r="E36" i="8"/>
  <c r="E54" i="8"/>
  <c r="E57" i="8"/>
  <c r="E108" i="8" l="1"/>
  <c r="E104" i="8"/>
  <c r="E47" i="8"/>
  <c r="E45" i="8"/>
  <c r="E43" i="8"/>
  <c r="E40" i="8"/>
  <c r="E39" i="8"/>
  <c r="E41" i="8" l="1"/>
  <c r="E105" i="8"/>
  <c r="E101" i="8"/>
  <c r="L186" i="8" l="1"/>
  <c r="L187" i="8" l="1"/>
  <c r="L188" i="8" s="1"/>
  <c r="L189" i="8" s="1"/>
  <c r="L190" i="8" s="1"/>
  <c r="L191" i="8" s="1"/>
  <c r="L192" i="8" s="1"/>
  <c r="L193" i="8" s="1"/>
  <c r="L194" i="8" s="1"/>
  <c r="L195" i="8" s="1"/>
  <c r="K3" i="8" s="1"/>
  <c r="E6" i="4" l="1"/>
  <c r="E12" i="4" l="1"/>
</calcChain>
</file>

<file path=xl/sharedStrings.xml><?xml version="1.0" encoding="utf-8"?>
<sst xmlns="http://schemas.openxmlformats.org/spreadsheetml/2006/main" count="2470" uniqueCount="195">
  <si>
    <t>ლარი</t>
  </si>
  <si>
    <t>კგ</t>
  </si>
  <si>
    <t>სხვა მასალა</t>
  </si>
  <si>
    <t>სატრანსპორტო ხარჯი მასალიდან</t>
  </si>
  <si>
    <t>ჯამი</t>
  </si>
  <si>
    <t xml:space="preserve">ზედნადები ხარჯები </t>
  </si>
  <si>
    <t>გაუთვალისწინებელი ხარჯი</t>
  </si>
  <si>
    <t>სულ ჯამი</t>
  </si>
  <si>
    <t>სახარჯთაღრიცხვო ღირ-ბა</t>
  </si>
  <si>
    <t>სხვა მასალები</t>
  </si>
  <si>
    <t>შრომის დანახარჯები</t>
  </si>
  <si>
    <t>მ²</t>
  </si>
  <si>
    <t>ცალი</t>
  </si>
  <si>
    <t>გრძ.მ.</t>
  </si>
  <si>
    <t>სამღებრო  წებვადი ლენტი (ქაღალდის სკოჩი)  50.0მ</t>
  </si>
  <si>
    <t xml:space="preserve">სამღებრო კუთხოვანა  </t>
  </si>
  <si>
    <t xml:space="preserve">სხვა მასალები   </t>
  </si>
  <si>
    <t>კომპ</t>
  </si>
  <si>
    <t>N</t>
  </si>
  <si>
    <t>სამუშაოების დასახელება</t>
  </si>
  <si>
    <t>განზ</t>
  </si>
  <si>
    <t>ნორმატიული რესურსი</t>
  </si>
  <si>
    <t>რაოდენობა</t>
  </si>
  <si>
    <t>მასალები</t>
  </si>
  <si>
    <t>ხელფასი</t>
  </si>
  <si>
    <t xml:space="preserve">მანქანა-მექანიზმები </t>
  </si>
  <si>
    <t xml:space="preserve">ერთ ფასი </t>
  </si>
  <si>
    <t>სახარჯთაღრიცხვო ღირებულება</t>
  </si>
  <si>
    <t xml:space="preserve">მშენებლობის კრებსითი   სახარჯთაღრიცხვო ანგარიში    </t>
  </si>
  <si>
    <t>იორკ თაუნ ტაბახმელა</t>
  </si>
  <si>
    <t>მ</t>
  </si>
  <si>
    <r>
      <t>მ</t>
    </r>
    <r>
      <rPr>
        <sz val="9"/>
        <color theme="1"/>
        <rFont val="Calibri"/>
        <family val="2"/>
        <charset val="204"/>
      </rPr>
      <t>²</t>
    </r>
  </si>
  <si>
    <t xml:space="preserve"> ჯამი</t>
  </si>
  <si>
    <t>დღგ</t>
  </si>
  <si>
    <t xml:space="preserve">გეგმიური დაგროვება </t>
  </si>
  <si>
    <t xml:space="preserve"> თბილისი, ტაბახმელა, იორკ თაუერსი</t>
  </si>
  <si>
    <t>№</t>
  </si>
  <si>
    <r>
      <t>მ</t>
    </r>
    <r>
      <rPr>
        <b/>
        <sz val="9"/>
        <color theme="1"/>
        <rFont val="Arial"/>
        <family val="2"/>
      </rPr>
      <t>²</t>
    </r>
  </si>
  <si>
    <t xml:space="preserve">ჯამი </t>
  </si>
  <si>
    <t>დასუფთავება, სამშენებლო ნარჩენების გატანა, დატვირთვა ა/თვითმცლელზე და ტრანსპოტირება 30 კმ-ზე</t>
  </si>
  <si>
    <t xml:space="preserve">   2026 წლის თებერვალი</t>
  </si>
  <si>
    <t>სამუშაოების  დასახელება</t>
  </si>
  <si>
    <t>ვილა №</t>
  </si>
  <si>
    <t xml:space="preserve">ხაზოვანი განლაგება№ </t>
  </si>
  <si>
    <t>V</t>
  </si>
  <si>
    <t>ფასადის ფითხი</t>
  </si>
  <si>
    <t>ბეტონი B25</t>
  </si>
  <si>
    <r>
      <t>მ</t>
    </r>
    <r>
      <rPr>
        <sz val="9"/>
        <color theme="1"/>
        <rFont val="Sylfaen"/>
        <family val="1"/>
      </rPr>
      <t>³</t>
    </r>
  </si>
  <si>
    <t>არმატურა A 10</t>
  </si>
  <si>
    <t>საყალიბე ფარი</t>
  </si>
  <si>
    <t>კიბისა და ბაქნის მოპირკეთება ბაზალტის ფილებთ</t>
  </si>
  <si>
    <t>წებოცემენტი ყინვაგამძლე</t>
  </si>
  <si>
    <t>ფუგა ყინვაგამძლე</t>
  </si>
  <si>
    <t xml:space="preserve">პლინტუსების მოწყობა ბაქანზე ბაზალტის ფილებისაგან </t>
  </si>
  <si>
    <t>ბაზალტის ფილა პლინტუსი 100x15 მმ</t>
  </si>
  <si>
    <t xml:space="preserve">ქვიშაცემენტის მჭიმის მოწყობა აივნებზე და კიბის ბაქანზე (სადარბაზოში შესასვლელ კართან) </t>
  </si>
  <si>
    <t xml:space="preserve">ქვიშაცემენტის ნარევი </t>
  </si>
  <si>
    <t>ქვიშაცემენტის მჭიმის ჰიდროიზოლაცია</t>
  </si>
  <si>
    <t>ჰიდროსაიზოლაციო მასალა აკრილის ფისის ბაზაზე (დამკვეთთან შეთანხმებით)</t>
  </si>
  <si>
    <t>ბეტონის სამ საფეხურიანი L=90 სმ კიბის მოწყობა  (დამკვეთთან შეთანხმებით)</t>
  </si>
  <si>
    <t>კერამოგრანიტის ფილა ყინვაგამძლე (დამკვეთთან შეთანხმებით)</t>
  </si>
  <si>
    <t>აივნების მოპირკეთება კერამოგრანიტის ფილებთ</t>
  </si>
  <si>
    <t xml:space="preserve">პლინტუსების მოწყობა აივნებზე კერამოგრანიტის ფილებისაგან </t>
  </si>
  <si>
    <t xml:space="preserve">კერამოგრანიტის ფილა ყინვაგამძლე </t>
  </si>
  <si>
    <t>საყალიბე ფიცარი 150x30 მმ</t>
  </si>
  <si>
    <t>ღორღი 20-40 მმ</t>
  </si>
  <si>
    <t>ბეტონი B25 W6</t>
  </si>
  <si>
    <t>ჰიდროსაიზოლაციო პოლიეთილენის ფურცელი</t>
  </si>
  <si>
    <t>ბაზალტის ფილა s =20 მმ  (დამკვეთთან შეთანხმებით)</t>
  </si>
  <si>
    <t>მავთულბადე შედურებული უჯრებით 200x200x8 მმ (ანკერებით კედელებზე ჩამაგრებით)</t>
  </si>
  <si>
    <t>სამონტაჟო მასალა</t>
  </si>
  <si>
    <t>წებო ქაფის</t>
  </si>
  <si>
    <t>ქაფპლასტის დეკორატიული აგურის ფილა s =30 მმ , სიმკვრივით 24 კგ/მ³ (დამკვეთთან შეთანხმებით)</t>
  </si>
  <si>
    <t>ფასადის საღებავი</t>
  </si>
  <si>
    <t>კარ-ფანჯრების ფერდილების შელესვა და შეღებვა ფასადის საღებავით</t>
  </si>
  <si>
    <t xml:space="preserve">ფითხი მიუნხენი </t>
  </si>
  <si>
    <t xml:space="preserve">ფასადის საღებავი (დამკვეთთან შეთანხმებით)  </t>
  </si>
  <si>
    <t xml:space="preserve">საღებავის გრუნტი </t>
  </si>
  <si>
    <t>როტბანდი ფასადის</t>
  </si>
  <si>
    <t>აივნის თუნუქის სახურავის ქვეშ ჭერის მოპიკეთება ხის დეკორატიული პანელებით და შეღებვა ლაქით</t>
  </si>
  <si>
    <t xml:space="preserve">ხის ლაქსაღებავი (დამკვეთთან შეთანხმებით)  </t>
  </si>
  <si>
    <t>ფანჯრებზე თუნუქის წყალამრიდი საცრემლეების მოწყობა</t>
  </si>
  <si>
    <t>სილიკონი 310 მლგ</t>
  </si>
  <si>
    <t>სადარბაზოების შესასვლელების გამყოფი გარე კედლის თავის დაფარვა თუნუქით</t>
  </si>
  <si>
    <t>17</t>
  </si>
  <si>
    <t>აივნის წიბოებზე თუნუქის წყალამრიდის მოწყობა კერამოგრანიტის ქვეშ</t>
  </si>
  <si>
    <t xml:space="preserve">შეღებილი თუნუქის 400 მმ ,  s =0.5 მმ ფურცელი დაპროფილებული </t>
  </si>
  <si>
    <t xml:space="preserve">ხის პანელი ევროვაგონკა 12.5x96x6 მმ  AB (დამკვეთთან შეთანხმებით)  </t>
  </si>
  <si>
    <t>შეღებილი თუნუქის   s =0.5 მმ ფურცელი პროფილირებული</t>
  </si>
  <si>
    <t xml:space="preserve">შეღებილი თუნუქის 250 მმ ,  s =0.5 მმ ფურცელი პროფილირებული </t>
  </si>
  <si>
    <t>20</t>
  </si>
  <si>
    <t>შეღებილი თუნუქის D= 90 მმ,  s =0.5 მმ მი;ლი</t>
  </si>
  <si>
    <t>სამაგრები კედლის</t>
  </si>
  <si>
    <t>თუნუქის ძაბრი</t>
  </si>
  <si>
    <t>წყალშემკრები ღარების მოწყობა</t>
  </si>
  <si>
    <t xml:space="preserve">თუნუქის ღარი,  s =0.5 მმ </t>
  </si>
  <si>
    <t>21</t>
  </si>
  <si>
    <t>22</t>
  </si>
  <si>
    <t>სახურავის დახრილი წიბოების შეფუთვა თუნუქის პროფილით</t>
  </si>
  <si>
    <t>23</t>
  </si>
  <si>
    <t>სახურავში სავენტილაციო შახტის გამწოვი თუნუქის კორობის მოწყობა</t>
  </si>
  <si>
    <t xml:space="preserve">შეღებილი თუნუქის ფურცელი s =0.5 მმ </t>
  </si>
  <si>
    <t xml:space="preserve">შეღებილი თუნუქის პროფილი 250x300 მმ  s =0.5 მმ </t>
  </si>
  <si>
    <t xml:space="preserve">ლითონის პროფილი მილკვადრატი 40x40250x3 მმ </t>
  </si>
  <si>
    <t>სამონტაჟო დეტალები</t>
  </si>
  <si>
    <t>24</t>
  </si>
  <si>
    <t xml:space="preserve">ფანჯრების და ვიტრაჟების მოწყობა შავი ალუმინის თერმოპანელით </t>
  </si>
  <si>
    <t>სპილენძის ელ. გაყვანილობის ორმაგი იზოლაციით 3x1.5 მმ მონტაჟი</t>
  </si>
  <si>
    <t>2026 წლის თებერვალი</t>
  </si>
  <si>
    <t xml:space="preserve">შენობის იდრგვლივ ბეტონის წყალამრიდის 80 სმ s=12 სმ და დაბალი მხარის შესასვლელთან ბეტონის ბაქნის მოწყობა  </t>
  </si>
  <si>
    <t>წყალშემკრები მილდგარების მოწყობა (ძაბრებით)</t>
  </si>
  <si>
    <t>ლედ სანათის მონტაჟი აივნებზე და შესასვლელი კარის თავზე</t>
  </si>
  <si>
    <t>25</t>
  </si>
  <si>
    <t>26</t>
  </si>
  <si>
    <t>27</t>
  </si>
  <si>
    <t>28</t>
  </si>
  <si>
    <t>ცალ</t>
  </si>
  <si>
    <t>ქვიშაცემნეტის ნარევი</t>
  </si>
  <si>
    <t>მ³</t>
  </si>
  <si>
    <t>გლინულა  s= 6 მმ</t>
  </si>
  <si>
    <t>მინაბოჭკოვანი ბათქაშის ბადე</t>
  </si>
  <si>
    <t>16</t>
  </si>
  <si>
    <t>14</t>
  </si>
  <si>
    <t>6 ვილის სამშენებლო სამუშაოების და ფასადების დასრულების სამუშაოების ხარჯთაღრიცხვა.</t>
  </si>
  <si>
    <t>სამშენებლო და მოპირკეთების სამუშაოები</t>
  </si>
  <si>
    <t>ვილა № 53 ფასადის და სახურავის დასრულების სამუშაოების ხარჯთაღრიცხვა</t>
  </si>
  <si>
    <t>ვილა 53</t>
  </si>
  <si>
    <t xml:space="preserve">კედლების და ღიობების ამოშენება ბეტ. ბლოკით </t>
  </si>
  <si>
    <t>ბეტ. ბლოკი 19x39x29 სმ</t>
  </si>
  <si>
    <t xml:space="preserve">ლითონის კარკასის მონტაჟი ბლოკის კედლების მოსაწყობად III სართულზე </t>
  </si>
  <si>
    <t xml:space="preserve">ფოლადის კუთხოვანა 80x6 მმ </t>
  </si>
  <si>
    <t xml:space="preserve">ფოლადის ზოლოვანა 60x3 მმ </t>
  </si>
  <si>
    <t>ელექტროდი</t>
  </si>
  <si>
    <t>ლითონის საჭრელი დისკი</t>
  </si>
  <si>
    <t>2</t>
  </si>
  <si>
    <t>კედლების შელესვა ქვიშაცემენტით</t>
  </si>
  <si>
    <t>ფასადის ცოკოლის მოპირკეთება</t>
  </si>
  <si>
    <t>13</t>
  </si>
  <si>
    <t>ფასადზე დათბუნების xps ფილების მოწყობა</t>
  </si>
  <si>
    <t>ექსტრუდირებული  xps ფილა s =40 მმ , სიმკვრივით 22-26 კგ/მ³ (დამკვეთთან შეთანხმებით)</t>
  </si>
  <si>
    <t>xps ფილების ზედაპირზე ბადის მოწყობა და გადალესვა</t>
  </si>
  <si>
    <t>ფასადის დამუშავება მიუხენის ფითხით და შეღებვა</t>
  </si>
  <si>
    <t>ფანჯარა გაღებით 85x285 სმ ალუმინის თერმოპანელი, მინაპაკეტით, 2 ცალი, სრული კომპლექტაციით (დამკვეთთან შეთანხმებით)  მე-3 სართული</t>
  </si>
  <si>
    <t>ყრუ ფანჯარა კიბის უჯრედში 120x120 სმ ალუმინის თერმოპანელი, მინაპაკეტით 3 ცალი  (დამკვეთთან შეთანხმებით)  3-ვე სართული</t>
  </si>
  <si>
    <t>ფრამუგის მოწყობა სადარბაზოს კარის თავზე ალუმინის90x30 სმ თერმოპანელი, მინაპაკეტით პირველი სართული</t>
  </si>
  <si>
    <t>აივნის მოაჯირების მოწყობა მილკვადრატითა და მეტალის დეკორატიული ბადით, შეღებვით</t>
  </si>
  <si>
    <t xml:space="preserve">აივნის მოაჯირი 400x110 სმ (პროექტის მიხედვით)  </t>
  </si>
  <si>
    <t xml:space="preserve">აივნის მოაჯირი 160x110 სმ (პროექტის მიხედვით)  </t>
  </si>
  <si>
    <t xml:space="preserve">აივნის მოაჯირი 90x110 სმ (პროექტის მიხედვით)  </t>
  </si>
  <si>
    <t>ლითონის ანტიკოროზიული საღებავი</t>
  </si>
  <si>
    <t xml:space="preserve">საღებავის გამხსნელი </t>
  </si>
  <si>
    <t>ლიტ</t>
  </si>
  <si>
    <t>ფასადის ქაფპლასტის დეკორატიული აგურის ფენილით მოპირკეთება, გადაღებვა</t>
  </si>
  <si>
    <t xml:space="preserve">სამაგრები </t>
  </si>
  <si>
    <t>აივნის ალუმინის ვიტრჟი კარით 270x270 სმ თერმოპანელი, მინაპაკეტით,  სრული კომპლექტაციით 1 ცალი (დამკვეთთან შეთანხმებით)  მე-2 სართული</t>
  </si>
  <si>
    <t>ალუმინის ვიტრჟი კარით 280x270 სმ თერმოპანელი, მინაპაკეტით,  სრული კომპლექტაციით 1 ცალი (დამკვეთთან შეთანხმებით)  მე-1 სართული</t>
  </si>
  <si>
    <t>აივნის ალუმინის ვიტრჟი კარით, თერმოპანელი, მინაპაკეტით,  სრული კომპლექტაციით   2 ცალი (დამკვეთთან შეთანხმებით) მე-3 სართული</t>
  </si>
  <si>
    <t>ალუმინის ვიტრჟი კარით, თერმოპანელი, 160x270 სმ მინაპაკეტით,  სრული კომპლექტაციით   2 ცალი (დამკვეთთან შეთანხმებით) მე-2 სართული</t>
  </si>
  <si>
    <t>ფანჯარა გაღებით 100x170 სმ ალუმინის თერმოპანელი, მინაპაკეტით, 2 ცალი, სრული კომპლექტაციით (დამკვეთთან შეთანხმებით)  მე-1 სართული</t>
  </si>
  <si>
    <t>ფანჯარა გაღებით 135x170 სმ ალუმინის თერმოპანელი, მინაპაკეტით, 1 ცალი, სრული კომპლექტაციით (დამკვეთთან შეთანხმებით)  მე-2 სართული</t>
  </si>
  <si>
    <t>29</t>
  </si>
  <si>
    <t>30</t>
  </si>
  <si>
    <t>ავტო ამწე კალათას მომსახურება</t>
  </si>
  <si>
    <t>მაქ/სთ</t>
  </si>
  <si>
    <t>31</t>
  </si>
  <si>
    <t>ვილა № 54 ფასადის და სახურავის დასრულების სამუშაოების ხარჯთაღრიცხვა</t>
  </si>
  <si>
    <t>ვილა 54</t>
  </si>
  <si>
    <t>ვილა № 55 ფასადის და სახურავის დასრულების სამუშაოების ხარჯთაღრიცხვა</t>
  </si>
  <si>
    <t>ვილა 55</t>
  </si>
  <si>
    <t>ვილა № 56 ფასადის და სახურავის დასრულების სამუშაოების ხარჯთაღრიცხვა</t>
  </si>
  <si>
    <t>ვილა 56</t>
  </si>
  <si>
    <t>ვილა № 57 ფასადის და სახურავის დასრულების სამუშაოების ხარჯთაღრიცხვა</t>
  </si>
  <si>
    <t>ვილა 57</t>
  </si>
  <si>
    <t>ვილა № 58 ფასადის და სახურავის დასრულების სამუშაოების ხარჯთაღრიცხვა</t>
  </si>
  <si>
    <t>ვილა 58</t>
  </si>
  <si>
    <t>სახურავის ხის კარკასის მოწყობა</t>
  </si>
  <si>
    <t>ხის კოჭი 100x200 მმ</t>
  </si>
  <si>
    <t xml:space="preserve">ფოლადის ზოლოვანა 30x2 მმ </t>
  </si>
  <si>
    <t xml:space="preserve">ლურსმანი </t>
  </si>
  <si>
    <t>ფიცარი 200x30 მმ</t>
  </si>
  <si>
    <t>ხის კარკასის მოფიცვრა და ორთქლსაიზოლაციო ფენილის მოწყობა (ROCKWOOL )</t>
  </si>
  <si>
    <t>ორთქლსაიზოლაციო მემბრანა (ROCKWOOL)</t>
  </si>
  <si>
    <t>გლინულა  s= 8 მმ</t>
  </si>
  <si>
    <t xml:space="preserve">თუნუქის სახურავის მოწყობა მეტალოკრამიტი 0.5 მმ </t>
  </si>
  <si>
    <t>მეტალოკრამიტი 0.5 მმ ქარხნულად შეღებილი (დამკვეთთან შეთანხმებით)</t>
  </si>
  <si>
    <t>ხრახნი სახურავის მაღალი ხარისხის  (დამკვეთთან შეთანხმებით)</t>
  </si>
  <si>
    <t>32</t>
  </si>
  <si>
    <t>33</t>
  </si>
  <si>
    <t>34</t>
  </si>
  <si>
    <t>35</t>
  </si>
  <si>
    <t xml:space="preserve">ყრუ ფანჯარა კიბის უჯრედში 120x120 სმ ალუმინის თერმოპანელი, მინაპაკეტით 1 ცალი  (დამკვეთთან შეთანხმებით)  </t>
  </si>
  <si>
    <t xml:space="preserve">მინაპაკეტების ჩასმა არსებულ ჩარჩოებში </t>
  </si>
  <si>
    <t>ფანჯრების და ვიტრაჟების მოწყობა შავი ალუმინის თერმოპანელით</t>
  </si>
  <si>
    <t>ალუმინის ვიტრჟი კარით, თერმოპანელი, 160x270 სმ მინაპაკეტით,  სრული კომპლექტაციით   1 ცალი (დამკვეთთან შეთანხმებით) მე-2 სართული</t>
  </si>
  <si>
    <t xml:space="preserve">ყრუ ფანჯარა კიბის უჯრედში 120x120 სმ ალუმინის თერმოპანელი, მინაპაკეტით 2 ცალი  (დამკვეთთან შეთანხმებით)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</si>
</sst>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</font>
    <font>
      <sz val="10"/>
      <name val="Sylfaen"/>
      <family val="1"/>
    </font>
    <font>
      <sz val="10"/>
      <color rgb="FFFF0000"/>
      <name val="Sylfaen"/>
      <family val="1"/>
    </font>
    <font>
      <sz val="10"/>
      <name val="Arial Cyr"/>
      <charset val="204"/>
    </font>
    <font>
      <sz val="10"/>
      <name val="Sylfaen"/>
      <family val="1"/>
      <charset val="204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sz val="12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b/>
      <sz val="8"/>
      <name val="Sylfaen"/>
      <family val="1"/>
    </font>
    <font>
      <sz val="8"/>
      <name val="Sylfaen"/>
      <family val="1"/>
    </font>
    <font>
      <sz val="8"/>
      <name val="Calibri"/>
      <family val="2"/>
      <scheme val="minor"/>
    </font>
    <font>
      <sz val="9"/>
      <color theme="1"/>
      <name val="Sylfaen"/>
      <family val="1"/>
      <charset val="1"/>
    </font>
    <font>
      <sz val="9"/>
      <color theme="1"/>
      <name val="Calibri"/>
      <family val="2"/>
      <charset val="204"/>
    </font>
    <font>
      <b/>
      <sz val="10"/>
      <name val="Sylfaen"/>
      <family val="1"/>
      <charset val="204"/>
    </font>
    <font>
      <b/>
      <sz val="12"/>
      <name val="Sylfaen"/>
      <family val="1"/>
    </font>
    <font>
      <sz val="9"/>
      <name val="Sylfaen"/>
      <family val="1"/>
      <charset val="1"/>
    </font>
    <font>
      <b/>
      <sz val="9"/>
      <color theme="1"/>
      <name val="Sylfaen"/>
      <family val="1"/>
      <charset val="1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Sylfaen"/>
      <family val="1"/>
    </font>
    <font>
      <b/>
      <i/>
      <sz val="8"/>
      <name val="Sylfaen"/>
      <family val="1"/>
    </font>
    <font>
      <b/>
      <sz val="12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43" fontId="3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2" fontId="6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0" xfId="1" applyFont="1" applyFill="1"/>
    <xf numFmtId="0" fontId="10" fillId="2" borderId="0" xfId="1" applyFont="1" applyFill="1"/>
    <xf numFmtId="0" fontId="10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2" fontId="17" fillId="2" borderId="0" xfId="1" applyNumberFormat="1" applyFont="1" applyFill="1"/>
    <xf numFmtId="0" fontId="17" fillId="2" borderId="0" xfId="1" applyFont="1" applyFill="1"/>
    <xf numFmtId="2" fontId="17" fillId="2" borderId="0" xfId="1" applyNumberFormat="1" applyFont="1" applyFill="1" applyAlignment="1">
      <alignment vertical="center"/>
    </xf>
    <xf numFmtId="0" fontId="17" fillId="2" borderId="0" xfId="1" applyFont="1" applyFill="1" applyAlignment="1">
      <alignment vertical="center"/>
    </xf>
    <xf numFmtId="164" fontId="17" fillId="2" borderId="0" xfId="1" applyNumberFormat="1" applyFont="1" applyFill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2" fontId="26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/>
    </xf>
    <xf numFmtId="0" fontId="16" fillId="2" borderId="2" xfId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2" borderId="0" xfId="0" applyFill="1"/>
    <xf numFmtId="0" fontId="29" fillId="3" borderId="2" xfId="0" applyFont="1" applyFill="1" applyBorder="1" applyAlignment="1">
      <alignment horizontal="center" vertical="center"/>
    </xf>
    <xf numFmtId="43" fontId="5" fillId="2" borderId="2" xfId="7" applyFont="1" applyFill="1" applyBorder="1"/>
    <xf numFmtId="0" fontId="27" fillId="2" borderId="0" xfId="2" applyFont="1" applyFill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9" fontId="24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2" fontId="26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0" fontId="16" fillId="6" borderId="0" xfId="1" applyFont="1" applyFill="1"/>
    <xf numFmtId="43" fontId="27" fillId="5" borderId="2" xfId="7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2" fontId="7" fillId="7" borderId="2" xfId="0" applyNumberFormat="1" applyFont="1" applyFill="1" applyBorder="1" applyAlignment="1">
      <alignment horizontal="center" vertical="center" wrapText="1"/>
    </xf>
    <xf numFmtId="1" fontId="7" fillId="7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27" fillId="6" borderId="0" xfId="1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7" fillId="5" borderId="2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</cellXfs>
  <cellStyles count="8">
    <cellStyle name="Comma" xfId="7" builtinId="3"/>
    <cellStyle name="Normal" xfId="0" builtinId="0"/>
    <cellStyle name="Normal 11 2" xfId="2" xr:uid="{00000000-0005-0000-0000-000001000000}"/>
    <cellStyle name="Normal 16 2" xfId="5" xr:uid="{00000000-0005-0000-0000-000002000000}"/>
    <cellStyle name="Normal 3" xfId="1" xr:uid="{00000000-0005-0000-0000-000003000000}"/>
    <cellStyle name="Percent 2" xfId="4" xr:uid="{00000000-0005-0000-0000-000004000000}"/>
    <cellStyle name="Обычный 4" xfId="3" xr:uid="{00000000-0005-0000-0000-000005000000}"/>
    <cellStyle name="Обычный_Лист1" xfId="6" xr:uid="{00000000-0005-0000-0000-000006000000}"/>
  </cellStyles>
  <dxfs count="1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G12"/>
  <sheetViews>
    <sheetView workbookViewId="0">
      <selection activeCell="A2" sqref="A2:E2"/>
    </sheetView>
  </sheetViews>
  <sheetFormatPr defaultColWidth="9.109375" defaultRowHeight="16.2" x14ac:dyDescent="0.35"/>
  <cols>
    <col min="1" max="1" width="9.109375" style="40"/>
    <col min="2" max="2" width="11" style="40" customWidth="1"/>
    <col min="3" max="3" width="15.77734375" style="40" customWidth="1"/>
    <col min="4" max="4" width="44.44140625" style="40" customWidth="1"/>
    <col min="5" max="5" width="36.44140625" style="40" customWidth="1"/>
    <col min="6" max="6" width="14.109375" style="40" customWidth="1"/>
    <col min="7" max="7" width="12.5546875" style="40" bestFit="1" customWidth="1"/>
    <col min="8" max="16384" width="9.109375" style="40"/>
  </cols>
  <sheetData>
    <row r="1" spans="1:7" ht="23.4" customHeight="1" x14ac:dyDescent="0.35">
      <c r="B1" s="106" t="s">
        <v>35</v>
      </c>
      <c r="C1" s="106"/>
      <c r="D1" s="106"/>
      <c r="E1" s="106"/>
    </row>
    <row r="2" spans="1:7" ht="22.8" customHeight="1" x14ac:dyDescent="0.35">
      <c r="A2" s="108" t="s">
        <v>28</v>
      </c>
      <c r="B2" s="108"/>
      <c r="C2" s="108"/>
      <c r="D2" s="108"/>
      <c r="E2" s="108"/>
    </row>
    <row r="3" spans="1:7" x14ac:dyDescent="0.35">
      <c r="A3" s="105" t="s">
        <v>40</v>
      </c>
      <c r="B3" s="105"/>
      <c r="C3" s="105"/>
      <c r="D3" s="76"/>
      <c r="E3" s="76"/>
    </row>
    <row r="4" spans="1:7" ht="34.799999999999997" customHeight="1" x14ac:dyDescent="0.35">
      <c r="A4" s="99"/>
      <c r="B4" s="107" t="s">
        <v>123</v>
      </c>
      <c r="C4" s="107"/>
      <c r="D4" s="107"/>
      <c r="E4" s="107"/>
    </row>
    <row r="5" spans="1:7" ht="41.4" x14ac:dyDescent="0.35">
      <c r="A5" s="69" t="s">
        <v>36</v>
      </c>
      <c r="B5" s="79" t="s">
        <v>43</v>
      </c>
      <c r="C5" s="79" t="s">
        <v>42</v>
      </c>
      <c r="D5" s="29" t="s">
        <v>41</v>
      </c>
      <c r="E5" s="43" t="s">
        <v>27</v>
      </c>
      <c r="F5" s="41"/>
    </row>
    <row r="6" spans="1:7" s="45" customFormat="1" x14ac:dyDescent="0.35">
      <c r="A6" s="77">
        <v>1</v>
      </c>
      <c r="B6" s="78" t="s">
        <v>44</v>
      </c>
      <c r="C6" s="78">
        <v>53</v>
      </c>
      <c r="D6" s="42" t="s">
        <v>124</v>
      </c>
      <c r="E6" s="75">
        <f>'53'!L195</f>
        <v>0</v>
      </c>
      <c r="F6" s="44"/>
    </row>
    <row r="7" spans="1:7" s="45" customFormat="1" x14ac:dyDescent="0.35">
      <c r="A7" s="77">
        <v>2</v>
      </c>
      <c r="B7" s="78" t="s">
        <v>44</v>
      </c>
      <c r="C7" s="78">
        <v>54</v>
      </c>
      <c r="D7" s="42" t="s">
        <v>124</v>
      </c>
      <c r="E7" s="75">
        <f>'54'!L190</f>
        <v>0</v>
      </c>
      <c r="F7" s="44"/>
    </row>
    <row r="8" spans="1:7" s="47" customFormat="1" x14ac:dyDescent="0.35">
      <c r="A8" s="77">
        <v>3</v>
      </c>
      <c r="B8" s="78" t="s">
        <v>44</v>
      </c>
      <c r="C8" s="78">
        <v>55</v>
      </c>
      <c r="D8" s="42" t="s">
        <v>124</v>
      </c>
      <c r="E8" s="75">
        <f>'55'!L195</f>
        <v>0</v>
      </c>
      <c r="F8" s="46"/>
      <c r="G8" s="45"/>
    </row>
    <row r="9" spans="1:7" s="47" customFormat="1" x14ac:dyDescent="0.35">
      <c r="A9" s="77">
        <v>4</v>
      </c>
      <c r="B9" s="78" t="s">
        <v>44</v>
      </c>
      <c r="C9" s="78">
        <v>56</v>
      </c>
      <c r="D9" s="42" t="s">
        <v>124</v>
      </c>
      <c r="E9" s="75">
        <f>'56'!L190</f>
        <v>0</v>
      </c>
      <c r="F9" s="46"/>
      <c r="G9" s="45"/>
    </row>
    <row r="10" spans="1:7" s="45" customFormat="1" x14ac:dyDescent="0.35">
      <c r="A10" s="77">
        <v>5</v>
      </c>
      <c r="B10" s="78" t="s">
        <v>44</v>
      </c>
      <c r="C10" s="78">
        <v>57</v>
      </c>
      <c r="D10" s="42" t="s">
        <v>124</v>
      </c>
      <c r="E10" s="75">
        <f>'57'!L218</f>
        <v>0</v>
      </c>
      <c r="F10" s="44"/>
    </row>
    <row r="11" spans="1:7" s="45" customFormat="1" x14ac:dyDescent="0.35">
      <c r="A11" s="77">
        <v>6</v>
      </c>
      <c r="B11" s="78" t="s">
        <v>44</v>
      </c>
      <c r="C11" s="78">
        <v>58</v>
      </c>
      <c r="D11" s="42" t="s">
        <v>124</v>
      </c>
      <c r="E11" s="75">
        <f>'58'!L214</f>
        <v>0</v>
      </c>
      <c r="F11" s="48"/>
    </row>
    <row r="12" spans="1:7" x14ac:dyDescent="0.35">
      <c r="A12" s="109" t="s">
        <v>38</v>
      </c>
      <c r="B12" s="109"/>
      <c r="C12" s="109"/>
      <c r="D12" s="109"/>
      <c r="E12" s="100">
        <f>SUM(E6:E11)</f>
        <v>0</v>
      </c>
    </row>
  </sheetData>
  <mergeCells count="5">
    <mergeCell ref="A3:C3"/>
    <mergeCell ref="B1:E1"/>
    <mergeCell ref="B4:E4"/>
    <mergeCell ref="A2:E2"/>
    <mergeCell ref="A12:D12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L195"/>
  <sheetViews>
    <sheetView tabSelected="1" topLeftCell="A118" zoomScale="55" zoomScaleNormal="55" workbookViewId="0">
      <selection activeCell="B9" sqref="B9"/>
    </sheetView>
  </sheetViews>
  <sheetFormatPr defaultColWidth="9.109375" defaultRowHeight="14.4" x14ac:dyDescent="0.3"/>
  <cols>
    <col min="1" max="1" width="3.88671875" style="51" customWidth="1"/>
    <col min="2" max="2" width="73.77734375" style="49" customWidth="1"/>
    <col min="3" max="3" width="7.33203125" style="49" customWidth="1"/>
    <col min="4" max="5" width="9.33203125" style="49" bestFit="1" customWidth="1"/>
    <col min="6" max="6" width="10" style="49" customWidth="1"/>
    <col min="7" max="7" width="11.5546875" style="49" customWidth="1"/>
    <col min="8" max="8" width="9.33203125" style="49" bestFit="1" customWidth="1"/>
    <col min="9" max="9" width="11.5546875" style="49" customWidth="1"/>
    <col min="10" max="10" width="9.33203125" style="49" bestFit="1" customWidth="1"/>
    <col min="11" max="11" width="11.21875" style="49" customWidth="1"/>
    <col min="12" max="12" width="13.5546875" style="49" bestFit="1" customWidth="1"/>
    <col min="13" max="16384" width="9.109375" style="49"/>
  </cols>
  <sheetData>
    <row r="1" spans="1:12" x14ac:dyDescent="0.3">
      <c r="A1" s="4"/>
      <c r="B1" s="87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22.8" customHeight="1" x14ac:dyDescent="0.3">
      <c r="A2" s="110" t="s">
        <v>125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x14ac:dyDescent="0.3">
      <c r="A3" s="52"/>
      <c r="B3" s="52" t="s">
        <v>108</v>
      </c>
      <c r="C3" s="52"/>
      <c r="D3" s="52"/>
      <c r="E3" s="52"/>
      <c r="F3" s="52"/>
      <c r="G3" s="3"/>
      <c r="H3" s="111" t="s">
        <v>8</v>
      </c>
      <c r="I3" s="111"/>
      <c r="J3" s="111"/>
      <c r="K3" s="121">
        <f>L195</f>
        <v>0</v>
      </c>
      <c r="L3" s="121"/>
    </row>
    <row r="4" spans="1:12" x14ac:dyDescent="0.3">
      <c r="A4" s="112" t="s">
        <v>18</v>
      </c>
      <c r="B4" s="112" t="s">
        <v>19</v>
      </c>
      <c r="C4" s="112" t="s">
        <v>20</v>
      </c>
      <c r="D4" s="114" t="s">
        <v>21</v>
      </c>
      <c r="E4" s="114" t="s">
        <v>22</v>
      </c>
      <c r="F4" s="116" t="s">
        <v>23</v>
      </c>
      <c r="G4" s="117"/>
      <c r="H4" s="118" t="s">
        <v>24</v>
      </c>
      <c r="I4" s="117"/>
      <c r="J4" s="119" t="s">
        <v>25</v>
      </c>
      <c r="K4" s="120"/>
      <c r="L4" s="112" t="s">
        <v>4</v>
      </c>
    </row>
    <row r="5" spans="1:12" x14ac:dyDescent="0.3">
      <c r="A5" s="113"/>
      <c r="B5" s="113"/>
      <c r="C5" s="113"/>
      <c r="D5" s="115"/>
      <c r="E5" s="115"/>
      <c r="F5" s="53" t="s">
        <v>26</v>
      </c>
      <c r="G5" s="53" t="s">
        <v>4</v>
      </c>
      <c r="H5" s="53" t="s">
        <v>26</v>
      </c>
      <c r="I5" s="53" t="s">
        <v>4</v>
      </c>
      <c r="J5" s="53" t="s">
        <v>26</v>
      </c>
      <c r="K5" s="53" t="s">
        <v>4</v>
      </c>
      <c r="L5" s="113"/>
    </row>
    <row r="6" spans="1:12" x14ac:dyDescent="0.3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ht="18.600000000000001" customHeight="1" x14ac:dyDescent="0.3">
      <c r="A7" s="54"/>
      <c r="B7" s="67" t="s">
        <v>126</v>
      </c>
      <c r="C7" s="63"/>
      <c r="D7" s="55"/>
      <c r="E7" s="55"/>
      <c r="F7" s="55"/>
      <c r="G7" s="55"/>
      <c r="H7" s="55"/>
      <c r="I7" s="55"/>
      <c r="J7" s="55"/>
      <c r="K7" s="55"/>
      <c r="L7" s="55"/>
    </row>
    <row r="8" spans="1:12" ht="33.6" customHeight="1" x14ac:dyDescent="0.3">
      <c r="A8" s="12">
        <v>1</v>
      </c>
      <c r="B8" s="64" t="s">
        <v>129</v>
      </c>
      <c r="C8" s="70" t="s">
        <v>30</v>
      </c>
      <c r="D8" s="93"/>
      <c r="E8" s="65">
        <v>45</v>
      </c>
      <c r="F8" s="66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ht="16.8" customHeight="1" x14ac:dyDescent="0.3">
      <c r="A9" s="12"/>
      <c r="B9" s="25" t="s">
        <v>10</v>
      </c>
      <c r="C9" s="61" t="s">
        <v>30</v>
      </c>
      <c r="D9" s="16">
        <v>1</v>
      </c>
      <c r="E9" s="16">
        <f>E8*D9</f>
        <v>45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130</v>
      </c>
      <c r="C10" s="71" t="s">
        <v>30</v>
      </c>
      <c r="D10" s="26">
        <v>2.12</v>
      </c>
      <c r="E10" s="26">
        <f>D10*E8</f>
        <v>95.4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131</v>
      </c>
      <c r="C11" s="61" t="s">
        <v>30</v>
      </c>
      <c r="D11" s="26">
        <v>0.3</v>
      </c>
      <c r="E11" s="26">
        <f>D11*E9</f>
        <v>13.5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132</v>
      </c>
      <c r="C12" s="61" t="s">
        <v>1</v>
      </c>
      <c r="D12" s="26">
        <v>0.15</v>
      </c>
      <c r="E12" s="26">
        <f>E8*D12</f>
        <v>6.75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133</v>
      </c>
      <c r="C13" s="71" t="s">
        <v>116</v>
      </c>
      <c r="D13" s="26">
        <v>0.5</v>
      </c>
      <c r="E13" s="26">
        <f>D13*E11</f>
        <v>6.75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9</v>
      </c>
      <c r="C14" s="71" t="s">
        <v>0</v>
      </c>
      <c r="D14" s="26">
        <v>0.4</v>
      </c>
      <c r="E14" s="26">
        <f>E8*D14</f>
        <v>18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62" t="s">
        <v>134</v>
      </c>
      <c r="B15" s="64" t="s">
        <v>127</v>
      </c>
      <c r="C15" s="70" t="s">
        <v>37</v>
      </c>
      <c r="D15" s="93"/>
      <c r="E15" s="97">
        <v>28</v>
      </c>
      <c r="F15" s="6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62"/>
      <c r="B16" s="25" t="s">
        <v>10</v>
      </c>
      <c r="C16" s="61" t="s">
        <v>31</v>
      </c>
      <c r="D16" s="16">
        <v>1</v>
      </c>
      <c r="E16" s="16">
        <f>E15*D16</f>
        <v>28</v>
      </c>
      <c r="F16" s="2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7" t="s">
        <v>128</v>
      </c>
      <c r="C17" s="71" t="s">
        <v>116</v>
      </c>
      <c r="D17" s="26">
        <v>12.5</v>
      </c>
      <c r="E17" s="26">
        <f>D17*E15</f>
        <v>350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117</v>
      </c>
      <c r="C18" s="61" t="s">
        <v>118</v>
      </c>
      <c r="D18" s="26">
        <v>0.06</v>
      </c>
      <c r="E18" s="26">
        <f>D18*E16</f>
        <v>1.68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2"/>
      <c r="B19" s="27" t="s">
        <v>119</v>
      </c>
      <c r="C19" s="71" t="s">
        <v>30</v>
      </c>
      <c r="D19" s="26">
        <v>2.5</v>
      </c>
      <c r="E19" s="26">
        <f>E15*D19</f>
        <v>70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9</v>
      </c>
      <c r="C20" s="71" t="s">
        <v>0</v>
      </c>
      <c r="D20" s="26">
        <v>1</v>
      </c>
      <c r="E20" s="26">
        <f>E15*D20</f>
        <v>28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ht="17.399999999999999" customHeight="1" x14ac:dyDescent="0.3">
      <c r="A21" s="12">
        <v>3</v>
      </c>
      <c r="B21" s="6" t="s">
        <v>135</v>
      </c>
      <c r="C21" s="70" t="s">
        <v>37</v>
      </c>
      <c r="D21" s="14"/>
      <c r="E21" s="98">
        <v>48</v>
      </c>
      <c r="F21" s="8"/>
      <c r="G21" s="9">
        <f t="shared" si="0"/>
        <v>0</v>
      </c>
      <c r="H21" s="8"/>
      <c r="I21" s="9">
        <f t="shared" si="1"/>
        <v>0</v>
      </c>
      <c r="J21" s="8"/>
      <c r="K21" s="9">
        <f t="shared" si="2"/>
        <v>0</v>
      </c>
      <c r="L21" s="9">
        <f t="shared" si="3"/>
        <v>0</v>
      </c>
    </row>
    <row r="22" spans="1:12" x14ac:dyDescent="0.3">
      <c r="A22" s="12"/>
      <c r="B22" s="25" t="s">
        <v>10</v>
      </c>
      <c r="C22" s="61" t="s">
        <v>31</v>
      </c>
      <c r="D22" s="16">
        <v>1</v>
      </c>
      <c r="E22" s="16">
        <f>E21*D22</f>
        <v>48</v>
      </c>
      <c r="F22" s="26"/>
      <c r="G22" s="9">
        <f t="shared" si="0"/>
        <v>0</v>
      </c>
      <c r="H22" s="31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7" t="s">
        <v>56</v>
      </c>
      <c r="C23" s="71" t="s">
        <v>47</v>
      </c>
      <c r="D23" s="26">
        <v>0.04</v>
      </c>
      <c r="E23" s="26">
        <f>E21*D23:D1082</f>
        <v>1.92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36" t="s">
        <v>2</v>
      </c>
      <c r="C24" s="88" t="s">
        <v>0</v>
      </c>
      <c r="D24" s="11">
        <v>0.7</v>
      </c>
      <c r="E24" s="8">
        <f>E21*D24</f>
        <v>33.599999999999994</v>
      </c>
      <c r="F24" s="8"/>
      <c r="G24" s="9">
        <f t="shared" si="0"/>
        <v>0</v>
      </c>
      <c r="H24" s="8"/>
      <c r="I24" s="9">
        <f t="shared" si="1"/>
        <v>0</v>
      </c>
      <c r="J24" s="8"/>
      <c r="K24" s="9">
        <f t="shared" si="2"/>
        <v>0</v>
      </c>
      <c r="L24" s="9">
        <f t="shared" si="3"/>
        <v>0</v>
      </c>
    </row>
    <row r="25" spans="1:12" ht="27.6" x14ac:dyDescent="0.3">
      <c r="A25" s="12">
        <v>4</v>
      </c>
      <c r="B25" s="64" t="s">
        <v>109</v>
      </c>
      <c r="C25" s="70" t="s">
        <v>11</v>
      </c>
      <c r="D25" s="93"/>
      <c r="E25" s="65">
        <v>21</v>
      </c>
      <c r="F25" s="6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5" t="s">
        <v>10</v>
      </c>
      <c r="C26" s="61" t="s">
        <v>31</v>
      </c>
      <c r="D26" s="16">
        <v>1</v>
      </c>
      <c r="E26" s="16">
        <f>E25*D26</f>
        <v>21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66</v>
      </c>
      <c r="C27" s="71" t="s">
        <v>47</v>
      </c>
      <c r="D27" s="26">
        <v>0.125</v>
      </c>
      <c r="E27" s="26">
        <f>D27*E25</f>
        <v>2.625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64</v>
      </c>
      <c r="C28" s="61" t="s">
        <v>30</v>
      </c>
      <c r="D28" s="26">
        <v>1.05</v>
      </c>
      <c r="E28" s="26">
        <f>D28*E26</f>
        <v>22.05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ht="28.8" customHeight="1" x14ac:dyDescent="0.3">
      <c r="A29" s="12"/>
      <c r="B29" s="27" t="s">
        <v>69</v>
      </c>
      <c r="C29" s="61" t="s">
        <v>31</v>
      </c>
      <c r="D29" s="26">
        <v>1</v>
      </c>
      <c r="E29" s="26">
        <f>E25*D29</f>
        <v>21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7" t="s">
        <v>65</v>
      </c>
      <c r="C30" s="71" t="s">
        <v>47</v>
      </c>
      <c r="D30" s="26">
        <v>0.15</v>
      </c>
      <c r="E30" s="26">
        <f>D30*E28</f>
        <v>3.3075000000000001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67</v>
      </c>
      <c r="C31" s="61" t="s">
        <v>31</v>
      </c>
      <c r="D31" s="26">
        <v>1.05</v>
      </c>
      <c r="E31" s="26">
        <f>E25*D31</f>
        <v>22.05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9</v>
      </c>
      <c r="C32" s="71" t="s">
        <v>0</v>
      </c>
      <c r="D32" s="26">
        <v>1</v>
      </c>
      <c r="E32" s="26">
        <f>E25*D32</f>
        <v>21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56">
        <v>5</v>
      </c>
      <c r="B33" s="57" t="s">
        <v>136</v>
      </c>
      <c r="C33" s="70" t="s">
        <v>11</v>
      </c>
      <c r="D33" s="58"/>
      <c r="E33" s="59">
        <v>6</v>
      </c>
      <c r="F33" s="60"/>
      <c r="G33" s="9">
        <f t="shared" si="0"/>
        <v>0</v>
      </c>
      <c r="H33" s="30"/>
      <c r="I33" s="9">
        <f t="shared" si="1"/>
        <v>0</v>
      </c>
      <c r="J33" s="30"/>
      <c r="K33" s="9">
        <f t="shared" si="2"/>
        <v>0</v>
      </c>
      <c r="L33" s="9">
        <f t="shared" si="3"/>
        <v>0</v>
      </c>
    </row>
    <row r="34" spans="1:12" x14ac:dyDescent="0.3">
      <c r="A34" s="56"/>
      <c r="B34" s="25" t="s">
        <v>10</v>
      </c>
      <c r="C34" s="61" t="s">
        <v>31</v>
      </c>
      <c r="D34" s="16">
        <v>1</v>
      </c>
      <c r="E34" s="16">
        <f>D34*E33</f>
        <v>6</v>
      </c>
      <c r="F34" s="26"/>
      <c r="G34" s="9">
        <f t="shared" si="0"/>
        <v>0</v>
      </c>
      <c r="H34" s="26"/>
      <c r="I34" s="9">
        <f t="shared" si="1"/>
        <v>0</v>
      </c>
      <c r="J34" s="31"/>
      <c r="K34" s="9">
        <f t="shared" si="2"/>
        <v>0</v>
      </c>
      <c r="L34" s="9">
        <f t="shared" si="3"/>
        <v>0</v>
      </c>
    </row>
    <row r="35" spans="1:12" x14ac:dyDescent="0.3">
      <c r="A35" s="62"/>
      <c r="B35" s="27" t="s">
        <v>45</v>
      </c>
      <c r="C35" s="71" t="s">
        <v>1</v>
      </c>
      <c r="D35" s="26">
        <v>3.5</v>
      </c>
      <c r="E35" s="26">
        <f>E33*D35</f>
        <v>21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62"/>
      <c r="B36" s="27" t="s">
        <v>73</v>
      </c>
      <c r="C36" s="71" t="s">
        <v>1</v>
      </c>
      <c r="D36" s="26">
        <v>0.63</v>
      </c>
      <c r="E36" s="26">
        <f>E34*D36</f>
        <v>3.7800000000000002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2"/>
      <c r="B37" s="80" t="s">
        <v>9</v>
      </c>
      <c r="C37" s="61" t="s">
        <v>0</v>
      </c>
      <c r="D37" s="16">
        <v>0.5</v>
      </c>
      <c r="E37" s="16">
        <f>D37*E33</f>
        <v>3</v>
      </c>
      <c r="F37" s="16"/>
      <c r="G37" s="9">
        <f t="shared" si="0"/>
        <v>0</v>
      </c>
      <c r="H37" s="16"/>
      <c r="I37" s="9">
        <f t="shared" si="1"/>
        <v>0</v>
      </c>
      <c r="J37" s="16"/>
      <c r="K37" s="9">
        <f t="shared" si="2"/>
        <v>0</v>
      </c>
      <c r="L37" s="9">
        <f t="shared" si="3"/>
        <v>0</v>
      </c>
    </row>
    <row r="38" spans="1:12" ht="27.6" x14ac:dyDescent="0.3">
      <c r="A38" s="12">
        <v>6</v>
      </c>
      <c r="B38" s="64" t="s">
        <v>59</v>
      </c>
      <c r="C38" s="92" t="s">
        <v>47</v>
      </c>
      <c r="D38" s="93"/>
      <c r="E38" s="65">
        <v>0.35</v>
      </c>
      <c r="F38" s="6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5" t="s">
        <v>10</v>
      </c>
      <c r="C39" s="61" t="s">
        <v>31</v>
      </c>
      <c r="D39" s="16">
        <v>1</v>
      </c>
      <c r="E39" s="16">
        <f>E38*D39</f>
        <v>0.35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46</v>
      </c>
      <c r="C40" s="71" t="s">
        <v>47</v>
      </c>
      <c r="D40" s="26">
        <v>1.2</v>
      </c>
      <c r="E40" s="26">
        <f>D40*E38</f>
        <v>0.42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49</v>
      </c>
      <c r="C41" s="61" t="s">
        <v>31</v>
      </c>
      <c r="D41" s="26">
        <v>0.5</v>
      </c>
      <c r="E41" s="26">
        <f>D41*E39</f>
        <v>0.17499999999999999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27" t="s">
        <v>48</v>
      </c>
      <c r="C42" s="71" t="s">
        <v>30</v>
      </c>
      <c r="D42" s="26"/>
      <c r="E42" s="26">
        <v>8</v>
      </c>
      <c r="F42" s="26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12"/>
      <c r="B43" s="27" t="s">
        <v>9</v>
      </c>
      <c r="C43" s="71" t="s">
        <v>0</v>
      </c>
      <c r="D43" s="26">
        <v>4</v>
      </c>
      <c r="E43" s="26">
        <f>E38*D43</f>
        <v>1.4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56">
        <v>7</v>
      </c>
      <c r="B44" s="57" t="s">
        <v>55</v>
      </c>
      <c r="C44" s="70" t="s">
        <v>37</v>
      </c>
      <c r="D44" s="59"/>
      <c r="E44" s="59">
        <v>18.600000000000001</v>
      </c>
      <c r="F44" s="60"/>
      <c r="G44" s="9">
        <f t="shared" si="0"/>
        <v>0</v>
      </c>
      <c r="H44" s="30"/>
      <c r="I44" s="9">
        <f t="shared" si="1"/>
        <v>0</v>
      </c>
      <c r="J44" s="30"/>
      <c r="K44" s="9">
        <f t="shared" si="2"/>
        <v>0</v>
      </c>
      <c r="L44" s="9">
        <f t="shared" si="3"/>
        <v>0</v>
      </c>
    </row>
    <row r="45" spans="1:12" x14ac:dyDescent="0.3">
      <c r="A45" s="56"/>
      <c r="B45" s="25" t="s">
        <v>10</v>
      </c>
      <c r="C45" s="61" t="s">
        <v>31</v>
      </c>
      <c r="D45" s="16">
        <v>1</v>
      </c>
      <c r="E45" s="16">
        <f>D45*E44</f>
        <v>18.600000000000001</v>
      </c>
      <c r="F45" s="26"/>
      <c r="G45" s="9">
        <f t="shared" si="0"/>
        <v>0</v>
      </c>
      <c r="H45" s="26"/>
      <c r="I45" s="9">
        <f t="shared" si="1"/>
        <v>0</v>
      </c>
      <c r="J45" s="31"/>
      <c r="K45" s="9">
        <f t="shared" si="2"/>
        <v>0</v>
      </c>
      <c r="L45" s="9">
        <f t="shared" si="3"/>
        <v>0</v>
      </c>
    </row>
    <row r="46" spans="1:12" x14ac:dyDescent="0.3">
      <c r="A46" s="62"/>
      <c r="B46" s="27" t="s">
        <v>56</v>
      </c>
      <c r="C46" s="71" t="s">
        <v>47</v>
      </c>
      <c r="D46" s="26">
        <v>7.4999999999999997E-2</v>
      </c>
      <c r="E46" s="26">
        <f>E44*D46:D1139</f>
        <v>1.395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2"/>
      <c r="B47" s="80" t="s">
        <v>9</v>
      </c>
      <c r="C47" s="61" t="s">
        <v>0</v>
      </c>
      <c r="D47" s="16">
        <v>0.5</v>
      </c>
      <c r="E47" s="16">
        <f>D47*E44</f>
        <v>9.3000000000000007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56">
        <v>8</v>
      </c>
      <c r="B48" s="57" t="s">
        <v>57</v>
      </c>
      <c r="C48" s="70" t="s">
        <v>37</v>
      </c>
      <c r="D48" s="59"/>
      <c r="E48" s="59">
        <f>E44</f>
        <v>18.600000000000001</v>
      </c>
      <c r="F48" s="60"/>
      <c r="G48" s="9">
        <f t="shared" si="0"/>
        <v>0</v>
      </c>
      <c r="H48" s="30"/>
      <c r="I48" s="9">
        <f t="shared" si="1"/>
        <v>0</v>
      </c>
      <c r="J48" s="30"/>
      <c r="K48" s="9">
        <f t="shared" si="2"/>
        <v>0</v>
      </c>
      <c r="L48" s="9">
        <f t="shared" si="3"/>
        <v>0</v>
      </c>
    </row>
    <row r="49" spans="1:12" x14ac:dyDescent="0.3">
      <c r="A49" s="56"/>
      <c r="B49" s="25" t="s">
        <v>10</v>
      </c>
      <c r="C49" s="61" t="s">
        <v>31</v>
      </c>
      <c r="D49" s="16">
        <v>1</v>
      </c>
      <c r="E49" s="16">
        <f>D49*E48</f>
        <v>18.600000000000001</v>
      </c>
      <c r="F49" s="26"/>
      <c r="G49" s="9">
        <f t="shared" si="0"/>
        <v>0</v>
      </c>
      <c r="H49" s="26"/>
      <c r="I49" s="9">
        <f t="shared" si="1"/>
        <v>0</v>
      </c>
      <c r="J49" s="31"/>
      <c r="K49" s="9">
        <f t="shared" si="2"/>
        <v>0</v>
      </c>
      <c r="L49" s="9">
        <f t="shared" si="3"/>
        <v>0</v>
      </c>
    </row>
    <row r="50" spans="1:12" x14ac:dyDescent="0.3">
      <c r="A50" s="62"/>
      <c r="B50" s="27" t="s">
        <v>58</v>
      </c>
      <c r="C50" s="71" t="s">
        <v>1</v>
      </c>
      <c r="D50" s="26">
        <v>0.8</v>
      </c>
      <c r="E50" s="26">
        <f>E48*D50:D1143</f>
        <v>14.880000000000003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2"/>
      <c r="B51" s="80" t="s">
        <v>9</v>
      </c>
      <c r="C51" s="61" t="s">
        <v>0</v>
      </c>
      <c r="D51" s="16">
        <v>0.5</v>
      </c>
      <c r="E51" s="16">
        <f>D51*E48</f>
        <v>9.3000000000000007</v>
      </c>
      <c r="F51" s="16"/>
      <c r="G51" s="9">
        <f t="shared" si="0"/>
        <v>0</v>
      </c>
      <c r="H51" s="16"/>
      <c r="I51" s="9">
        <f t="shared" si="1"/>
        <v>0</v>
      </c>
      <c r="J51" s="16"/>
      <c r="K51" s="9">
        <f t="shared" si="2"/>
        <v>0</v>
      </c>
      <c r="L51" s="9">
        <f t="shared" si="3"/>
        <v>0</v>
      </c>
    </row>
    <row r="52" spans="1:12" x14ac:dyDescent="0.3">
      <c r="A52" s="12">
        <v>9</v>
      </c>
      <c r="B52" s="64" t="s">
        <v>50</v>
      </c>
      <c r="C52" s="70" t="s">
        <v>37</v>
      </c>
      <c r="D52" s="93"/>
      <c r="E52" s="65">
        <v>3.5</v>
      </c>
      <c r="F52" s="6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5" t="s">
        <v>10</v>
      </c>
      <c r="C53" s="61" t="s">
        <v>31</v>
      </c>
      <c r="D53" s="16">
        <v>1</v>
      </c>
      <c r="E53" s="16">
        <f>E52*D53</f>
        <v>3.5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12"/>
      <c r="B54" s="27" t="s">
        <v>68</v>
      </c>
      <c r="C54" s="61" t="s">
        <v>31</v>
      </c>
      <c r="D54" s="26">
        <v>1.1000000000000001</v>
      </c>
      <c r="E54" s="26">
        <f>D54*E52</f>
        <v>3.8500000000000005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12"/>
      <c r="B55" s="27" t="s">
        <v>51</v>
      </c>
      <c r="C55" s="71" t="s">
        <v>1</v>
      </c>
      <c r="D55" s="26">
        <v>7</v>
      </c>
      <c r="E55" s="26">
        <f>E52*D55</f>
        <v>24.5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12"/>
      <c r="B56" s="27" t="s">
        <v>52</v>
      </c>
      <c r="C56" s="71" t="s">
        <v>1</v>
      </c>
      <c r="D56" s="26">
        <v>0.3</v>
      </c>
      <c r="E56" s="26">
        <f>E53*D56</f>
        <v>1.05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9</v>
      </c>
      <c r="C57" s="71" t="s">
        <v>0</v>
      </c>
      <c r="D57" s="26">
        <v>0.2</v>
      </c>
      <c r="E57" s="26">
        <f>E52*D57</f>
        <v>0.70000000000000007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56">
        <v>10</v>
      </c>
      <c r="B58" s="57" t="s">
        <v>53</v>
      </c>
      <c r="C58" s="70" t="s">
        <v>30</v>
      </c>
      <c r="D58" s="58"/>
      <c r="E58" s="59">
        <f>1.2+1.2+0.9</f>
        <v>3.3</v>
      </c>
      <c r="F58" s="60"/>
      <c r="G58" s="9">
        <f t="shared" si="0"/>
        <v>0</v>
      </c>
      <c r="H58" s="30"/>
      <c r="I58" s="9">
        <f t="shared" si="1"/>
        <v>0</v>
      </c>
      <c r="J58" s="30"/>
      <c r="K58" s="9">
        <f t="shared" si="2"/>
        <v>0</v>
      </c>
      <c r="L58" s="9">
        <f t="shared" si="3"/>
        <v>0</v>
      </c>
    </row>
    <row r="59" spans="1:12" x14ac:dyDescent="0.3">
      <c r="A59" s="56"/>
      <c r="B59" s="25" t="s">
        <v>10</v>
      </c>
      <c r="C59" s="61" t="s">
        <v>30</v>
      </c>
      <c r="D59" s="16">
        <v>1</v>
      </c>
      <c r="E59" s="16">
        <f>D59*E58</f>
        <v>3.3</v>
      </c>
      <c r="F59" s="26"/>
      <c r="G59" s="9">
        <f t="shared" si="0"/>
        <v>0</v>
      </c>
      <c r="H59" s="26"/>
      <c r="I59" s="9">
        <f t="shared" si="1"/>
        <v>0</v>
      </c>
      <c r="J59" s="31"/>
      <c r="K59" s="9">
        <f t="shared" si="2"/>
        <v>0</v>
      </c>
      <c r="L59" s="9">
        <f t="shared" si="3"/>
        <v>0</v>
      </c>
    </row>
    <row r="60" spans="1:12" x14ac:dyDescent="0.3">
      <c r="A60" s="62"/>
      <c r="B60" s="27" t="s">
        <v>54</v>
      </c>
      <c r="C60" s="71" t="s">
        <v>30</v>
      </c>
      <c r="D60" s="28">
        <v>1.08</v>
      </c>
      <c r="E60" s="26">
        <f>E58*D60</f>
        <v>3.5640000000000001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51</v>
      </c>
      <c r="C61" s="71" t="s">
        <v>1</v>
      </c>
      <c r="D61" s="26">
        <v>2</v>
      </c>
      <c r="E61" s="26">
        <f>E58*D61</f>
        <v>6.6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12"/>
      <c r="B62" s="27" t="s">
        <v>52</v>
      </c>
      <c r="C62" s="71" t="s">
        <v>1</v>
      </c>
      <c r="D62" s="26">
        <v>0.1</v>
      </c>
      <c r="E62" s="26">
        <f>E59*D62</f>
        <v>0.33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2"/>
      <c r="B63" s="80" t="s">
        <v>9</v>
      </c>
      <c r="C63" s="61" t="s">
        <v>0</v>
      </c>
      <c r="D63" s="35">
        <v>0.5</v>
      </c>
      <c r="E63" s="16">
        <f>D63*E58</f>
        <v>1.65</v>
      </c>
      <c r="F63" s="1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4" t="s">
        <v>61</v>
      </c>
      <c r="C64" s="70" t="s">
        <v>37</v>
      </c>
      <c r="D64" s="93"/>
      <c r="E64" s="65">
        <v>16</v>
      </c>
      <c r="F64" s="6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1" t="s">
        <v>31</v>
      </c>
      <c r="D65" s="16">
        <v>1</v>
      </c>
      <c r="E65" s="16">
        <f>E64*D65</f>
        <v>16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60</v>
      </c>
      <c r="C66" s="61" t="s">
        <v>31</v>
      </c>
      <c r="D66" s="26">
        <v>1.05</v>
      </c>
      <c r="E66" s="26">
        <f>D66*E64</f>
        <v>16.8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27" t="s">
        <v>51</v>
      </c>
      <c r="C67" s="71" t="s">
        <v>1</v>
      </c>
      <c r="D67" s="26">
        <v>7</v>
      </c>
      <c r="E67" s="26">
        <f>E64*D67</f>
        <v>112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x14ac:dyDescent="0.3">
      <c r="A68" s="12"/>
      <c r="B68" s="27" t="s">
        <v>52</v>
      </c>
      <c r="C68" s="71" t="s">
        <v>1</v>
      </c>
      <c r="D68" s="26">
        <v>0.3</v>
      </c>
      <c r="E68" s="26">
        <f>E65*D68</f>
        <v>4.8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7" t="s">
        <v>9</v>
      </c>
      <c r="C69" s="71" t="s">
        <v>0</v>
      </c>
      <c r="D69" s="26">
        <v>0.95</v>
      </c>
      <c r="E69" s="26">
        <f>E64*D69</f>
        <v>15.2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56">
        <v>12</v>
      </c>
      <c r="B70" s="57" t="s">
        <v>62</v>
      </c>
      <c r="C70" s="70" t="s">
        <v>30</v>
      </c>
      <c r="D70" s="58"/>
      <c r="E70" s="59">
        <v>12.5</v>
      </c>
      <c r="F70" s="60"/>
      <c r="G70" s="9">
        <f t="shared" si="0"/>
        <v>0</v>
      </c>
      <c r="H70" s="30"/>
      <c r="I70" s="9">
        <f t="shared" si="1"/>
        <v>0</v>
      </c>
      <c r="J70" s="30"/>
      <c r="K70" s="9">
        <f t="shared" si="2"/>
        <v>0</v>
      </c>
      <c r="L70" s="9">
        <f t="shared" si="3"/>
        <v>0</v>
      </c>
    </row>
    <row r="71" spans="1:12" x14ac:dyDescent="0.3">
      <c r="A71" s="56"/>
      <c r="B71" s="25" t="s">
        <v>10</v>
      </c>
      <c r="C71" s="61" t="s">
        <v>30</v>
      </c>
      <c r="D71" s="16">
        <v>1</v>
      </c>
      <c r="E71" s="16">
        <f>D71*E70</f>
        <v>12.5</v>
      </c>
      <c r="F71" s="26"/>
      <c r="G71" s="9">
        <f t="shared" si="0"/>
        <v>0</v>
      </c>
      <c r="H71" s="26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62"/>
      <c r="B72" s="27" t="s">
        <v>63</v>
      </c>
      <c r="C72" s="71" t="s">
        <v>30</v>
      </c>
      <c r="D72" s="28">
        <v>0.12</v>
      </c>
      <c r="E72" s="26">
        <f>E70*D72</f>
        <v>1.5</v>
      </c>
      <c r="F72" s="26"/>
      <c r="G72" s="9">
        <f t="shared" ref="G72:G135" si="4">F72*E72</f>
        <v>0</v>
      </c>
      <c r="H72" s="26"/>
      <c r="I72" s="9">
        <f t="shared" ref="I72:I135" si="5">H72*E72</f>
        <v>0</v>
      </c>
      <c r="J72" s="26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/>
      <c r="B73" s="27" t="s">
        <v>51</v>
      </c>
      <c r="C73" s="71" t="s">
        <v>1</v>
      </c>
      <c r="D73" s="26">
        <v>1.5</v>
      </c>
      <c r="E73" s="26">
        <f>E70*D73</f>
        <v>18.75</v>
      </c>
      <c r="F73" s="26"/>
      <c r="G73" s="9">
        <f t="shared" si="4"/>
        <v>0</v>
      </c>
      <c r="H73" s="26"/>
      <c r="I73" s="9">
        <f t="shared" si="5"/>
        <v>0</v>
      </c>
      <c r="J73" s="26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7" t="s">
        <v>52</v>
      </c>
      <c r="C74" s="71" t="s">
        <v>1</v>
      </c>
      <c r="D74" s="26">
        <v>0.1</v>
      </c>
      <c r="E74" s="26">
        <f>E71*D74</f>
        <v>1.25</v>
      </c>
      <c r="F74" s="26"/>
      <c r="G74" s="9">
        <f t="shared" si="4"/>
        <v>0</v>
      </c>
      <c r="H74" s="26"/>
      <c r="I74" s="9">
        <f t="shared" si="5"/>
        <v>0</v>
      </c>
      <c r="J74" s="26"/>
      <c r="K74" s="9">
        <f t="shared" si="6"/>
        <v>0</v>
      </c>
      <c r="L74" s="9">
        <f t="shared" si="7"/>
        <v>0</v>
      </c>
    </row>
    <row r="75" spans="1:12" x14ac:dyDescent="0.3">
      <c r="A75" s="62"/>
      <c r="B75" s="80" t="s">
        <v>9</v>
      </c>
      <c r="C75" s="61" t="s">
        <v>0</v>
      </c>
      <c r="D75" s="35">
        <v>0.3</v>
      </c>
      <c r="E75" s="16">
        <f>D75*E70</f>
        <v>3.75</v>
      </c>
      <c r="F75" s="16"/>
      <c r="G75" s="9">
        <f t="shared" si="4"/>
        <v>0</v>
      </c>
      <c r="H75" s="16"/>
      <c r="I75" s="9">
        <f t="shared" si="5"/>
        <v>0</v>
      </c>
      <c r="J75" s="16"/>
      <c r="K75" s="9">
        <f t="shared" si="6"/>
        <v>0</v>
      </c>
      <c r="L75" s="9">
        <f t="shared" si="7"/>
        <v>0</v>
      </c>
    </row>
    <row r="76" spans="1:12" x14ac:dyDescent="0.3">
      <c r="A76" s="62" t="s">
        <v>137</v>
      </c>
      <c r="B76" s="64" t="s">
        <v>138</v>
      </c>
      <c r="C76" s="70" t="s">
        <v>37</v>
      </c>
      <c r="D76" s="93"/>
      <c r="E76" s="97">
        <f>149-17</f>
        <v>132</v>
      </c>
      <c r="F76" s="66"/>
      <c r="G76" s="9">
        <f t="shared" si="4"/>
        <v>0</v>
      </c>
      <c r="H76" s="26"/>
      <c r="I76" s="9">
        <f t="shared" si="5"/>
        <v>0</v>
      </c>
      <c r="J76" s="26"/>
      <c r="K76" s="9">
        <f t="shared" si="6"/>
        <v>0</v>
      </c>
      <c r="L76" s="9">
        <f t="shared" si="7"/>
        <v>0</v>
      </c>
    </row>
    <row r="77" spans="1:12" x14ac:dyDescent="0.3">
      <c r="A77" s="62"/>
      <c r="B77" s="25" t="s">
        <v>10</v>
      </c>
      <c r="C77" s="61" t="s">
        <v>31</v>
      </c>
      <c r="D77" s="16">
        <v>1</v>
      </c>
      <c r="E77" s="16">
        <f>E76*D77</f>
        <v>132</v>
      </c>
      <c r="F77" s="26"/>
      <c r="G77" s="9">
        <f t="shared" si="4"/>
        <v>0</v>
      </c>
      <c r="H77" s="26"/>
      <c r="I77" s="9">
        <f t="shared" si="5"/>
        <v>0</v>
      </c>
      <c r="J77" s="26"/>
      <c r="K77" s="9">
        <f t="shared" si="6"/>
        <v>0</v>
      </c>
      <c r="L77" s="9">
        <f t="shared" si="7"/>
        <v>0</v>
      </c>
    </row>
    <row r="78" spans="1:12" ht="27.6" x14ac:dyDescent="0.3">
      <c r="A78" s="62"/>
      <c r="B78" s="27" t="s">
        <v>139</v>
      </c>
      <c r="C78" s="61" t="s">
        <v>31</v>
      </c>
      <c r="D78" s="26">
        <v>1.1000000000000001</v>
      </c>
      <c r="E78" s="26">
        <f>D78*E76</f>
        <v>145.20000000000002</v>
      </c>
      <c r="F78" s="26"/>
      <c r="G78" s="9">
        <f t="shared" si="4"/>
        <v>0</v>
      </c>
      <c r="H78" s="26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62"/>
      <c r="B79" s="27" t="s">
        <v>51</v>
      </c>
      <c r="C79" s="71" t="s">
        <v>1</v>
      </c>
      <c r="D79" s="26">
        <v>4</v>
      </c>
      <c r="E79" s="26">
        <f>E76*D79</f>
        <v>528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62"/>
      <c r="B80" s="27" t="s">
        <v>70</v>
      </c>
      <c r="C80" s="71" t="s">
        <v>17</v>
      </c>
      <c r="D80" s="26">
        <v>5</v>
      </c>
      <c r="E80" s="26">
        <f>E77*D80</f>
        <v>660</v>
      </c>
      <c r="F80" s="26"/>
      <c r="G80" s="9">
        <f t="shared" si="4"/>
        <v>0</v>
      </c>
      <c r="H80" s="26"/>
      <c r="I80" s="9">
        <f t="shared" si="5"/>
        <v>0</v>
      </c>
      <c r="J80" s="26"/>
      <c r="K80" s="9">
        <f t="shared" si="6"/>
        <v>0</v>
      </c>
      <c r="L80" s="9">
        <f t="shared" si="7"/>
        <v>0</v>
      </c>
    </row>
    <row r="81" spans="1:12" x14ac:dyDescent="0.3">
      <c r="A81" s="62"/>
      <c r="B81" s="27" t="s">
        <v>9</v>
      </c>
      <c r="C81" s="71" t="s">
        <v>0</v>
      </c>
      <c r="D81" s="26">
        <v>0.53</v>
      </c>
      <c r="E81" s="26">
        <f>E76*D81</f>
        <v>69.960000000000008</v>
      </c>
      <c r="F81" s="26"/>
      <c r="G81" s="9">
        <f t="shared" si="4"/>
        <v>0</v>
      </c>
      <c r="H81" s="26"/>
      <c r="I81" s="9">
        <f t="shared" si="5"/>
        <v>0</v>
      </c>
      <c r="J81" s="26"/>
      <c r="K81" s="9">
        <f t="shared" si="6"/>
        <v>0</v>
      </c>
      <c r="L81" s="9">
        <f t="shared" si="7"/>
        <v>0</v>
      </c>
    </row>
    <row r="82" spans="1:12" x14ac:dyDescent="0.3">
      <c r="A82" s="62" t="s">
        <v>122</v>
      </c>
      <c r="B82" s="64" t="s">
        <v>140</v>
      </c>
      <c r="C82" s="70" t="s">
        <v>37</v>
      </c>
      <c r="D82" s="93"/>
      <c r="E82" s="97">
        <f>E76</f>
        <v>132</v>
      </c>
      <c r="F82" s="66"/>
      <c r="G82" s="9">
        <f t="shared" si="4"/>
        <v>0</v>
      </c>
      <c r="H82" s="26"/>
      <c r="I82" s="9">
        <f t="shared" si="5"/>
        <v>0</v>
      </c>
      <c r="J82" s="26"/>
      <c r="K82" s="9">
        <f t="shared" si="6"/>
        <v>0</v>
      </c>
      <c r="L82" s="9">
        <f t="shared" si="7"/>
        <v>0</v>
      </c>
    </row>
    <row r="83" spans="1:12" x14ac:dyDescent="0.3">
      <c r="A83" s="62"/>
      <c r="B83" s="25" t="s">
        <v>10</v>
      </c>
      <c r="C83" s="61" t="s">
        <v>31</v>
      </c>
      <c r="D83" s="16">
        <v>1</v>
      </c>
      <c r="E83" s="16">
        <f>E82*D83</f>
        <v>132</v>
      </c>
      <c r="F83" s="26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2"/>
      <c r="B84" s="27" t="s">
        <v>120</v>
      </c>
      <c r="C84" s="61" t="s">
        <v>31</v>
      </c>
      <c r="D84" s="26">
        <v>1.05</v>
      </c>
      <c r="E84" s="26">
        <f>D84*E82</f>
        <v>138.6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2"/>
      <c r="B85" s="27" t="s">
        <v>51</v>
      </c>
      <c r="C85" s="71" t="s">
        <v>1</v>
      </c>
      <c r="D85" s="26">
        <v>1.5</v>
      </c>
      <c r="E85" s="26">
        <f>E82*D85</f>
        <v>198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2"/>
      <c r="B86" s="27" t="s">
        <v>9</v>
      </c>
      <c r="C86" s="71" t="s">
        <v>0</v>
      </c>
      <c r="D86" s="26">
        <v>0.53</v>
      </c>
      <c r="E86" s="26">
        <f>E82*D86</f>
        <v>69.960000000000008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ht="30" customHeight="1" x14ac:dyDescent="0.3">
      <c r="A87" s="56">
        <v>15</v>
      </c>
      <c r="B87" s="64" t="s">
        <v>152</v>
      </c>
      <c r="C87" s="70" t="s">
        <v>37</v>
      </c>
      <c r="D87" s="93"/>
      <c r="E87" s="97">
        <v>53</v>
      </c>
      <c r="F87" s="6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2"/>
      <c r="B88" s="25" t="s">
        <v>10</v>
      </c>
      <c r="C88" s="61" t="s">
        <v>31</v>
      </c>
      <c r="D88" s="16">
        <v>1</v>
      </c>
      <c r="E88" s="16">
        <f>E87*D88</f>
        <v>53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ht="27.6" x14ac:dyDescent="0.3">
      <c r="A89" s="62"/>
      <c r="B89" s="27" t="s">
        <v>72</v>
      </c>
      <c r="C89" s="61" t="s">
        <v>31</v>
      </c>
      <c r="D89" s="26">
        <v>1.1000000000000001</v>
      </c>
      <c r="E89" s="26">
        <f>D89*E87</f>
        <v>58.300000000000004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2"/>
      <c r="B90" s="81" t="s">
        <v>73</v>
      </c>
      <c r="C90" s="72" t="s">
        <v>11</v>
      </c>
      <c r="D90" s="34">
        <v>0.35</v>
      </c>
      <c r="E90" s="31">
        <f>E87*D90</f>
        <v>18.549999999999997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x14ac:dyDescent="0.3">
      <c r="A91" s="62"/>
      <c r="B91" s="27" t="s">
        <v>71</v>
      </c>
      <c r="C91" s="71" t="s">
        <v>1</v>
      </c>
      <c r="D91" s="26">
        <v>1.2</v>
      </c>
      <c r="E91" s="26">
        <f>E87*D91</f>
        <v>63.599999999999994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2"/>
      <c r="B92" s="27" t="s">
        <v>70</v>
      </c>
      <c r="C92" s="71" t="s">
        <v>17</v>
      </c>
      <c r="D92" s="26">
        <v>5</v>
      </c>
      <c r="E92" s="26">
        <f>E88*D92</f>
        <v>265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2"/>
      <c r="B93" s="27" t="s">
        <v>9</v>
      </c>
      <c r="C93" s="71" t="s">
        <v>0</v>
      </c>
      <c r="D93" s="26">
        <v>0.53</v>
      </c>
      <c r="E93" s="26">
        <f>E87*D93</f>
        <v>28.09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12">
        <v>16</v>
      </c>
      <c r="B94" s="6" t="s">
        <v>74</v>
      </c>
      <c r="C94" s="70" t="s">
        <v>30</v>
      </c>
      <c r="D94" s="14"/>
      <c r="E94" s="96">
        <v>95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25" t="s">
        <v>10</v>
      </c>
      <c r="C95" s="61" t="s">
        <v>31</v>
      </c>
      <c r="D95" s="16">
        <v>1</v>
      </c>
      <c r="E95" s="16">
        <f>E94*D95</f>
        <v>95</v>
      </c>
      <c r="F95" s="26"/>
      <c r="G95" s="9">
        <f t="shared" si="4"/>
        <v>0</v>
      </c>
      <c r="H95" s="31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12"/>
      <c r="B96" s="25" t="s">
        <v>78</v>
      </c>
      <c r="C96" s="61" t="s">
        <v>1</v>
      </c>
      <c r="D96" s="16">
        <v>3</v>
      </c>
      <c r="E96" s="31">
        <f>E93*D96</f>
        <v>84.27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27" t="s">
        <v>56</v>
      </c>
      <c r="C97" s="71" t="s">
        <v>47</v>
      </c>
      <c r="D97" s="26">
        <v>0.01</v>
      </c>
      <c r="E97" s="26">
        <f>E94*D97:D1188</f>
        <v>0.95000000000000007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12"/>
      <c r="B98" s="81" t="s">
        <v>73</v>
      </c>
      <c r="C98" s="72" t="s">
        <v>11</v>
      </c>
      <c r="D98" s="34">
        <v>0.05</v>
      </c>
      <c r="E98" s="31">
        <f>E95*D98</f>
        <v>4.75</v>
      </c>
      <c r="F98" s="31"/>
      <c r="G98" s="9">
        <f t="shared" si="4"/>
        <v>0</v>
      </c>
      <c r="H98" s="31"/>
      <c r="I98" s="9">
        <f t="shared" si="5"/>
        <v>0</v>
      </c>
      <c r="J98" s="3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36" t="s">
        <v>2</v>
      </c>
      <c r="C99" s="88" t="s">
        <v>0</v>
      </c>
      <c r="D99" s="11">
        <v>0.2</v>
      </c>
      <c r="E99" s="8">
        <f>E94*D99</f>
        <v>19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>
        <v>17</v>
      </c>
      <c r="B100" s="6" t="s">
        <v>141</v>
      </c>
      <c r="C100" s="70" t="s">
        <v>11</v>
      </c>
      <c r="D100" s="7"/>
      <c r="E100" s="7">
        <v>97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25" t="s">
        <v>10</v>
      </c>
      <c r="C101" s="61" t="s">
        <v>31</v>
      </c>
      <c r="D101" s="16">
        <v>1</v>
      </c>
      <c r="E101" s="16">
        <f>E100*D101</f>
        <v>97</v>
      </c>
      <c r="F101" s="26"/>
      <c r="G101" s="9">
        <f t="shared" si="4"/>
        <v>0</v>
      </c>
      <c r="H101" s="16"/>
      <c r="I101" s="9">
        <f t="shared" si="5"/>
        <v>0</v>
      </c>
      <c r="J101" s="16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25" t="s">
        <v>78</v>
      </c>
      <c r="C102" s="61" t="s">
        <v>1</v>
      </c>
      <c r="D102" s="16">
        <v>3</v>
      </c>
      <c r="E102" s="31">
        <f>E99*D102</f>
        <v>57</v>
      </c>
      <c r="F102" s="31"/>
      <c r="G102" s="9">
        <f t="shared" si="4"/>
        <v>0</v>
      </c>
      <c r="H102" s="31"/>
      <c r="I102" s="9">
        <f t="shared" si="5"/>
        <v>0</v>
      </c>
      <c r="J102" s="3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82" t="s">
        <v>75</v>
      </c>
      <c r="C103" s="61" t="s">
        <v>1</v>
      </c>
      <c r="D103" s="16">
        <v>2</v>
      </c>
      <c r="E103" s="31">
        <f>E100*D103</f>
        <v>194</v>
      </c>
      <c r="F103" s="31"/>
      <c r="G103" s="9">
        <f t="shared" si="4"/>
        <v>0</v>
      </c>
      <c r="H103" s="31"/>
      <c r="I103" s="9">
        <f t="shared" si="5"/>
        <v>0</v>
      </c>
      <c r="J103" s="3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2" t="s">
        <v>76</v>
      </c>
      <c r="C104" s="61" t="s">
        <v>1</v>
      </c>
      <c r="D104" s="16">
        <v>0.63</v>
      </c>
      <c r="E104" s="31">
        <f>E100*D104</f>
        <v>61.11</v>
      </c>
      <c r="F104" s="31"/>
      <c r="G104" s="9">
        <f t="shared" si="4"/>
        <v>0</v>
      </c>
      <c r="H104" s="31"/>
      <c r="I104" s="9">
        <f t="shared" si="5"/>
        <v>0</v>
      </c>
      <c r="J104" s="3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32" t="s">
        <v>77</v>
      </c>
      <c r="C105" s="61" t="s">
        <v>1</v>
      </c>
      <c r="D105" s="16">
        <v>0.12</v>
      </c>
      <c r="E105" s="31">
        <f>E100*D105</f>
        <v>11.639999999999999</v>
      </c>
      <c r="F105" s="31"/>
      <c r="G105" s="9">
        <f t="shared" si="4"/>
        <v>0</v>
      </c>
      <c r="H105" s="31"/>
      <c r="I105" s="9">
        <f t="shared" si="5"/>
        <v>0</v>
      </c>
      <c r="J105" s="3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33" t="s">
        <v>14</v>
      </c>
      <c r="C106" s="72" t="s">
        <v>12</v>
      </c>
      <c r="D106" s="94"/>
      <c r="E106" s="26">
        <v>5</v>
      </c>
      <c r="F106" s="26"/>
      <c r="G106" s="9">
        <f t="shared" si="4"/>
        <v>0</v>
      </c>
      <c r="H106" s="34"/>
      <c r="I106" s="9">
        <f t="shared" si="5"/>
        <v>0</v>
      </c>
      <c r="J106" s="34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83" t="s">
        <v>15</v>
      </c>
      <c r="C107" s="61" t="s">
        <v>13</v>
      </c>
      <c r="D107" s="16"/>
      <c r="E107" s="31">
        <v>3</v>
      </c>
      <c r="F107" s="31"/>
      <c r="G107" s="9">
        <f t="shared" si="4"/>
        <v>0</v>
      </c>
      <c r="H107" s="31"/>
      <c r="I107" s="9">
        <f t="shared" si="5"/>
        <v>0</v>
      </c>
      <c r="J107" s="3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83" t="s">
        <v>16</v>
      </c>
      <c r="C108" s="61" t="s">
        <v>0</v>
      </c>
      <c r="D108" s="16">
        <v>0.5</v>
      </c>
      <c r="E108" s="31">
        <f>E100*D108</f>
        <v>48.5</v>
      </c>
      <c r="F108" s="31"/>
      <c r="G108" s="9">
        <f t="shared" si="4"/>
        <v>0</v>
      </c>
      <c r="H108" s="31"/>
      <c r="I108" s="9">
        <f t="shared" si="5"/>
        <v>0</v>
      </c>
      <c r="J108" s="31"/>
      <c r="K108" s="9">
        <f t="shared" si="6"/>
        <v>0</v>
      </c>
      <c r="L108" s="9">
        <f t="shared" si="7"/>
        <v>0</v>
      </c>
    </row>
    <row r="109" spans="1:12" ht="27.6" x14ac:dyDescent="0.3">
      <c r="A109" s="12">
        <v>18</v>
      </c>
      <c r="B109" s="6" t="s">
        <v>79</v>
      </c>
      <c r="C109" s="70" t="s">
        <v>11</v>
      </c>
      <c r="D109" s="7"/>
      <c r="E109" s="7">
        <v>26</v>
      </c>
      <c r="F109" s="8"/>
      <c r="G109" s="9">
        <f t="shared" si="4"/>
        <v>0</v>
      </c>
      <c r="H109" s="8"/>
      <c r="I109" s="9">
        <f t="shared" si="5"/>
        <v>0</v>
      </c>
      <c r="J109" s="8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25" t="s">
        <v>10</v>
      </c>
      <c r="C110" s="61" t="s">
        <v>31</v>
      </c>
      <c r="D110" s="16">
        <v>1</v>
      </c>
      <c r="E110" s="16">
        <f>E109*D110</f>
        <v>26</v>
      </c>
      <c r="F110" s="26"/>
      <c r="G110" s="9">
        <f t="shared" si="4"/>
        <v>0</v>
      </c>
      <c r="H110" s="16"/>
      <c r="I110" s="9">
        <f t="shared" si="5"/>
        <v>0</v>
      </c>
      <c r="J110" s="16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82" t="s">
        <v>87</v>
      </c>
      <c r="C111" s="61" t="s">
        <v>31</v>
      </c>
      <c r="D111" s="16">
        <v>1.1000000000000001</v>
      </c>
      <c r="E111" s="31">
        <f>E109*D111</f>
        <v>28.6</v>
      </c>
      <c r="F111" s="31"/>
      <c r="G111" s="9">
        <f t="shared" si="4"/>
        <v>0</v>
      </c>
      <c r="H111" s="31"/>
      <c r="I111" s="9">
        <f t="shared" si="5"/>
        <v>0</v>
      </c>
      <c r="J111" s="31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32" t="s">
        <v>70</v>
      </c>
      <c r="C112" s="61" t="s">
        <v>17</v>
      </c>
      <c r="D112" s="16">
        <v>1</v>
      </c>
      <c r="E112" s="31">
        <f>E109*D112</f>
        <v>26</v>
      </c>
      <c r="F112" s="31"/>
      <c r="G112" s="9">
        <f t="shared" si="4"/>
        <v>0</v>
      </c>
      <c r="H112" s="31"/>
      <c r="I112" s="9">
        <f t="shared" si="5"/>
        <v>0</v>
      </c>
      <c r="J112" s="31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32" t="s">
        <v>80</v>
      </c>
      <c r="C113" s="61" t="s">
        <v>1</v>
      </c>
      <c r="D113" s="16">
        <v>0.45</v>
      </c>
      <c r="E113" s="31">
        <f>E109*D113</f>
        <v>11.700000000000001</v>
      </c>
      <c r="F113" s="31"/>
      <c r="G113" s="9">
        <f t="shared" si="4"/>
        <v>0</v>
      </c>
      <c r="H113" s="31"/>
      <c r="I113" s="9">
        <f t="shared" si="5"/>
        <v>0</v>
      </c>
      <c r="J113" s="3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83" t="s">
        <v>16</v>
      </c>
      <c r="C114" s="61" t="s">
        <v>0</v>
      </c>
      <c r="D114" s="16">
        <v>0.5</v>
      </c>
      <c r="E114" s="31">
        <f>E109*D114</f>
        <v>13</v>
      </c>
      <c r="F114" s="31"/>
      <c r="G114" s="9">
        <f t="shared" si="4"/>
        <v>0</v>
      </c>
      <c r="H114" s="31"/>
      <c r="I114" s="9">
        <f t="shared" si="5"/>
        <v>0</v>
      </c>
      <c r="J114" s="31"/>
      <c r="K114" s="9">
        <f t="shared" si="6"/>
        <v>0</v>
      </c>
      <c r="L114" s="9">
        <f t="shared" si="7"/>
        <v>0</v>
      </c>
    </row>
    <row r="115" spans="1:12" ht="27.6" x14ac:dyDescent="0.3">
      <c r="A115" s="12">
        <v>19</v>
      </c>
      <c r="B115" s="6" t="s">
        <v>145</v>
      </c>
      <c r="C115" s="70" t="s">
        <v>11</v>
      </c>
      <c r="D115" s="7"/>
      <c r="E115" s="7">
        <f>E117+E118+E119</f>
        <v>18.700000000000003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25" t="s">
        <v>10</v>
      </c>
      <c r="C116" s="61" t="s">
        <v>31</v>
      </c>
      <c r="D116" s="16">
        <v>1</v>
      </c>
      <c r="E116" s="16">
        <f>E115*D116</f>
        <v>18.700000000000003</v>
      </c>
      <c r="F116" s="26"/>
      <c r="G116" s="9">
        <f t="shared" si="4"/>
        <v>0</v>
      </c>
      <c r="H116" s="16"/>
      <c r="I116" s="9">
        <f t="shared" si="5"/>
        <v>0</v>
      </c>
      <c r="J116" s="16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82" t="s">
        <v>146</v>
      </c>
      <c r="C117" s="61" t="s">
        <v>31</v>
      </c>
      <c r="D117" s="16"/>
      <c r="E117" s="31">
        <f>4*1.1*3</f>
        <v>13.200000000000001</v>
      </c>
      <c r="F117" s="31"/>
      <c r="G117" s="9">
        <f t="shared" si="4"/>
        <v>0</v>
      </c>
      <c r="H117" s="31"/>
      <c r="I117" s="9">
        <f t="shared" si="5"/>
        <v>0</v>
      </c>
      <c r="J117" s="3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82" t="s">
        <v>147</v>
      </c>
      <c r="C118" s="61" t="s">
        <v>31</v>
      </c>
      <c r="D118" s="16"/>
      <c r="E118" s="31">
        <f>1.6*1.1*2</f>
        <v>3.5200000000000005</v>
      </c>
      <c r="F118" s="31"/>
      <c r="G118" s="9">
        <f t="shared" si="4"/>
        <v>0</v>
      </c>
      <c r="H118" s="31"/>
      <c r="I118" s="9">
        <f t="shared" si="5"/>
        <v>0</v>
      </c>
      <c r="J118" s="3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82" t="s">
        <v>148</v>
      </c>
      <c r="C119" s="61" t="s">
        <v>31</v>
      </c>
      <c r="D119" s="16"/>
      <c r="E119" s="31">
        <f>0.9*1.1*2</f>
        <v>1.9800000000000002</v>
      </c>
      <c r="F119" s="31"/>
      <c r="G119" s="9">
        <f t="shared" si="4"/>
        <v>0</v>
      </c>
      <c r="H119" s="31"/>
      <c r="I119" s="9">
        <f t="shared" si="5"/>
        <v>0</v>
      </c>
      <c r="J119" s="3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32" t="s">
        <v>70</v>
      </c>
      <c r="C120" s="61" t="s">
        <v>17</v>
      </c>
      <c r="D120" s="16">
        <v>0.5</v>
      </c>
      <c r="E120" s="31">
        <f>E115*D120</f>
        <v>9.3500000000000014</v>
      </c>
      <c r="F120" s="31"/>
      <c r="G120" s="9">
        <f t="shared" si="4"/>
        <v>0</v>
      </c>
      <c r="H120" s="31"/>
      <c r="I120" s="9">
        <f t="shared" si="5"/>
        <v>0</v>
      </c>
      <c r="J120" s="3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2" t="s">
        <v>149</v>
      </c>
      <c r="C121" s="61" t="s">
        <v>1</v>
      </c>
      <c r="D121" s="16">
        <v>0.85</v>
      </c>
      <c r="E121" s="31">
        <f>E114*D121</f>
        <v>11.049999999999999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2" t="s">
        <v>150</v>
      </c>
      <c r="C122" s="61" t="s">
        <v>151</v>
      </c>
      <c r="D122" s="16">
        <v>0.3</v>
      </c>
      <c r="E122" s="31">
        <f>E115*D122</f>
        <v>5.61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83" t="s">
        <v>16</v>
      </c>
      <c r="C123" s="61" t="s">
        <v>0</v>
      </c>
      <c r="D123" s="16">
        <v>0.5</v>
      </c>
      <c r="E123" s="31">
        <f>E115*D123</f>
        <v>9.3500000000000014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62" t="s">
        <v>90</v>
      </c>
      <c r="B124" s="64" t="s">
        <v>81</v>
      </c>
      <c r="C124" s="70" t="s">
        <v>30</v>
      </c>
      <c r="D124" s="93"/>
      <c r="E124" s="65">
        <v>14</v>
      </c>
      <c r="F124" s="6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2"/>
      <c r="B125" s="25" t="s">
        <v>10</v>
      </c>
      <c r="C125" s="61" t="s">
        <v>30</v>
      </c>
      <c r="D125" s="16">
        <v>1</v>
      </c>
      <c r="E125" s="16">
        <f>E124*D125</f>
        <v>14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2"/>
      <c r="B126" s="27" t="s">
        <v>89</v>
      </c>
      <c r="C126" s="61" t="s">
        <v>30</v>
      </c>
      <c r="D126" s="26">
        <v>1.1000000000000001</v>
      </c>
      <c r="E126" s="26">
        <f>D126*E124</f>
        <v>15.400000000000002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2"/>
      <c r="B127" s="27" t="s">
        <v>82</v>
      </c>
      <c r="C127" s="71" t="s">
        <v>12</v>
      </c>
      <c r="D127" s="26">
        <v>0.2</v>
      </c>
      <c r="E127" s="95">
        <f>E124*D127</f>
        <v>2.8000000000000003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2"/>
      <c r="B128" s="27" t="s">
        <v>70</v>
      </c>
      <c r="C128" s="71" t="s">
        <v>17</v>
      </c>
      <c r="D128" s="26">
        <v>5</v>
      </c>
      <c r="E128" s="26">
        <f>E125*D128</f>
        <v>70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2"/>
      <c r="B129" s="27" t="s">
        <v>9</v>
      </c>
      <c r="C129" s="71" t="s">
        <v>0</v>
      </c>
      <c r="D129" s="26">
        <v>0.53</v>
      </c>
      <c r="E129" s="26">
        <f>E124*D129</f>
        <v>7.42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12">
        <v>21</v>
      </c>
      <c r="B130" s="64" t="s">
        <v>83</v>
      </c>
      <c r="C130" s="70" t="s">
        <v>11</v>
      </c>
      <c r="D130" s="93"/>
      <c r="E130" s="65">
        <v>1.1000000000000001</v>
      </c>
      <c r="F130" s="6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25" t="s">
        <v>10</v>
      </c>
      <c r="C131" s="61" t="s">
        <v>31</v>
      </c>
      <c r="D131" s="16">
        <v>1</v>
      </c>
      <c r="E131" s="16">
        <f>E130*D131</f>
        <v>1.1000000000000001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27" t="s">
        <v>88</v>
      </c>
      <c r="C132" s="61" t="s">
        <v>31</v>
      </c>
      <c r="D132" s="26">
        <v>1.2</v>
      </c>
      <c r="E132" s="26">
        <f>D132*E130</f>
        <v>1.32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27" t="s">
        <v>70</v>
      </c>
      <c r="C133" s="71" t="s">
        <v>17</v>
      </c>
      <c r="D133" s="26"/>
      <c r="E133" s="26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27" t="s">
        <v>9</v>
      </c>
      <c r="C134" s="71" t="s">
        <v>0</v>
      </c>
      <c r="D134" s="26">
        <v>0.53</v>
      </c>
      <c r="E134" s="26">
        <f>E130*D134</f>
        <v>0.58300000000000007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x14ac:dyDescent="0.3">
      <c r="A135" s="62" t="s">
        <v>97</v>
      </c>
      <c r="B135" s="64" t="s">
        <v>85</v>
      </c>
      <c r="C135" s="70" t="s">
        <v>30</v>
      </c>
      <c r="D135" s="93"/>
      <c r="E135" s="65">
        <v>12</v>
      </c>
      <c r="F135" s="6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2"/>
      <c r="B136" s="25" t="s">
        <v>10</v>
      </c>
      <c r="C136" s="61" t="s">
        <v>30</v>
      </c>
      <c r="D136" s="16">
        <v>1</v>
      </c>
      <c r="E136" s="16">
        <f>E135*D136</f>
        <v>12</v>
      </c>
      <c r="F136" s="26"/>
      <c r="G136" s="9">
        <f t="shared" ref="G136:G184" si="8">F136*E136</f>
        <v>0</v>
      </c>
      <c r="H136" s="26"/>
      <c r="I136" s="9">
        <f t="shared" ref="I136:I184" si="9">H136*E136</f>
        <v>0</v>
      </c>
      <c r="J136" s="26"/>
      <c r="K136" s="9">
        <f t="shared" ref="K136:K184" si="10">J136*E136</f>
        <v>0</v>
      </c>
      <c r="L136" s="9">
        <f t="shared" ref="L136:L184" si="11">G136+I136+K136</f>
        <v>0</v>
      </c>
    </row>
    <row r="137" spans="1:12" x14ac:dyDescent="0.3">
      <c r="A137" s="62"/>
      <c r="B137" s="27" t="s">
        <v>86</v>
      </c>
      <c r="C137" s="61" t="s">
        <v>30</v>
      </c>
      <c r="D137" s="26">
        <v>1.1000000000000001</v>
      </c>
      <c r="E137" s="26">
        <f>D137*E135</f>
        <v>13.200000000000001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2"/>
      <c r="B138" s="27" t="s">
        <v>82</v>
      </c>
      <c r="C138" s="71" t="s">
        <v>12</v>
      </c>
      <c r="D138" s="26">
        <v>0.2</v>
      </c>
      <c r="E138" s="95">
        <v>3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2"/>
      <c r="B139" s="27" t="s">
        <v>70</v>
      </c>
      <c r="C139" s="71" t="s">
        <v>17</v>
      </c>
      <c r="D139" s="26">
        <v>2</v>
      </c>
      <c r="E139" s="26">
        <f>E136*D139</f>
        <v>24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2"/>
      <c r="B140" s="27" t="s">
        <v>9</v>
      </c>
      <c r="C140" s="71" t="s">
        <v>0</v>
      </c>
      <c r="D140" s="26">
        <v>0.7</v>
      </c>
      <c r="E140" s="26">
        <f>E135*D140</f>
        <v>8.3999999999999986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2" t="s">
        <v>99</v>
      </c>
      <c r="B141" s="64" t="s">
        <v>110</v>
      </c>
      <c r="C141" s="70" t="s">
        <v>30</v>
      </c>
      <c r="D141" s="93"/>
      <c r="E141" s="65">
        <v>26</v>
      </c>
      <c r="F141" s="6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2"/>
      <c r="B142" s="25" t="s">
        <v>10</v>
      </c>
      <c r="C142" s="61" t="s">
        <v>30</v>
      </c>
      <c r="D142" s="16">
        <v>1</v>
      </c>
      <c r="E142" s="16">
        <f>E141*D142</f>
        <v>26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2"/>
      <c r="B143" s="27" t="s">
        <v>91</v>
      </c>
      <c r="C143" s="61" t="s">
        <v>30</v>
      </c>
      <c r="D143" s="26">
        <v>1.1000000000000001</v>
      </c>
      <c r="E143" s="26">
        <f>D143*E141</f>
        <v>28.6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2"/>
      <c r="B144" s="27" t="s">
        <v>93</v>
      </c>
      <c r="C144" s="71" t="s">
        <v>12</v>
      </c>
      <c r="D144" s="26"/>
      <c r="E144" s="95">
        <v>4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62"/>
      <c r="B145" s="27" t="s">
        <v>92</v>
      </c>
      <c r="C145" s="71" t="s">
        <v>12</v>
      </c>
      <c r="D145" s="26">
        <v>2</v>
      </c>
      <c r="E145" s="95">
        <f>E141*D145</f>
        <v>52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62"/>
      <c r="B146" s="27" t="s">
        <v>82</v>
      </c>
      <c r="C146" s="71" t="s">
        <v>12</v>
      </c>
      <c r="D146" s="26">
        <v>0.2</v>
      </c>
      <c r="E146" s="95">
        <v>4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x14ac:dyDescent="0.3">
      <c r="A147" s="62"/>
      <c r="B147" s="27" t="s">
        <v>70</v>
      </c>
      <c r="C147" s="71" t="s">
        <v>17</v>
      </c>
      <c r="D147" s="26">
        <v>0.8</v>
      </c>
      <c r="E147" s="26">
        <f>E142*D147</f>
        <v>20.8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2"/>
      <c r="B148" s="27" t="s">
        <v>9</v>
      </c>
      <c r="C148" s="71" t="s">
        <v>0</v>
      </c>
      <c r="D148" s="26">
        <v>0.53</v>
      </c>
      <c r="E148" s="26">
        <f>E141*D148</f>
        <v>13.780000000000001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2" t="s">
        <v>105</v>
      </c>
      <c r="B149" s="64" t="s">
        <v>94</v>
      </c>
      <c r="C149" s="70" t="s">
        <v>30</v>
      </c>
      <c r="D149" s="93"/>
      <c r="E149" s="65">
        <v>4</v>
      </c>
      <c r="F149" s="6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2"/>
      <c r="B150" s="25" t="s">
        <v>10</v>
      </c>
      <c r="C150" s="61" t="s">
        <v>30</v>
      </c>
      <c r="D150" s="16">
        <v>1</v>
      </c>
      <c r="E150" s="16">
        <f>E149*D150</f>
        <v>4</v>
      </c>
      <c r="F150" s="26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2"/>
      <c r="B151" s="27" t="s">
        <v>95</v>
      </c>
      <c r="C151" s="61" t="s">
        <v>30</v>
      </c>
      <c r="D151" s="26">
        <v>1.1000000000000001</v>
      </c>
      <c r="E151" s="26">
        <f>D151*E149</f>
        <v>4.4000000000000004</v>
      </c>
      <c r="F151" s="26"/>
      <c r="G151" s="9">
        <f t="shared" si="8"/>
        <v>0</v>
      </c>
      <c r="H151" s="26"/>
      <c r="I151" s="9">
        <f t="shared" si="9"/>
        <v>0</v>
      </c>
      <c r="J151" s="26"/>
      <c r="K151" s="9">
        <f t="shared" si="10"/>
        <v>0</v>
      </c>
      <c r="L151" s="9">
        <f t="shared" si="11"/>
        <v>0</v>
      </c>
    </row>
    <row r="152" spans="1:12" x14ac:dyDescent="0.3">
      <c r="A152" s="62"/>
      <c r="B152" s="27" t="s">
        <v>92</v>
      </c>
      <c r="C152" s="71" t="s">
        <v>12</v>
      </c>
      <c r="D152" s="26">
        <v>2</v>
      </c>
      <c r="E152" s="95">
        <f>E149*D152</f>
        <v>8</v>
      </c>
      <c r="F152" s="26"/>
      <c r="G152" s="9">
        <f t="shared" si="8"/>
        <v>0</v>
      </c>
      <c r="H152" s="26"/>
      <c r="I152" s="9">
        <f t="shared" si="9"/>
        <v>0</v>
      </c>
      <c r="J152" s="26"/>
      <c r="K152" s="9">
        <f t="shared" si="10"/>
        <v>0</v>
      </c>
      <c r="L152" s="9">
        <f t="shared" si="11"/>
        <v>0</v>
      </c>
    </row>
    <row r="153" spans="1:12" x14ac:dyDescent="0.3">
      <c r="A153" s="62"/>
      <c r="B153" s="27" t="s">
        <v>82</v>
      </c>
      <c r="C153" s="71" t="s">
        <v>12</v>
      </c>
      <c r="D153" s="26">
        <v>0.2</v>
      </c>
      <c r="E153" s="95">
        <v>1</v>
      </c>
      <c r="F153" s="26"/>
      <c r="G153" s="9">
        <f t="shared" si="8"/>
        <v>0</v>
      </c>
      <c r="H153" s="26"/>
      <c r="I153" s="9">
        <f t="shared" si="9"/>
        <v>0</v>
      </c>
      <c r="J153" s="26"/>
      <c r="K153" s="9">
        <f t="shared" si="10"/>
        <v>0</v>
      </c>
      <c r="L153" s="9">
        <f t="shared" si="11"/>
        <v>0</v>
      </c>
    </row>
    <row r="154" spans="1:12" x14ac:dyDescent="0.3">
      <c r="A154" s="62"/>
      <c r="B154" s="27" t="s">
        <v>70</v>
      </c>
      <c r="C154" s="71" t="s">
        <v>17</v>
      </c>
      <c r="D154" s="26">
        <v>0.5</v>
      </c>
      <c r="E154" s="26">
        <f>E150*D154</f>
        <v>2</v>
      </c>
      <c r="F154" s="26"/>
      <c r="G154" s="9">
        <f t="shared" si="8"/>
        <v>0</v>
      </c>
      <c r="H154" s="26"/>
      <c r="I154" s="9">
        <f t="shared" si="9"/>
        <v>0</v>
      </c>
      <c r="J154" s="26"/>
      <c r="K154" s="9">
        <f t="shared" si="10"/>
        <v>0</v>
      </c>
      <c r="L154" s="9">
        <f t="shared" si="11"/>
        <v>0</v>
      </c>
    </row>
    <row r="155" spans="1:12" x14ac:dyDescent="0.3">
      <c r="A155" s="62"/>
      <c r="B155" s="27" t="s">
        <v>9</v>
      </c>
      <c r="C155" s="71" t="s">
        <v>0</v>
      </c>
      <c r="D155" s="26">
        <v>0.53</v>
      </c>
      <c r="E155" s="26">
        <f>E149*D155</f>
        <v>2.12</v>
      </c>
      <c r="F155" s="26"/>
      <c r="G155" s="9">
        <f t="shared" si="8"/>
        <v>0</v>
      </c>
      <c r="H155" s="26"/>
      <c r="I155" s="9">
        <f t="shared" si="9"/>
        <v>0</v>
      </c>
      <c r="J155" s="26"/>
      <c r="K155" s="9">
        <f t="shared" si="10"/>
        <v>0</v>
      </c>
      <c r="L155" s="9">
        <f t="shared" si="11"/>
        <v>0</v>
      </c>
    </row>
    <row r="156" spans="1:12" x14ac:dyDescent="0.3">
      <c r="A156" s="62" t="s">
        <v>112</v>
      </c>
      <c r="B156" s="64" t="s">
        <v>98</v>
      </c>
      <c r="C156" s="70" t="s">
        <v>30</v>
      </c>
      <c r="D156" s="93"/>
      <c r="E156" s="65">
        <f>6*2+5*4</f>
        <v>32</v>
      </c>
      <c r="F156" s="6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x14ac:dyDescent="0.3">
      <c r="A157" s="62"/>
      <c r="B157" s="25" t="s">
        <v>10</v>
      </c>
      <c r="C157" s="61" t="s">
        <v>30</v>
      </c>
      <c r="D157" s="16">
        <v>1</v>
      </c>
      <c r="E157" s="16">
        <f>E156*D157</f>
        <v>32</v>
      </c>
      <c r="F157" s="2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7" t="s">
        <v>102</v>
      </c>
      <c r="C158" s="61" t="s">
        <v>30</v>
      </c>
      <c r="D158" s="26">
        <v>1.1000000000000001</v>
      </c>
      <c r="E158" s="26">
        <f>D158*E156</f>
        <v>35.200000000000003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/>
      <c r="B159" s="27" t="s">
        <v>153</v>
      </c>
      <c r="C159" s="71" t="s">
        <v>12</v>
      </c>
      <c r="D159" s="26">
        <v>2</v>
      </c>
      <c r="E159" s="95">
        <f>E156*D159</f>
        <v>64</v>
      </c>
      <c r="F159" s="2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7" t="s">
        <v>70</v>
      </c>
      <c r="C160" s="71" t="s">
        <v>17</v>
      </c>
      <c r="D160" s="26">
        <v>1</v>
      </c>
      <c r="E160" s="26">
        <f>E157*D160</f>
        <v>32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9</v>
      </c>
      <c r="C161" s="71" t="s">
        <v>0</v>
      </c>
      <c r="D161" s="26">
        <v>0.8</v>
      </c>
      <c r="E161" s="26">
        <f>E156*D161</f>
        <v>25.6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x14ac:dyDescent="0.3">
      <c r="A162" s="62" t="s">
        <v>113</v>
      </c>
      <c r="B162" s="64" t="s">
        <v>100</v>
      </c>
      <c r="C162" s="70" t="s">
        <v>12</v>
      </c>
      <c r="D162" s="93"/>
      <c r="E162" s="65">
        <v>1</v>
      </c>
      <c r="F162" s="6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x14ac:dyDescent="0.3">
      <c r="A163" s="62"/>
      <c r="B163" s="25" t="s">
        <v>10</v>
      </c>
      <c r="C163" s="61" t="s">
        <v>30</v>
      </c>
      <c r="D163" s="16">
        <v>1</v>
      </c>
      <c r="E163" s="16">
        <f>E162*D163</f>
        <v>1</v>
      </c>
      <c r="F163" s="2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7" t="s">
        <v>101</v>
      </c>
      <c r="C164" s="61" t="s">
        <v>31</v>
      </c>
      <c r="D164" s="26">
        <v>3.5</v>
      </c>
      <c r="E164" s="26">
        <f>D164*E162</f>
        <v>3.5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x14ac:dyDescent="0.3">
      <c r="A165" s="62"/>
      <c r="B165" s="27" t="s">
        <v>103</v>
      </c>
      <c r="C165" s="71" t="s">
        <v>30</v>
      </c>
      <c r="D165" s="26"/>
      <c r="E165" s="95">
        <v>8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x14ac:dyDescent="0.3">
      <c r="A166" s="62"/>
      <c r="B166" s="27" t="s">
        <v>104</v>
      </c>
      <c r="C166" s="71" t="s">
        <v>17</v>
      </c>
      <c r="D166" s="26">
        <v>4</v>
      </c>
      <c r="E166" s="26">
        <f>E163*D166</f>
        <v>4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x14ac:dyDescent="0.3">
      <c r="A167" s="62"/>
      <c r="B167" s="27" t="s">
        <v>9</v>
      </c>
      <c r="C167" s="71" t="s">
        <v>0</v>
      </c>
      <c r="D167" s="26">
        <v>5</v>
      </c>
      <c r="E167" s="26">
        <f>E162*D167</f>
        <v>5</v>
      </c>
      <c r="F167" s="2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x14ac:dyDescent="0.3">
      <c r="A168" s="62" t="s">
        <v>114</v>
      </c>
      <c r="B168" s="64" t="s">
        <v>106</v>
      </c>
      <c r="C168" s="70" t="s">
        <v>11</v>
      </c>
      <c r="D168" s="93"/>
      <c r="E168" s="65">
        <f>E170+E171+E172+E174+E175+E176+E177+E178</f>
        <v>47.425000000000004</v>
      </c>
      <c r="F168" s="6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x14ac:dyDescent="0.3">
      <c r="A169" s="62"/>
      <c r="B169" s="25" t="s">
        <v>10</v>
      </c>
      <c r="C169" s="61" t="s">
        <v>31</v>
      </c>
      <c r="D169" s="16">
        <v>1</v>
      </c>
      <c r="E169" s="16">
        <f>E168*D169</f>
        <v>47.425000000000004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ht="30" customHeight="1" x14ac:dyDescent="0.3">
      <c r="A170" s="62"/>
      <c r="B170" s="27" t="s">
        <v>142</v>
      </c>
      <c r="C170" s="61" t="s">
        <v>31</v>
      </c>
      <c r="D170" s="26"/>
      <c r="E170" s="26">
        <f>0.85*2.85*2</f>
        <v>4.8449999999999998</v>
      </c>
      <c r="F170" s="2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ht="30" customHeight="1" x14ac:dyDescent="0.3">
      <c r="A171" s="62"/>
      <c r="B171" s="27" t="s">
        <v>156</v>
      </c>
      <c r="C171" s="61" t="s">
        <v>31</v>
      </c>
      <c r="D171" s="26"/>
      <c r="E171" s="95">
        <f>3.9+7.2</f>
        <v>11.1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ht="27.6" x14ac:dyDescent="0.3">
      <c r="A172" s="62"/>
      <c r="B172" s="27" t="s">
        <v>143</v>
      </c>
      <c r="C172" s="61" t="s">
        <v>31</v>
      </c>
      <c r="D172" s="26"/>
      <c r="E172" s="26">
        <f>1.2*1.2*3</f>
        <v>4.32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ht="27.6" x14ac:dyDescent="0.3">
      <c r="A173" s="62"/>
      <c r="B173" s="27" t="s">
        <v>159</v>
      </c>
      <c r="C173" s="61" t="s">
        <v>31</v>
      </c>
      <c r="D173" s="26"/>
      <c r="E173" s="26">
        <f>1.35*1.7</f>
        <v>2.2949999999999999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ht="27.6" x14ac:dyDescent="0.3">
      <c r="A174" s="62"/>
      <c r="B174" s="27" t="s">
        <v>157</v>
      </c>
      <c r="C174" s="61" t="s">
        <v>31</v>
      </c>
      <c r="D174" s="26"/>
      <c r="E174" s="95">
        <f>1.6*2.7*2</f>
        <v>8.64</v>
      </c>
      <c r="F174" s="2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ht="27.6" x14ac:dyDescent="0.3">
      <c r="A175" s="62"/>
      <c r="B175" s="27" t="s">
        <v>154</v>
      </c>
      <c r="C175" s="61" t="s">
        <v>31</v>
      </c>
      <c r="D175" s="26"/>
      <c r="E175" s="95">
        <f>2.7*2.7</f>
        <v>7.2900000000000009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ht="27.6" x14ac:dyDescent="0.3">
      <c r="A176" s="62"/>
      <c r="B176" s="27" t="s">
        <v>155</v>
      </c>
      <c r="C176" s="61" t="s">
        <v>31</v>
      </c>
      <c r="D176" s="26"/>
      <c r="E176" s="95">
        <f>2.8*2.7</f>
        <v>7.56</v>
      </c>
      <c r="F176" s="26"/>
      <c r="G176" s="9">
        <f t="shared" si="8"/>
        <v>0</v>
      </c>
      <c r="H176" s="26"/>
      <c r="I176" s="9">
        <f t="shared" si="9"/>
        <v>0</v>
      </c>
      <c r="J176" s="26"/>
      <c r="K176" s="9">
        <f t="shared" si="10"/>
        <v>0</v>
      </c>
      <c r="L176" s="9">
        <f t="shared" si="11"/>
        <v>0</v>
      </c>
    </row>
    <row r="177" spans="1:12" ht="27.6" x14ac:dyDescent="0.3">
      <c r="A177" s="62"/>
      <c r="B177" s="27" t="s">
        <v>158</v>
      </c>
      <c r="C177" s="61" t="s">
        <v>31</v>
      </c>
      <c r="D177" s="26"/>
      <c r="E177" s="26">
        <f>1*1.7*2</f>
        <v>3.4</v>
      </c>
      <c r="F177" s="26"/>
      <c r="G177" s="9">
        <f t="shared" si="8"/>
        <v>0</v>
      </c>
      <c r="H177" s="26"/>
      <c r="I177" s="9">
        <f t="shared" si="9"/>
        <v>0</v>
      </c>
      <c r="J177" s="26"/>
      <c r="K177" s="9">
        <f t="shared" si="10"/>
        <v>0</v>
      </c>
      <c r="L177" s="9">
        <f t="shared" si="11"/>
        <v>0</v>
      </c>
    </row>
    <row r="178" spans="1:12" ht="27.6" x14ac:dyDescent="0.3">
      <c r="A178" s="62"/>
      <c r="B178" s="27" t="s">
        <v>144</v>
      </c>
      <c r="C178" s="61" t="s">
        <v>31</v>
      </c>
      <c r="D178" s="26"/>
      <c r="E178" s="26">
        <f>0.9*0.3</f>
        <v>0.27</v>
      </c>
      <c r="F178" s="26"/>
      <c r="G178" s="9">
        <f t="shared" si="8"/>
        <v>0</v>
      </c>
      <c r="H178" s="26"/>
      <c r="I178" s="9">
        <f t="shared" si="9"/>
        <v>0</v>
      </c>
      <c r="J178" s="26"/>
      <c r="K178" s="9">
        <f t="shared" si="10"/>
        <v>0</v>
      </c>
      <c r="L178" s="9">
        <f t="shared" si="11"/>
        <v>0</v>
      </c>
    </row>
    <row r="179" spans="1:12" x14ac:dyDescent="0.3">
      <c r="A179" s="62"/>
      <c r="B179" s="27" t="s">
        <v>104</v>
      </c>
      <c r="C179" s="71" t="s">
        <v>17</v>
      </c>
      <c r="D179" s="26">
        <v>0.5</v>
      </c>
      <c r="E179" s="26">
        <f>E169*D179</f>
        <v>23.712500000000002</v>
      </c>
      <c r="F179" s="26"/>
      <c r="G179" s="9">
        <f t="shared" si="8"/>
        <v>0</v>
      </c>
      <c r="H179" s="26"/>
      <c r="I179" s="9">
        <f t="shared" si="9"/>
        <v>0</v>
      </c>
      <c r="J179" s="26"/>
      <c r="K179" s="9">
        <f t="shared" si="10"/>
        <v>0</v>
      </c>
      <c r="L179" s="9">
        <f t="shared" si="11"/>
        <v>0</v>
      </c>
    </row>
    <row r="180" spans="1:12" x14ac:dyDescent="0.3">
      <c r="A180" s="62"/>
      <c r="B180" s="27" t="s">
        <v>9</v>
      </c>
      <c r="C180" s="71" t="s">
        <v>0</v>
      </c>
      <c r="D180" s="26">
        <v>0.7</v>
      </c>
      <c r="E180" s="26">
        <f>E168*D180</f>
        <v>33.197499999999998</v>
      </c>
      <c r="F180" s="26"/>
      <c r="G180" s="9">
        <f t="shared" si="8"/>
        <v>0</v>
      </c>
      <c r="H180" s="26"/>
      <c r="I180" s="9">
        <f t="shared" si="9"/>
        <v>0</v>
      </c>
      <c r="J180" s="26"/>
      <c r="K180" s="9">
        <f t="shared" si="10"/>
        <v>0</v>
      </c>
      <c r="L180" s="9">
        <f t="shared" si="11"/>
        <v>0</v>
      </c>
    </row>
    <row r="181" spans="1:12" x14ac:dyDescent="0.3">
      <c r="A181" s="62" t="s">
        <v>115</v>
      </c>
      <c r="B181" s="15" t="s">
        <v>111</v>
      </c>
      <c r="C181" s="74" t="s">
        <v>17</v>
      </c>
      <c r="D181" s="7"/>
      <c r="E181" s="7">
        <v>5</v>
      </c>
      <c r="F181" s="8"/>
      <c r="G181" s="9">
        <f t="shared" si="8"/>
        <v>0</v>
      </c>
      <c r="H181" s="8"/>
      <c r="I181" s="9">
        <f t="shared" si="9"/>
        <v>0</v>
      </c>
      <c r="J181" s="11"/>
      <c r="K181" s="9">
        <f t="shared" si="10"/>
        <v>0</v>
      </c>
      <c r="L181" s="9">
        <f t="shared" si="11"/>
        <v>0</v>
      </c>
    </row>
    <row r="182" spans="1:12" x14ac:dyDescent="0.3">
      <c r="A182" s="62" t="s">
        <v>160</v>
      </c>
      <c r="B182" s="15" t="s">
        <v>107</v>
      </c>
      <c r="C182" s="74" t="s">
        <v>30</v>
      </c>
      <c r="D182" s="7"/>
      <c r="E182" s="7">
        <v>40</v>
      </c>
      <c r="F182" s="8"/>
      <c r="G182" s="9">
        <f t="shared" si="8"/>
        <v>0</v>
      </c>
      <c r="H182" s="8"/>
      <c r="I182" s="9">
        <f t="shared" si="9"/>
        <v>0</v>
      </c>
      <c r="J182" s="11"/>
      <c r="K182" s="9">
        <f t="shared" si="10"/>
        <v>0</v>
      </c>
      <c r="L182" s="9">
        <f t="shared" si="11"/>
        <v>0</v>
      </c>
    </row>
    <row r="183" spans="1:12" ht="27.6" x14ac:dyDescent="0.3">
      <c r="A183" s="62" t="s">
        <v>161</v>
      </c>
      <c r="B183" s="24" t="s">
        <v>39</v>
      </c>
      <c r="C183" s="61" t="s">
        <v>11</v>
      </c>
      <c r="D183" s="8"/>
      <c r="E183" s="8">
        <v>45</v>
      </c>
      <c r="F183" s="8"/>
      <c r="G183" s="9">
        <f t="shared" si="8"/>
        <v>0</v>
      </c>
      <c r="H183" s="8"/>
      <c r="I183" s="9">
        <f t="shared" si="9"/>
        <v>0</v>
      </c>
      <c r="J183" s="8"/>
      <c r="K183" s="9">
        <f t="shared" si="10"/>
        <v>0</v>
      </c>
      <c r="L183" s="9">
        <f t="shared" si="11"/>
        <v>0</v>
      </c>
    </row>
    <row r="184" spans="1:12" x14ac:dyDescent="0.3">
      <c r="A184" s="62" t="s">
        <v>164</v>
      </c>
      <c r="B184" s="101" t="s">
        <v>162</v>
      </c>
      <c r="C184" s="61" t="s">
        <v>163</v>
      </c>
      <c r="D184" s="8"/>
      <c r="E184" s="8">
        <v>42</v>
      </c>
      <c r="F184" s="8"/>
      <c r="G184" s="9">
        <f t="shared" si="8"/>
        <v>0</v>
      </c>
      <c r="H184" s="8"/>
      <c r="I184" s="9">
        <f t="shared" si="9"/>
        <v>0</v>
      </c>
      <c r="J184" s="8"/>
      <c r="K184" s="9">
        <f t="shared" si="10"/>
        <v>0</v>
      </c>
      <c r="L184" s="9">
        <f t="shared" si="11"/>
        <v>0</v>
      </c>
    </row>
    <row r="185" spans="1:12" x14ac:dyDescent="0.3">
      <c r="A185" s="12"/>
      <c r="B185" s="39" t="s">
        <v>4</v>
      </c>
      <c r="C185" s="88"/>
      <c r="D185" s="11"/>
      <c r="E185" s="8"/>
      <c r="F185" s="16"/>
      <c r="G185" s="17">
        <f>SUM(G9:G184)</f>
        <v>0</v>
      </c>
      <c r="H185" s="13"/>
      <c r="I185" s="17">
        <f>SUM(I9:I184)</f>
        <v>0</v>
      </c>
      <c r="J185" s="13"/>
      <c r="K185" s="17">
        <f>SUM(K9:K184)</f>
        <v>0</v>
      </c>
      <c r="L185" s="17">
        <f>SUM(L9:L184)</f>
        <v>0</v>
      </c>
    </row>
    <row r="186" spans="1:12" x14ac:dyDescent="0.3">
      <c r="A186" s="12"/>
      <c r="B186" s="36" t="s">
        <v>3</v>
      </c>
      <c r="C186" s="89">
        <v>0.03</v>
      </c>
      <c r="D186" s="11"/>
      <c r="E186" s="8"/>
      <c r="F186" s="16"/>
      <c r="G186" s="8"/>
      <c r="H186" s="8"/>
      <c r="I186" s="8"/>
      <c r="J186" s="8"/>
      <c r="K186" s="9"/>
      <c r="L186" s="9">
        <f>G185*C186</f>
        <v>0</v>
      </c>
    </row>
    <row r="187" spans="1:12" x14ac:dyDescent="0.3">
      <c r="A187" s="38"/>
      <c r="B187" s="84" t="s">
        <v>4</v>
      </c>
      <c r="C187" s="88"/>
      <c r="D187" s="18"/>
      <c r="E187" s="19"/>
      <c r="F187" s="20"/>
      <c r="G187" s="19"/>
      <c r="H187" s="20"/>
      <c r="I187" s="20"/>
      <c r="J187" s="19"/>
      <c r="K187" s="21"/>
      <c r="L187" s="22">
        <f>L186+L185</f>
        <v>0</v>
      </c>
    </row>
    <row r="188" spans="1:12" x14ac:dyDescent="0.3">
      <c r="A188" s="38"/>
      <c r="B188" s="85" t="s">
        <v>5</v>
      </c>
      <c r="C188" s="90">
        <v>0.1</v>
      </c>
      <c r="D188" s="18"/>
      <c r="E188" s="19"/>
      <c r="F188" s="20"/>
      <c r="G188" s="19"/>
      <c r="H188" s="20"/>
      <c r="I188" s="20"/>
      <c r="J188" s="19"/>
      <c r="K188" s="21"/>
      <c r="L188" s="22">
        <f>L187*C188</f>
        <v>0</v>
      </c>
    </row>
    <row r="189" spans="1:12" x14ac:dyDescent="0.3">
      <c r="A189" s="38"/>
      <c r="B189" s="86" t="s">
        <v>4</v>
      </c>
      <c r="C189" s="91"/>
      <c r="D189" s="18"/>
      <c r="E189" s="19"/>
      <c r="F189" s="20"/>
      <c r="G189" s="19"/>
      <c r="H189" s="20"/>
      <c r="I189" s="20"/>
      <c r="J189" s="19"/>
      <c r="K189" s="21"/>
      <c r="L189" s="22">
        <f>L188+L187</f>
        <v>0</v>
      </c>
    </row>
    <row r="190" spans="1:12" x14ac:dyDescent="0.3">
      <c r="A190" s="12"/>
      <c r="B190" s="85" t="s">
        <v>34</v>
      </c>
      <c r="C190" s="90">
        <v>0.08</v>
      </c>
      <c r="D190" s="18"/>
      <c r="E190" s="8"/>
      <c r="F190" s="16"/>
      <c r="G190" s="8"/>
      <c r="H190" s="16"/>
      <c r="I190" s="16"/>
      <c r="J190" s="8"/>
      <c r="K190" s="9"/>
      <c r="L190" s="9">
        <f>L189*C190</f>
        <v>0</v>
      </c>
    </row>
    <row r="191" spans="1:12" x14ac:dyDescent="0.3">
      <c r="A191" s="12"/>
      <c r="B191" s="86" t="s">
        <v>4</v>
      </c>
      <c r="C191" s="91"/>
      <c r="D191" s="23"/>
      <c r="E191" s="8"/>
      <c r="F191" s="16"/>
      <c r="G191" s="8"/>
      <c r="H191" s="16"/>
      <c r="I191" s="16"/>
      <c r="J191" s="8"/>
      <c r="K191" s="9"/>
      <c r="L191" s="9">
        <f>L190+L189</f>
        <v>0</v>
      </c>
    </row>
    <row r="192" spans="1:12" x14ac:dyDescent="0.3">
      <c r="A192" s="12"/>
      <c r="B192" s="85" t="s">
        <v>6</v>
      </c>
      <c r="C192" s="89">
        <v>0.03</v>
      </c>
      <c r="D192" s="11"/>
      <c r="E192" s="8"/>
      <c r="F192" s="16"/>
      <c r="G192" s="8"/>
      <c r="H192" s="16"/>
      <c r="I192" s="16"/>
      <c r="J192" s="8"/>
      <c r="K192" s="9"/>
      <c r="L192" s="9">
        <f>L191*C192</f>
        <v>0</v>
      </c>
    </row>
    <row r="193" spans="1:12" x14ac:dyDescent="0.3">
      <c r="A193" s="12"/>
      <c r="B193" s="86" t="s">
        <v>32</v>
      </c>
      <c r="C193" s="88"/>
      <c r="D193" s="11"/>
      <c r="E193" s="8"/>
      <c r="F193" s="16"/>
      <c r="G193" s="8"/>
      <c r="H193" s="8"/>
      <c r="I193" s="8"/>
      <c r="J193" s="8"/>
      <c r="K193" s="9"/>
      <c r="L193" s="9">
        <f>L192+L191</f>
        <v>0</v>
      </c>
    </row>
    <row r="194" spans="1:12" x14ac:dyDescent="0.3">
      <c r="A194" s="12"/>
      <c r="B194" s="10" t="s">
        <v>33</v>
      </c>
      <c r="C194" s="89">
        <v>0.18</v>
      </c>
      <c r="D194" s="11"/>
      <c r="E194" s="11"/>
      <c r="F194" s="11"/>
      <c r="G194" s="11"/>
      <c r="H194" s="11"/>
      <c r="I194" s="11"/>
      <c r="J194" s="11"/>
      <c r="K194" s="11"/>
      <c r="L194" s="68">
        <f>L193*C194</f>
        <v>0</v>
      </c>
    </row>
    <row r="195" spans="1:12" x14ac:dyDescent="0.3">
      <c r="A195" s="12"/>
      <c r="B195" s="37" t="s">
        <v>7</v>
      </c>
      <c r="C195" s="5"/>
      <c r="D195" s="11"/>
      <c r="E195" s="11"/>
      <c r="F195" s="11"/>
      <c r="G195" s="11"/>
      <c r="H195" s="11"/>
      <c r="I195" s="11"/>
      <c r="J195" s="11"/>
      <c r="K195" s="11"/>
      <c r="L195" s="23">
        <f>SUM(L193:L194)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phoneticPr fontId="23" type="noConversion"/>
  <conditionalFormatting sqref="C60">
    <cfRule type="cellIs" dxfId="11" priority="2" stopIfTrue="1" operator="equal">
      <formula>8223.307275</formula>
    </cfRule>
  </conditionalFormatting>
  <conditionalFormatting sqref="C72">
    <cfRule type="cellIs" dxfId="10" priority="1" stopIfTrue="1" operator="equal">
      <formula>8223.307275</formula>
    </cfRule>
  </conditionalFormatting>
  <pageMargins left="0.7" right="0.7" top="0.75" bottom="0.75" header="0.3" footer="0.3"/>
  <pageSetup paperSize="9" orientation="portrait" verticalDpi="0" r:id="rId1"/>
  <ignoredErrors>
    <ignoredError sqref="E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L190"/>
  <sheetViews>
    <sheetView zoomScale="55" zoomScaleNormal="55" workbookViewId="0">
      <selection activeCell="J7" sqref="J7:J179"/>
    </sheetView>
  </sheetViews>
  <sheetFormatPr defaultColWidth="9.109375" defaultRowHeight="14.4" x14ac:dyDescent="0.3"/>
  <cols>
    <col min="1" max="1" width="4.88671875" style="50" customWidth="1"/>
    <col min="2" max="2" width="71" style="49" customWidth="1"/>
    <col min="3" max="3" width="9.33203125" style="49" bestFit="1" customWidth="1"/>
    <col min="4" max="6" width="9.44140625" style="49" bestFit="1" customWidth="1"/>
    <col min="7" max="7" width="12.109375" style="49" bestFit="1" customWidth="1"/>
    <col min="8" max="8" width="9.44140625" style="49" bestFit="1" customWidth="1"/>
    <col min="9" max="9" width="12.5546875" style="49" customWidth="1"/>
    <col min="10" max="10" width="9.44140625" style="49" bestFit="1" customWidth="1"/>
    <col min="11" max="11" width="12.77734375" style="49" customWidth="1"/>
    <col min="12" max="12" width="13.5546875" style="49" customWidth="1"/>
    <col min="13" max="16384" width="9.109375" style="49"/>
  </cols>
  <sheetData>
    <row r="1" spans="1:12" x14ac:dyDescent="0.3">
      <c r="A1" s="4"/>
      <c r="B1" s="87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10" t="s">
        <v>165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4" customHeight="1" x14ac:dyDescent="0.3">
      <c r="A3" s="52"/>
      <c r="B3" s="52" t="s">
        <v>108</v>
      </c>
      <c r="C3" s="52"/>
      <c r="D3" s="52"/>
      <c r="E3" s="52"/>
      <c r="F3" s="52"/>
      <c r="G3" s="3"/>
      <c r="H3" s="111" t="s">
        <v>8</v>
      </c>
      <c r="I3" s="111"/>
      <c r="J3" s="111"/>
      <c r="K3" s="121">
        <f>L190</f>
        <v>0</v>
      </c>
      <c r="L3" s="121"/>
    </row>
    <row r="4" spans="1:12" ht="14.4" customHeight="1" x14ac:dyDescent="0.3">
      <c r="A4" s="112" t="s">
        <v>18</v>
      </c>
      <c r="B4" s="112" t="s">
        <v>19</v>
      </c>
      <c r="C4" s="112" t="s">
        <v>20</v>
      </c>
      <c r="D4" s="114" t="s">
        <v>21</v>
      </c>
      <c r="E4" s="114" t="s">
        <v>22</v>
      </c>
      <c r="F4" s="116" t="s">
        <v>23</v>
      </c>
      <c r="G4" s="117"/>
      <c r="H4" s="118" t="s">
        <v>24</v>
      </c>
      <c r="I4" s="117"/>
      <c r="J4" s="119" t="s">
        <v>25</v>
      </c>
      <c r="K4" s="120"/>
      <c r="L4" s="112" t="s">
        <v>4</v>
      </c>
    </row>
    <row r="5" spans="1:12" x14ac:dyDescent="0.3">
      <c r="A5" s="113"/>
      <c r="B5" s="113"/>
      <c r="C5" s="113"/>
      <c r="D5" s="115"/>
      <c r="E5" s="115"/>
      <c r="F5" s="53" t="s">
        <v>26</v>
      </c>
      <c r="G5" s="53" t="s">
        <v>4</v>
      </c>
      <c r="H5" s="53" t="s">
        <v>26</v>
      </c>
      <c r="I5" s="53" t="s">
        <v>4</v>
      </c>
      <c r="J5" s="53" t="s">
        <v>26</v>
      </c>
      <c r="K5" s="53" t="s">
        <v>4</v>
      </c>
      <c r="L5" s="113"/>
    </row>
    <row r="6" spans="1:12" x14ac:dyDescent="0.3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ht="21" customHeight="1" x14ac:dyDescent="0.3">
      <c r="A7" s="54"/>
      <c r="B7" s="67" t="s">
        <v>166</v>
      </c>
      <c r="C7" s="63"/>
      <c r="D7" s="55"/>
      <c r="E7" s="55"/>
      <c r="F7" s="55"/>
      <c r="G7" s="55"/>
      <c r="H7" s="55"/>
      <c r="I7" s="55"/>
      <c r="J7" s="55"/>
      <c r="K7" s="55"/>
      <c r="L7" s="55"/>
    </row>
    <row r="8" spans="1:12" ht="28.2" customHeight="1" x14ac:dyDescent="0.3">
      <c r="A8" s="12">
        <v>1</v>
      </c>
      <c r="B8" s="64" t="s">
        <v>129</v>
      </c>
      <c r="C8" s="70" t="s">
        <v>30</v>
      </c>
      <c r="D8" s="93"/>
      <c r="E8" s="65">
        <v>44</v>
      </c>
      <c r="F8" s="66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1" t="s">
        <v>30</v>
      </c>
      <c r="D9" s="16">
        <v>1</v>
      </c>
      <c r="E9" s="16">
        <f>E8*D9</f>
        <v>44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130</v>
      </c>
      <c r="C10" s="71" t="s">
        <v>30</v>
      </c>
      <c r="D10" s="26">
        <v>2.12</v>
      </c>
      <c r="E10" s="26">
        <f>D10*E8</f>
        <v>93.28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131</v>
      </c>
      <c r="C11" s="61" t="s">
        <v>30</v>
      </c>
      <c r="D11" s="26">
        <v>0.3</v>
      </c>
      <c r="E11" s="26">
        <f>D11*E9</f>
        <v>13.2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132</v>
      </c>
      <c r="C12" s="61" t="s">
        <v>1</v>
      </c>
      <c r="D12" s="26">
        <v>0.15</v>
      </c>
      <c r="E12" s="26">
        <f>E8*D12</f>
        <v>6.6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133</v>
      </c>
      <c r="C13" s="71" t="s">
        <v>116</v>
      </c>
      <c r="D13" s="26">
        <v>0.5</v>
      </c>
      <c r="E13" s="26">
        <f>D13*E11</f>
        <v>6.6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9</v>
      </c>
      <c r="C14" s="71" t="s">
        <v>0</v>
      </c>
      <c r="D14" s="26">
        <v>0.4</v>
      </c>
      <c r="E14" s="26">
        <f>E8*D14</f>
        <v>17.600000000000001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62" t="s">
        <v>134</v>
      </c>
      <c r="B15" s="64" t="s">
        <v>127</v>
      </c>
      <c r="C15" s="70" t="s">
        <v>37</v>
      </c>
      <c r="D15" s="93"/>
      <c r="E15" s="97">
        <v>27</v>
      </c>
      <c r="F15" s="6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62"/>
      <c r="B16" s="25" t="s">
        <v>10</v>
      </c>
      <c r="C16" s="61" t="s">
        <v>31</v>
      </c>
      <c r="D16" s="16">
        <v>1</v>
      </c>
      <c r="E16" s="16">
        <f>E15*D16</f>
        <v>27</v>
      </c>
      <c r="F16" s="2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7" t="s">
        <v>128</v>
      </c>
      <c r="C17" s="71" t="s">
        <v>116</v>
      </c>
      <c r="D17" s="26">
        <v>12.5</v>
      </c>
      <c r="E17" s="26">
        <f>D17*E15</f>
        <v>337.5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117</v>
      </c>
      <c r="C18" s="61" t="s">
        <v>118</v>
      </c>
      <c r="D18" s="26">
        <v>0.06</v>
      </c>
      <c r="E18" s="26">
        <f>D18*E16</f>
        <v>1.6199999999999999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2"/>
      <c r="B19" s="27" t="s">
        <v>119</v>
      </c>
      <c r="C19" s="71" t="s">
        <v>30</v>
      </c>
      <c r="D19" s="26">
        <v>2.5</v>
      </c>
      <c r="E19" s="26">
        <f>E15*D19</f>
        <v>67.5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9</v>
      </c>
      <c r="C20" s="71" t="s">
        <v>0</v>
      </c>
      <c r="D20" s="26">
        <v>1</v>
      </c>
      <c r="E20" s="26">
        <f>E15*D20</f>
        <v>27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>
        <v>3</v>
      </c>
      <c r="B21" s="6" t="s">
        <v>135</v>
      </c>
      <c r="C21" s="70" t="s">
        <v>37</v>
      </c>
      <c r="D21" s="14"/>
      <c r="E21" s="98">
        <v>46</v>
      </c>
      <c r="F21" s="8"/>
      <c r="G21" s="9">
        <f t="shared" si="0"/>
        <v>0</v>
      </c>
      <c r="H21" s="8"/>
      <c r="I21" s="9">
        <f t="shared" si="1"/>
        <v>0</v>
      </c>
      <c r="J21" s="8"/>
      <c r="K21" s="9">
        <f t="shared" si="2"/>
        <v>0</v>
      </c>
      <c r="L21" s="9">
        <f t="shared" si="3"/>
        <v>0</v>
      </c>
    </row>
    <row r="22" spans="1:12" x14ac:dyDescent="0.3">
      <c r="A22" s="12"/>
      <c r="B22" s="25" t="s">
        <v>10</v>
      </c>
      <c r="C22" s="61" t="s">
        <v>31</v>
      </c>
      <c r="D22" s="16">
        <v>1</v>
      </c>
      <c r="E22" s="16">
        <f>E21*D22</f>
        <v>46</v>
      </c>
      <c r="F22" s="26"/>
      <c r="G22" s="9">
        <f t="shared" si="0"/>
        <v>0</v>
      </c>
      <c r="H22" s="31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7" t="s">
        <v>56</v>
      </c>
      <c r="C23" s="71" t="s">
        <v>47</v>
      </c>
      <c r="D23" s="26">
        <v>0.04</v>
      </c>
      <c r="E23" s="26">
        <f>E21*D23:D1077</f>
        <v>1.84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36" t="s">
        <v>2</v>
      </c>
      <c r="C24" s="88" t="s">
        <v>0</v>
      </c>
      <c r="D24" s="11">
        <v>0.7</v>
      </c>
      <c r="E24" s="8">
        <f>E21*D24</f>
        <v>32.199999999999996</v>
      </c>
      <c r="F24" s="8"/>
      <c r="G24" s="9">
        <f t="shared" si="0"/>
        <v>0</v>
      </c>
      <c r="H24" s="8"/>
      <c r="I24" s="9">
        <f t="shared" si="1"/>
        <v>0</v>
      </c>
      <c r="J24" s="8"/>
      <c r="K24" s="9">
        <f t="shared" si="2"/>
        <v>0</v>
      </c>
      <c r="L24" s="9">
        <f t="shared" si="3"/>
        <v>0</v>
      </c>
    </row>
    <row r="25" spans="1:12" ht="27.6" x14ac:dyDescent="0.3">
      <c r="A25" s="12">
        <v>4</v>
      </c>
      <c r="B25" s="64" t="s">
        <v>109</v>
      </c>
      <c r="C25" s="70" t="s">
        <v>11</v>
      </c>
      <c r="D25" s="93"/>
      <c r="E25" s="65">
        <v>21</v>
      </c>
      <c r="F25" s="6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5" t="s">
        <v>10</v>
      </c>
      <c r="C26" s="61" t="s">
        <v>31</v>
      </c>
      <c r="D26" s="16">
        <v>1</v>
      </c>
      <c r="E26" s="16">
        <f>E25*D26</f>
        <v>21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66</v>
      </c>
      <c r="C27" s="71" t="s">
        <v>47</v>
      </c>
      <c r="D27" s="26">
        <v>0.125</v>
      </c>
      <c r="E27" s="26">
        <f>D27*E25</f>
        <v>2.625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64</v>
      </c>
      <c r="C28" s="61" t="s">
        <v>30</v>
      </c>
      <c r="D28" s="26">
        <v>1.05</v>
      </c>
      <c r="E28" s="26">
        <f>D28*E26</f>
        <v>22.05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ht="27.6" x14ac:dyDescent="0.3">
      <c r="A29" s="12"/>
      <c r="B29" s="27" t="s">
        <v>69</v>
      </c>
      <c r="C29" s="61" t="s">
        <v>31</v>
      </c>
      <c r="D29" s="26">
        <v>1</v>
      </c>
      <c r="E29" s="26">
        <f>E25*D29</f>
        <v>21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7" t="s">
        <v>65</v>
      </c>
      <c r="C30" s="71" t="s">
        <v>47</v>
      </c>
      <c r="D30" s="26">
        <v>0.15</v>
      </c>
      <c r="E30" s="26">
        <f>D30*E28</f>
        <v>3.3075000000000001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67</v>
      </c>
      <c r="C31" s="61" t="s">
        <v>31</v>
      </c>
      <c r="D31" s="26">
        <v>1.05</v>
      </c>
      <c r="E31" s="26">
        <f>E25*D31</f>
        <v>22.05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9</v>
      </c>
      <c r="C32" s="71" t="s">
        <v>0</v>
      </c>
      <c r="D32" s="26">
        <v>1</v>
      </c>
      <c r="E32" s="26">
        <f>E25*D32</f>
        <v>21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56">
        <v>5</v>
      </c>
      <c r="B33" s="57" t="s">
        <v>136</v>
      </c>
      <c r="C33" s="70" t="s">
        <v>11</v>
      </c>
      <c r="D33" s="58"/>
      <c r="E33" s="59">
        <v>5.5</v>
      </c>
      <c r="F33" s="60"/>
      <c r="G33" s="9">
        <f t="shared" si="0"/>
        <v>0</v>
      </c>
      <c r="H33" s="30"/>
      <c r="I33" s="9">
        <f t="shared" si="1"/>
        <v>0</v>
      </c>
      <c r="J33" s="30"/>
      <c r="K33" s="9">
        <f t="shared" si="2"/>
        <v>0</v>
      </c>
      <c r="L33" s="9">
        <f t="shared" si="3"/>
        <v>0</v>
      </c>
    </row>
    <row r="34" spans="1:12" ht="14.4" customHeight="1" x14ac:dyDescent="0.3">
      <c r="A34" s="56"/>
      <c r="B34" s="25" t="s">
        <v>10</v>
      </c>
      <c r="C34" s="61" t="s">
        <v>31</v>
      </c>
      <c r="D34" s="16">
        <v>1</v>
      </c>
      <c r="E34" s="16">
        <f>D34*E33</f>
        <v>5.5</v>
      </c>
      <c r="F34" s="26"/>
      <c r="G34" s="9">
        <f t="shared" si="0"/>
        <v>0</v>
      </c>
      <c r="H34" s="26"/>
      <c r="I34" s="9">
        <f t="shared" si="1"/>
        <v>0</v>
      </c>
      <c r="J34" s="31"/>
      <c r="K34" s="9">
        <f t="shared" si="2"/>
        <v>0</v>
      </c>
      <c r="L34" s="9">
        <f t="shared" si="3"/>
        <v>0</v>
      </c>
    </row>
    <row r="35" spans="1:12" x14ac:dyDescent="0.3">
      <c r="A35" s="62"/>
      <c r="B35" s="27" t="s">
        <v>45</v>
      </c>
      <c r="C35" s="71" t="s">
        <v>1</v>
      </c>
      <c r="D35" s="26">
        <v>3.5</v>
      </c>
      <c r="E35" s="26">
        <f>E33*D35</f>
        <v>19.25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62"/>
      <c r="B36" s="27" t="s">
        <v>73</v>
      </c>
      <c r="C36" s="71" t="s">
        <v>1</v>
      </c>
      <c r="D36" s="26">
        <v>0.63</v>
      </c>
      <c r="E36" s="26">
        <f>E34*D36</f>
        <v>3.4649999999999999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2"/>
      <c r="B37" s="80" t="s">
        <v>9</v>
      </c>
      <c r="C37" s="61" t="s">
        <v>0</v>
      </c>
      <c r="D37" s="16">
        <v>0.5</v>
      </c>
      <c r="E37" s="16">
        <f>D37*E33</f>
        <v>2.75</v>
      </c>
      <c r="F37" s="16"/>
      <c r="G37" s="9">
        <f t="shared" si="0"/>
        <v>0</v>
      </c>
      <c r="H37" s="16"/>
      <c r="I37" s="9">
        <f t="shared" si="1"/>
        <v>0</v>
      </c>
      <c r="J37" s="16"/>
      <c r="K37" s="9">
        <f t="shared" si="2"/>
        <v>0</v>
      </c>
      <c r="L37" s="9">
        <f t="shared" si="3"/>
        <v>0</v>
      </c>
    </row>
    <row r="38" spans="1:12" ht="27.6" x14ac:dyDescent="0.3">
      <c r="A38" s="12">
        <v>6</v>
      </c>
      <c r="B38" s="64" t="s">
        <v>59</v>
      </c>
      <c r="C38" s="92" t="s">
        <v>47</v>
      </c>
      <c r="D38" s="93"/>
      <c r="E38" s="65">
        <v>0.35</v>
      </c>
      <c r="F38" s="6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5" t="s">
        <v>10</v>
      </c>
      <c r="C39" s="61" t="s">
        <v>31</v>
      </c>
      <c r="D39" s="16">
        <v>1</v>
      </c>
      <c r="E39" s="16">
        <f>E38*D39</f>
        <v>0.35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46</v>
      </c>
      <c r="C40" s="71" t="s">
        <v>47</v>
      </c>
      <c r="D40" s="26">
        <v>1.2</v>
      </c>
      <c r="E40" s="26">
        <f>D40*E38</f>
        <v>0.42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49</v>
      </c>
      <c r="C41" s="61" t="s">
        <v>31</v>
      </c>
      <c r="D41" s="26">
        <v>0.5</v>
      </c>
      <c r="E41" s="26">
        <f>D41*E39</f>
        <v>0.17499999999999999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27" t="s">
        <v>48</v>
      </c>
      <c r="C42" s="71" t="s">
        <v>30</v>
      </c>
      <c r="D42" s="26"/>
      <c r="E42" s="26">
        <v>8</v>
      </c>
      <c r="F42" s="26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12"/>
      <c r="B43" s="27" t="s">
        <v>9</v>
      </c>
      <c r="C43" s="71" t="s">
        <v>0</v>
      </c>
      <c r="D43" s="26">
        <v>4</v>
      </c>
      <c r="E43" s="26">
        <f>E38*D43</f>
        <v>1.4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56">
        <v>7</v>
      </c>
      <c r="B44" s="57" t="s">
        <v>55</v>
      </c>
      <c r="C44" s="70" t="s">
        <v>37</v>
      </c>
      <c r="D44" s="59"/>
      <c r="E44" s="59">
        <v>18</v>
      </c>
      <c r="F44" s="60"/>
      <c r="G44" s="9">
        <f t="shared" si="0"/>
        <v>0</v>
      </c>
      <c r="H44" s="30"/>
      <c r="I44" s="9">
        <f t="shared" si="1"/>
        <v>0</v>
      </c>
      <c r="J44" s="30"/>
      <c r="K44" s="9">
        <f t="shared" si="2"/>
        <v>0</v>
      </c>
      <c r="L44" s="9">
        <f t="shared" si="3"/>
        <v>0</v>
      </c>
    </row>
    <row r="45" spans="1:12" x14ac:dyDescent="0.3">
      <c r="A45" s="56"/>
      <c r="B45" s="25" t="s">
        <v>10</v>
      </c>
      <c r="C45" s="61" t="s">
        <v>31</v>
      </c>
      <c r="D45" s="16">
        <v>1</v>
      </c>
      <c r="E45" s="16">
        <f>D45*E44</f>
        <v>18</v>
      </c>
      <c r="F45" s="26"/>
      <c r="G45" s="9">
        <f t="shared" si="0"/>
        <v>0</v>
      </c>
      <c r="H45" s="26"/>
      <c r="I45" s="9">
        <f t="shared" si="1"/>
        <v>0</v>
      </c>
      <c r="J45" s="31"/>
      <c r="K45" s="9">
        <f t="shared" si="2"/>
        <v>0</v>
      </c>
      <c r="L45" s="9">
        <f t="shared" si="3"/>
        <v>0</v>
      </c>
    </row>
    <row r="46" spans="1:12" x14ac:dyDescent="0.3">
      <c r="A46" s="62"/>
      <c r="B46" s="27" t="s">
        <v>56</v>
      </c>
      <c r="C46" s="71" t="s">
        <v>47</v>
      </c>
      <c r="D46" s="26">
        <v>7.4999999999999997E-2</v>
      </c>
      <c r="E46" s="26">
        <f>E44*D46:D1134</f>
        <v>1.3499999999999999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2"/>
      <c r="B47" s="80" t="s">
        <v>9</v>
      </c>
      <c r="C47" s="61" t="s">
        <v>0</v>
      </c>
      <c r="D47" s="16">
        <v>0.5</v>
      </c>
      <c r="E47" s="16">
        <f>D47*E44</f>
        <v>9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56">
        <v>8</v>
      </c>
      <c r="B48" s="57" t="s">
        <v>57</v>
      </c>
      <c r="C48" s="70" t="s">
        <v>37</v>
      </c>
      <c r="D48" s="59"/>
      <c r="E48" s="59">
        <f>E44</f>
        <v>18</v>
      </c>
      <c r="F48" s="60"/>
      <c r="G48" s="9">
        <f t="shared" si="0"/>
        <v>0</v>
      </c>
      <c r="H48" s="30"/>
      <c r="I48" s="9">
        <f t="shared" si="1"/>
        <v>0</v>
      </c>
      <c r="J48" s="30"/>
      <c r="K48" s="9">
        <f t="shared" si="2"/>
        <v>0</v>
      </c>
      <c r="L48" s="9">
        <f t="shared" si="3"/>
        <v>0</v>
      </c>
    </row>
    <row r="49" spans="1:12" x14ac:dyDescent="0.3">
      <c r="A49" s="56"/>
      <c r="B49" s="25" t="s">
        <v>10</v>
      </c>
      <c r="C49" s="61" t="s">
        <v>31</v>
      </c>
      <c r="D49" s="16">
        <v>1</v>
      </c>
      <c r="E49" s="16">
        <f>D49*E48</f>
        <v>18</v>
      </c>
      <c r="F49" s="26"/>
      <c r="G49" s="9">
        <f t="shared" si="0"/>
        <v>0</v>
      </c>
      <c r="H49" s="26"/>
      <c r="I49" s="9">
        <f t="shared" si="1"/>
        <v>0</v>
      </c>
      <c r="J49" s="31"/>
      <c r="K49" s="9">
        <f t="shared" si="2"/>
        <v>0</v>
      </c>
      <c r="L49" s="9">
        <f t="shared" si="3"/>
        <v>0</v>
      </c>
    </row>
    <row r="50" spans="1:12" ht="27.6" x14ac:dyDescent="0.3">
      <c r="A50" s="62"/>
      <c r="B50" s="27" t="s">
        <v>58</v>
      </c>
      <c r="C50" s="71" t="s">
        <v>1</v>
      </c>
      <c r="D50" s="26">
        <v>0.8</v>
      </c>
      <c r="E50" s="26">
        <f>E48*D50:D1138</f>
        <v>14.4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2"/>
      <c r="B51" s="80" t="s">
        <v>9</v>
      </c>
      <c r="C51" s="61" t="s">
        <v>0</v>
      </c>
      <c r="D51" s="16">
        <v>0.5</v>
      </c>
      <c r="E51" s="16">
        <f>D51*E48</f>
        <v>9</v>
      </c>
      <c r="F51" s="16"/>
      <c r="G51" s="9">
        <f t="shared" si="0"/>
        <v>0</v>
      </c>
      <c r="H51" s="16"/>
      <c r="I51" s="9">
        <f t="shared" si="1"/>
        <v>0</v>
      </c>
      <c r="J51" s="16"/>
      <c r="K51" s="9">
        <f t="shared" si="2"/>
        <v>0</v>
      </c>
      <c r="L51" s="9">
        <f t="shared" si="3"/>
        <v>0</v>
      </c>
    </row>
    <row r="52" spans="1:12" x14ac:dyDescent="0.3">
      <c r="A52" s="12">
        <v>9</v>
      </c>
      <c r="B52" s="64" t="s">
        <v>50</v>
      </c>
      <c r="C52" s="70" t="s">
        <v>37</v>
      </c>
      <c r="D52" s="93"/>
      <c r="E52" s="65">
        <v>3.3</v>
      </c>
      <c r="F52" s="6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5" t="s">
        <v>10</v>
      </c>
      <c r="C53" s="61" t="s">
        <v>31</v>
      </c>
      <c r="D53" s="16">
        <v>1</v>
      </c>
      <c r="E53" s="16">
        <f>E52*D53</f>
        <v>3.3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12"/>
      <c r="B54" s="27" t="s">
        <v>68</v>
      </c>
      <c r="C54" s="61" t="s">
        <v>31</v>
      </c>
      <c r="D54" s="26">
        <v>1.1000000000000001</v>
      </c>
      <c r="E54" s="26">
        <f>D54*E52</f>
        <v>3.63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12"/>
      <c r="B55" s="27" t="s">
        <v>51</v>
      </c>
      <c r="C55" s="71" t="s">
        <v>1</v>
      </c>
      <c r="D55" s="26">
        <v>7</v>
      </c>
      <c r="E55" s="26">
        <f>E52*D55</f>
        <v>23.099999999999998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12"/>
      <c r="B56" s="27" t="s">
        <v>52</v>
      </c>
      <c r="C56" s="71" t="s">
        <v>1</v>
      </c>
      <c r="D56" s="26">
        <v>0.3</v>
      </c>
      <c r="E56" s="26">
        <f>E53*D56</f>
        <v>0.98999999999999988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9</v>
      </c>
      <c r="C57" s="71" t="s">
        <v>0</v>
      </c>
      <c r="D57" s="26">
        <v>0.2</v>
      </c>
      <c r="E57" s="26">
        <f>E52*D57</f>
        <v>0.66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56">
        <v>10</v>
      </c>
      <c r="B58" s="57" t="s">
        <v>53</v>
      </c>
      <c r="C58" s="70" t="s">
        <v>30</v>
      </c>
      <c r="D58" s="58"/>
      <c r="E58" s="59">
        <f>1.2+1.2+0.9</f>
        <v>3.3</v>
      </c>
      <c r="F58" s="60"/>
      <c r="G58" s="9">
        <f t="shared" si="0"/>
        <v>0</v>
      </c>
      <c r="H58" s="30"/>
      <c r="I58" s="9">
        <f t="shared" si="1"/>
        <v>0</v>
      </c>
      <c r="J58" s="30"/>
      <c r="K58" s="9">
        <f t="shared" si="2"/>
        <v>0</v>
      </c>
      <c r="L58" s="9">
        <f t="shared" si="3"/>
        <v>0</v>
      </c>
    </row>
    <row r="59" spans="1:12" x14ac:dyDescent="0.3">
      <c r="A59" s="56"/>
      <c r="B59" s="25" t="s">
        <v>10</v>
      </c>
      <c r="C59" s="61" t="s">
        <v>30</v>
      </c>
      <c r="D59" s="16">
        <v>1</v>
      </c>
      <c r="E59" s="16">
        <f>D59*E58</f>
        <v>3.3</v>
      </c>
      <c r="F59" s="26"/>
      <c r="G59" s="9">
        <f t="shared" si="0"/>
        <v>0</v>
      </c>
      <c r="H59" s="26"/>
      <c r="I59" s="9">
        <f t="shared" si="1"/>
        <v>0</v>
      </c>
      <c r="J59" s="31"/>
      <c r="K59" s="9">
        <f t="shared" si="2"/>
        <v>0</v>
      </c>
      <c r="L59" s="9">
        <f t="shared" si="3"/>
        <v>0</v>
      </c>
    </row>
    <row r="60" spans="1:12" x14ac:dyDescent="0.3">
      <c r="A60" s="62"/>
      <c r="B60" s="27" t="s">
        <v>54</v>
      </c>
      <c r="C60" s="71" t="s">
        <v>30</v>
      </c>
      <c r="D60" s="28">
        <v>1.08</v>
      </c>
      <c r="E60" s="26">
        <f>E58*D60</f>
        <v>3.5640000000000001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51</v>
      </c>
      <c r="C61" s="71" t="s">
        <v>1</v>
      </c>
      <c r="D61" s="26">
        <v>2</v>
      </c>
      <c r="E61" s="26">
        <f>E58*D61</f>
        <v>6.6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12"/>
      <c r="B62" s="27" t="s">
        <v>52</v>
      </c>
      <c r="C62" s="71" t="s">
        <v>1</v>
      </c>
      <c r="D62" s="26">
        <v>0.1</v>
      </c>
      <c r="E62" s="26">
        <f>E59*D62</f>
        <v>0.33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2"/>
      <c r="B63" s="80" t="s">
        <v>9</v>
      </c>
      <c r="C63" s="61" t="s">
        <v>0</v>
      </c>
      <c r="D63" s="35">
        <v>0.5</v>
      </c>
      <c r="E63" s="16">
        <f>D63*E58</f>
        <v>1.65</v>
      </c>
      <c r="F63" s="1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4" t="s">
        <v>61</v>
      </c>
      <c r="C64" s="70" t="s">
        <v>37</v>
      </c>
      <c r="D64" s="93"/>
      <c r="E64" s="65">
        <v>16</v>
      </c>
      <c r="F64" s="6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1" t="s">
        <v>31</v>
      </c>
      <c r="D65" s="16">
        <v>1</v>
      </c>
      <c r="E65" s="16">
        <f>E64*D65</f>
        <v>16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60</v>
      </c>
      <c r="C66" s="61" t="s">
        <v>31</v>
      </c>
      <c r="D66" s="26">
        <v>1.05</v>
      </c>
      <c r="E66" s="26">
        <f>D66*E64</f>
        <v>16.8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27" t="s">
        <v>51</v>
      </c>
      <c r="C67" s="71" t="s">
        <v>1</v>
      </c>
      <c r="D67" s="26">
        <v>7</v>
      </c>
      <c r="E67" s="26">
        <f>E64*D67</f>
        <v>112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x14ac:dyDescent="0.3">
      <c r="A68" s="12"/>
      <c r="B68" s="27" t="s">
        <v>52</v>
      </c>
      <c r="C68" s="71" t="s">
        <v>1</v>
      </c>
      <c r="D68" s="26">
        <v>0.3</v>
      </c>
      <c r="E68" s="26">
        <f>E65*D68</f>
        <v>4.8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7" t="s">
        <v>9</v>
      </c>
      <c r="C69" s="71" t="s">
        <v>0</v>
      </c>
      <c r="D69" s="26">
        <v>0.95</v>
      </c>
      <c r="E69" s="26">
        <f>E64*D69</f>
        <v>15.2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56">
        <v>12</v>
      </c>
      <c r="B70" s="57" t="s">
        <v>62</v>
      </c>
      <c r="C70" s="70" t="s">
        <v>30</v>
      </c>
      <c r="D70" s="58"/>
      <c r="E70" s="59">
        <v>12</v>
      </c>
      <c r="F70" s="60"/>
      <c r="G70" s="9">
        <f t="shared" si="0"/>
        <v>0</v>
      </c>
      <c r="H70" s="30"/>
      <c r="I70" s="9">
        <f t="shared" si="1"/>
        <v>0</v>
      </c>
      <c r="J70" s="30"/>
      <c r="K70" s="9">
        <f t="shared" si="2"/>
        <v>0</v>
      </c>
      <c r="L70" s="9">
        <f t="shared" si="3"/>
        <v>0</v>
      </c>
    </row>
    <row r="71" spans="1:12" x14ac:dyDescent="0.3">
      <c r="A71" s="56"/>
      <c r="B71" s="25" t="s">
        <v>10</v>
      </c>
      <c r="C71" s="61" t="s">
        <v>30</v>
      </c>
      <c r="D71" s="16">
        <v>1</v>
      </c>
      <c r="E71" s="16">
        <f>D71*E70</f>
        <v>12</v>
      </c>
      <c r="F71" s="26"/>
      <c r="G71" s="9">
        <f t="shared" si="0"/>
        <v>0</v>
      </c>
      <c r="H71" s="26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62"/>
      <c r="B72" s="27" t="s">
        <v>63</v>
      </c>
      <c r="C72" s="71" t="s">
        <v>30</v>
      </c>
      <c r="D72" s="28">
        <v>0.12</v>
      </c>
      <c r="E72" s="26">
        <f>E70*D72</f>
        <v>1.44</v>
      </c>
      <c r="F72" s="26"/>
      <c r="G72" s="9">
        <f t="shared" ref="G72:G130" si="4">F72*E72</f>
        <v>0</v>
      </c>
      <c r="H72" s="26"/>
      <c r="I72" s="9">
        <f t="shared" ref="I72:I130" si="5">H72*E72</f>
        <v>0</v>
      </c>
      <c r="J72" s="26"/>
      <c r="K72" s="9">
        <f t="shared" ref="K72:K130" si="6">J72*E72</f>
        <v>0</v>
      </c>
      <c r="L72" s="9">
        <f t="shared" ref="L72:L130" si="7">G72+I72+K72</f>
        <v>0</v>
      </c>
    </row>
    <row r="73" spans="1:12" x14ac:dyDescent="0.3">
      <c r="A73" s="12"/>
      <c r="B73" s="27" t="s">
        <v>51</v>
      </c>
      <c r="C73" s="71" t="s">
        <v>1</v>
      </c>
      <c r="D73" s="26">
        <v>1.5</v>
      </c>
      <c r="E73" s="26">
        <f>E70*D73</f>
        <v>18</v>
      </c>
      <c r="F73" s="26"/>
      <c r="G73" s="9">
        <f t="shared" si="4"/>
        <v>0</v>
      </c>
      <c r="H73" s="26"/>
      <c r="I73" s="9">
        <f t="shared" si="5"/>
        <v>0</v>
      </c>
      <c r="J73" s="26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7" t="s">
        <v>52</v>
      </c>
      <c r="C74" s="71" t="s">
        <v>1</v>
      </c>
      <c r="D74" s="26">
        <v>0.1</v>
      </c>
      <c r="E74" s="26">
        <f>E71*D74</f>
        <v>1.2000000000000002</v>
      </c>
      <c r="F74" s="26"/>
      <c r="G74" s="9">
        <f t="shared" si="4"/>
        <v>0</v>
      </c>
      <c r="H74" s="26"/>
      <c r="I74" s="9">
        <f t="shared" si="5"/>
        <v>0</v>
      </c>
      <c r="J74" s="26"/>
      <c r="K74" s="9">
        <f t="shared" si="6"/>
        <v>0</v>
      </c>
      <c r="L74" s="9">
        <f t="shared" si="7"/>
        <v>0</v>
      </c>
    </row>
    <row r="75" spans="1:12" x14ac:dyDescent="0.3">
      <c r="A75" s="62"/>
      <c r="B75" s="80" t="s">
        <v>9</v>
      </c>
      <c r="C75" s="61" t="s">
        <v>0</v>
      </c>
      <c r="D75" s="35">
        <v>0.3</v>
      </c>
      <c r="E75" s="16">
        <f>D75*E70</f>
        <v>3.5999999999999996</v>
      </c>
      <c r="F75" s="16"/>
      <c r="G75" s="9">
        <f t="shared" si="4"/>
        <v>0</v>
      </c>
      <c r="H75" s="16"/>
      <c r="I75" s="9">
        <f t="shared" si="5"/>
        <v>0</v>
      </c>
      <c r="J75" s="16"/>
      <c r="K75" s="9">
        <f t="shared" si="6"/>
        <v>0</v>
      </c>
      <c r="L75" s="9">
        <f t="shared" si="7"/>
        <v>0</v>
      </c>
    </row>
    <row r="76" spans="1:12" x14ac:dyDescent="0.3">
      <c r="A76" s="62" t="s">
        <v>137</v>
      </c>
      <c r="B76" s="64" t="s">
        <v>138</v>
      </c>
      <c r="C76" s="70" t="s">
        <v>37</v>
      </c>
      <c r="D76" s="93"/>
      <c r="E76" s="97">
        <v>130</v>
      </c>
      <c r="F76" s="66"/>
      <c r="G76" s="9">
        <f t="shared" si="4"/>
        <v>0</v>
      </c>
      <c r="H76" s="26"/>
      <c r="I76" s="9">
        <f t="shared" si="5"/>
        <v>0</v>
      </c>
      <c r="J76" s="26"/>
      <c r="K76" s="9">
        <f t="shared" si="6"/>
        <v>0</v>
      </c>
      <c r="L76" s="9">
        <f t="shared" si="7"/>
        <v>0</v>
      </c>
    </row>
    <row r="77" spans="1:12" x14ac:dyDescent="0.3">
      <c r="A77" s="62"/>
      <c r="B77" s="25" t="s">
        <v>10</v>
      </c>
      <c r="C77" s="61" t="s">
        <v>31</v>
      </c>
      <c r="D77" s="16">
        <v>1</v>
      </c>
      <c r="E77" s="16">
        <f>E76*D77</f>
        <v>130</v>
      </c>
      <c r="F77" s="26"/>
      <c r="G77" s="9">
        <f t="shared" si="4"/>
        <v>0</v>
      </c>
      <c r="H77" s="26"/>
      <c r="I77" s="9">
        <f t="shared" si="5"/>
        <v>0</v>
      </c>
      <c r="J77" s="26"/>
      <c r="K77" s="9">
        <f t="shared" si="6"/>
        <v>0</v>
      </c>
      <c r="L77" s="9">
        <f t="shared" si="7"/>
        <v>0</v>
      </c>
    </row>
    <row r="78" spans="1:12" ht="27.6" x14ac:dyDescent="0.3">
      <c r="A78" s="62"/>
      <c r="B78" s="27" t="s">
        <v>139</v>
      </c>
      <c r="C78" s="61" t="s">
        <v>31</v>
      </c>
      <c r="D78" s="26">
        <v>1.1000000000000001</v>
      </c>
      <c r="E78" s="26">
        <f>D78*E76</f>
        <v>143</v>
      </c>
      <c r="F78" s="26"/>
      <c r="G78" s="9">
        <f t="shared" si="4"/>
        <v>0</v>
      </c>
      <c r="H78" s="26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62"/>
      <c r="B79" s="27" t="s">
        <v>51</v>
      </c>
      <c r="C79" s="71" t="s">
        <v>1</v>
      </c>
      <c r="D79" s="26">
        <v>4</v>
      </c>
      <c r="E79" s="26">
        <f>E76*D79</f>
        <v>520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62"/>
      <c r="B80" s="27" t="s">
        <v>70</v>
      </c>
      <c r="C80" s="71" t="s">
        <v>17</v>
      </c>
      <c r="D80" s="26">
        <v>5</v>
      </c>
      <c r="E80" s="26">
        <f>E77*D80</f>
        <v>650</v>
      </c>
      <c r="F80" s="26"/>
      <c r="G80" s="9">
        <f t="shared" si="4"/>
        <v>0</v>
      </c>
      <c r="H80" s="26"/>
      <c r="I80" s="9">
        <f t="shared" si="5"/>
        <v>0</v>
      </c>
      <c r="J80" s="26"/>
      <c r="K80" s="9">
        <f t="shared" si="6"/>
        <v>0</v>
      </c>
      <c r="L80" s="9">
        <f t="shared" si="7"/>
        <v>0</v>
      </c>
    </row>
    <row r="81" spans="1:12" x14ac:dyDescent="0.3">
      <c r="A81" s="62"/>
      <c r="B81" s="27" t="s">
        <v>9</v>
      </c>
      <c r="C81" s="71" t="s">
        <v>0</v>
      </c>
      <c r="D81" s="26">
        <v>0.53</v>
      </c>
      <c r="E81" s="26">
        <f>E76*D81</f>
        <v>68.900000000000006</v>
      </c>
      <c r="F81" s="26"/>
      <c r="G81" s="9">
        <f t="shared" si="4"/>
        <v>0</v>
      </c>
      <c r="H81" s="26"/>
      <c r="I81" s="9">
        <f t="shared" si="5"/>
        <v>0</v>
      </c>
      <c r="J81" s="26"/>
      <c r="K81" s="9">
        <f t="shared" si="6"/>
        <v>0</v>
      </c>
      <c r="L81" s="9">
        <f t="shared" si="7"/>
        <v>0</v>
      </c>
    </row>
    <row r="82" spans="1:12" ht="18" customHeight="1" x14ac:dyDescent="0.3">
      <c r="A82" s="62" t="s">
        <v>122</v>
      </c>
      <c r="B82" s="64" t="s">
        <v>140</v>
      </c>
      <c r="C82" s="70" t="s">
        <v>37</v>
      </c>
      <c r="D82" s="93"/>
      <c r="E82" s="97">
        <f>E76</f>
        <v>130</v>
      </c>
      <c r="F82" s="66"/>
      <c r="G82" s="9">
        <f t="shared" si="4"/>
        <v>0</v>
      </c>
      <c r="H82" s="26"/>
      <c r="I82" s="9">
        <f t="shared" si="5"/>
        <v>0</v>
      </c>
      <c r="J82" s="26"/>
      <c r="K82" s="9">
        <f t="shared" si="6"/>
        <v>0</v>
      </c>
      <c r="L82" s="9">
        <f t="shared" si="7"/>
        <v>0</v>
      </c>
    </row>
    <row r="83" spans="1:12" x14ac:dyDescent="0.3">
      <c r="A83" s="62"/>
      <c r="B83" s="25" t="s">
        <v>10</v>
      </c>
      <c r="C83" s="61" t="s">
        <v>31</v>
      </c>
      <c r="D83" s="16">
        <v>1</v>
      </c>
      <c r="E83" s="16">
        <f>E82*D83</f>
        <v>130</v>
      </c>
      <c r="F83" s="26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2"/>
      <c r="B84" s="27" t="s">
        <v>120</v>
      </c>
      <c r="C84" s="61" t="s">
        <v>31</v>
      </c>
      <c r="D84" s="26">
        <v>1.05</v>
      </c>
      <c r="E84" s="26">
        <f>D84*E82</f>
        <v>136.5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2"/>
      <c r="B85" s="27" t="s">
        <v>51</v>
      </c>
      <c r="C85" s="71" t="s">
        <v>1</v>
      </c>
      <c r="D85" s="26">
        <v>1.5</v>
      </c>
      <c r="E85" s="26">
        <f>E82*D85</f>
        <v>195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2"/>
      <c r="B86" s="27" t="s">
        <v>9</v>
      </c>
      <c r="C86" s="71" t="s">
        <v>0</v>
      </c>
      <c r="D86" s="26">
        <v>0.53</v>
      </c>
      <c r="E86" s="26">
        <f>E82*D86</f>
        <v>68.900000000000006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ht="27.6" x14ac:dyDescent="0.3">
      <c r="A87" s="56">
        <v>15</v>
      </c>
      <c r="B87" s="64" t="s">
        <v>152</v>
      </c>
      <c r="C87" s="70" t="s">
        <v>37</v>
      </c>
      <c r="D87" s="93"/>
      <c r="E87" s="97">
        <v>52</v>
      </c>
      <c r="F87" s="6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2"/>
      <c r="B88" s="25" t="s">
        <v>10</v>
      </c>
      <c r="C88" s="61" t="s">
        <v>31</v>
      </c>
      <c r="D88" s="16">
        <v>1</v>
      </c>
      <c r="E88" s="16">
        <f>E87*D88</f>
        <v>52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ht="27.6" x14ac:dyDescent="0.3">
      <c r="A89" s="62"/>
      <c r="B89" s="27" t="s">
        <v>72</v>
      </c>
      <c r="C89" s="61" t="s">
        <v>31</v>
      </c>
      <c r="D89" s="26">
        <v>1.1000000000000001</v>
      </c>
      <c r="E89" s="26">
        <f>D89*E87</f>
        <v>57.2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2"/>
      <c r="B90" s="81" t="s">
        <v>73</v>
      </c>
      <c r="C90" s="72" t="s">
        <v>11</v>
      </c>
      <c r="D90" s="34">
        <v>0.35</v>
      </c>
      <c r="E90" s="31">
        <f>E87*D90</f>
        <v>18.2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x14ac:dyDescent="0.3">
      <c r="A91" s="62"/>
      <c r="B91" s="27" t="s">
        <v>71</v>
      </c>
      <c r="C91" s="71" t="s">
        <v>1</v>
      </c>
      <c r="D91" s="26">
        <v>1.2</v>
      </c>
      <c r="E91" s="26">
        <f>E87*D91</f>
        <v>62.4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2"/>
      <c r="B92" s="27" t="s">
        <v>70</v>
      </c>
      <c r="C92" s="71" t="s">
        <v>17</v>
      </c>
      <c r="D92" s="26">
        <v>5</v>
      </c>
      <c r="E92" s="26">
        <f>E88*D92</f>
        <v>260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2"/>
      <c r="B93" s="27" t="s">
        <v>9</v>
      </c>
      <c r="C93" s="71" t="s">
        <v>0</v>
      </c>
      <c r="D93" s="26">
        <v>0.53</v>
      </c>
      <c r="E93" s="26">
        <f>E87*D93</f>
        <v>27.560000000000002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12">
        <v>16</v>
      </c>
      <c r="B94" s="6" t="s">
        <v>74</v>
      </c>
      <c r="C94" s="70" t="s">
        <v>30</v>
      </c>
      <c r="D94" s="14"/>
      <c r="E94" s="96">
        <v>95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25" t="s">
        <v>10</v>
      </c>
      <c r="C95" s="61" t="s">
        <v>31</v>
      </c>
      <c r="D95" s="16">
        <v>1</v>
      </c>
      <c r="E95" s="16">
        <f>E94*D95</f>
        <v>95</v>
      </c>
      <c r="F95" s="26"/>
      <c r="G95" s="9">
        <f t="shared" si="4"/>
        <v>0</v>
      </c>
      <c r="H95" s="31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12"/>
      <c r="B96" s="25" t="s">
        <v>78</v>
      </c>
      <c r="C96" s="61" t="s">
        <v>1</v>
      </c>
      <c r="D96" s="16">
        <v>3</v>
      </c>
      <c r="E96" s="31">
        <f>E93*D96</f>
        <v>82.68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27" t="s">
        <v>56</v>
      </c>
      <c r="C97" s="71" t="s">
        <v>47</v>
      </c>
      <c r="D97" s="26">
        <v>0.01</v>
      </c>
      <c r="E97" s="26">
        <f>E94*D97:D1183</f>
        <v>0.95000000000000007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12"/>
      <c r="B98" s="81" t="s">
        <v>73</v>
      </c>
      <c r="C98" s="72" t="s">
        <v>11</v>
      </c>
      <c r="D98" s="34">
        <v>0.05</v>
      </c>
      <c r="E98" s="31">
        <f>E95*D98</f>
        <v>4.75</v>
      </c>
      <c r="F98" s="31"/>
      <c r="G98" s="9">
        <f t="shared" si="4"/>
        <v>0</v>
      </c>
      <c r="H98" s="31"/>
      <c r="I98" s="9">
        <f t="shared" si="5"/>
        <v>0</v>
      </c>
      <c r="J98" s="3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36" t="s">
        <v>2</v>
      </c>
      <c r="C99" s="88" t="s">
        <v>0</v>
      </c>
      <c r="D99" s="11">
        <v>0.2</v>
      </c>
      <c r="E99" s="8">
        <f>E94*D99</f>
        <v>19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>
        <v>17</v>
      </c>
      <c r="B100" s="6" t="s">
        <v>141</v>
      </c>
      <c r="C100" s="70" t="s">
        <v>11</v>
      </c>
      <c r="D100" s="7"/>
      <c r="E100" s="7">
        <v>96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25" t="s">
        <v>10</v>
      </c>
      <c r="C101" s="61" t="s">
        <v>31</v>
      </c>
      <c r="D101" s="16">
        <v>1</v>
      </c>
      <c r="E101" s="16">
        <f>E100*D101</f>
        <v>96</v>
      </c>
      <c r="F101" s="26"/>
      <c r="G101" s="9">
        <f t="shared" si="4"/>
        <v>0</v>
      </c>
      <c r="H101" s="16"/>
      <c r="I101" s="9">
        <f t="shared" si="5"/>
        <v>0</v>
      </c>
      <c r="J101" s="16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25" t="s">
        <v>78</v>
      </c>
      <c r="C102" s="61" t="s">
        <v>1</v>
      </c>
      <c r="D102" s="16">
        <v>3</v>
      </c>
      <c r="E102" s="31">
        <f>E99*D102</f>
        <v>57</v>
      </c>
      <c r="F102" s="31"/>
      <c r="G102" s="9">
        <f t="shared" si="4"/>
        <v>0</v>
      </c>
      <c r="H102" s="31"/>
      <c r="I102" s="9">
        <f t="shared" si="5"/>
        <v>0</v>
      </c>
      <c r="J102" s="3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82" t="s">
        <v>75</v>
      </c>
      <c r="C103" s="61" t="s">
        <v>1</v>
      </c>
      <c r="D103" s="16">
        <v>2</v>
      </c>
      <c r="E103" s="31">
        <f>E100*D103</f>
        <v>192</v>
      </c>
      <c r="F103" s="31"/>
      <c r="G103" s="9">
        <f t="shared" si="4"/>
        <v>0</v>
      </c>
      <c r="H103" s="31"/>
      <c r="I103" s="9">
        <f t="shared" si="5"/>
        <v>0</v>
      </c>
      <c r="J103" s="3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2" t="s">
        <v>76</v>
      </c>
      <c r="C104" s="61" t="s">
        <v>1</v>
      </c>
      <c r="D104" s="16">
        <v>0.63</v>
      </c>
      <c r="E104" s="31">
        <f>E100*D104</f>
        <v>60.480000000000004</v>
      </c>
      <c r="F104" s="31"/>
      <c r="G104" s="9">
        <f t="shared" si="4"/>
        <v>0</v>
      </c>
      <c r="H104" s="31"/>
      <c r="I104" s="9">
        <f t="shared" si="5"/>
        <v>0</v>
      </c>
      <c r="J104" s="3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32" t="s">
        <v>77</v>
      </c>
      <c r="C105" s="61" t="s">
        <v>1</v>
      </c>
      <c r="D105" s="16">
        <v>0.12</v>
      </c>
      <c r="E105" s="31">
        <f>E100*D105</f>
        <v>11.52</v>
      </c>
      <c r="F105" s="31"/>
      <c r="G105" s="9">
        <f t="shared" si="4"/>
        <v>0</v>
      </c>
      <c r="H105" s="31"/>
      <c r="I105" s="9">
        <f t="shared" si="5"/>
        <v>0</v>
      </c>
      <c r="J105" s="3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33" t="s">
        <v>14</v>
      </c>
      <c r="C106" s="72" t="s">
        <v>12</v>
      </c>
      <c r="D106" s="94"/>
      <c r="E106" s="26">
        <v>5</v>
      </c>
      <c r="F106" s="26"/>
      <c r="G106" s="9">
        <f t="shared" si="4"/>
        <v>0</v>
      </c>
      <c r="H106" s="34"/>
      <c r="I106" s="9">
        <f t="shared" si="5"/>
        <v>0</v>
      </c>
      <c r="J106" s="34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83" t="s">
        <v>15</v>
      </c>
      <c r="C107" s="61" t="s">
        <v>13</v>
      </c>
      <c r="D107" s="16"/>
      <c r="E107" s="31">
        <v>3</v>
      </c>
      <c r="F107" s="31"/>
      <c r="G107" s="9">
        <f t="shared" si="4"/>
        <v>0</v>
      </c>
      <c r="H107" s="31"/>
      <c r="I107" s="9">
        <f t="shared" si="5"/>
        <v>0</v>
      </c>
      <c r="J107" s="3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83" t="s">
        <v>16</v>
      </c>
      <c r="C108" s="61" t="s">
        <v>0</v>
      </c>
      <c r="D108" s="16">
        <v>0.5</v>
      </c>
      <c r="E108" s="31">
        <f>E100*D108</f>
        <v>48</v>
      </c>
      <c r="F108" s="31"/>
      <c r="G108" s="9">
        <f t="shared" si="4"/>
        <v>0</v>
      </c>
      <c r="H108" s="31"/>
      <c r="I108" s="9">
        <f t="shared" si="5"/>
        <v>0</v>
      </c>
      <c r="J108" s="31"/>
      <c r="K108" s="9">
        <f t="shared" si="6"/>
        <v>0</v>
      </c>
      <c r="L108" s="9">
        <f t="shared" si="7"/>
        <v>0</v>
      </c>
    </row>
    <row r="109" spans="1:12" ht="27.6" x14ac:dyDescent="0.3">
      <c r="A109" s="12">
        <v>18</v>
      </c>
      <c r="B109" s="6" t="s">
        <v>79</v>
      </c>
      <c r="C109" s="70" t="s">
        <v>11</v>
      </c>
      <c r="D109" s="7"/>
      <c r="E109" s="7">
        <v>26</v>
      </c>
      <c r="F109" s="8"/>
      <c r="G109" s="9">
        <f t="shared" si="4"/>
        <v>0</v>
      </c>
      <c r="H109" s="8"/>
      <c r="I109" s="9">
        <f t="shared" si="5"/>
        <v>0</v>
      </c>
      <c r="J109" s="8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25" t="s">
        <v>10</v>
      </c>
      <c r="C110" s="61" t="s">
        <v>31</v>
      </c>
      <c r="D110" s="16">
        <v>1</v>
      </c>
      <c r="E110" s="16">
        <f>E109*D110</f>
        <v>26</v>
      </c>
      <c r="F110" s="26"/>
      <c r="G110" s="9">
        <f t="shared" si="4"/>
        <v>0</v>
      </c>
      <c r="H110" s="16"/>
      <c r="I110" s="9">
        <f t="shared" si="5"/>
        <v>0</v>
      </c>
      <c r="J110" s="16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82" t="s">
        <v>87</v>
      </c>
      <c r="C111" s="61" t="s">
        <v>31</v>
      </c>
      <c r="D111" s="16">
        <v>1.1000000000000001</v>
      </c>
      <c r="E111" s="31">
        <f>E109*D111</f>
        <v>28.6</v>
      </c>
      <c r="F111" s="31"/>
      <c r="G111" s="9">
        <f t="shared" si="4"/>
        <v>0</v>
      </c>
      <c r="H111" s="31"/>
      <c r="I111" s="9">
        <f t="shared" si="5"/>
        <v>0</v>
      </c>
      <c r="J111" s="31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32" t="s">
        <v>70</v>
      </c>
      <c r="C112" s="61" t="s">
        <v>17</v>
      </c>
      <c r="D112" s="16">
        <v>1</v>
      </c>
      <c r="E112" s="31">
        <f>E109*D112</f>
        <v>26</v>
      </c>
      <c r="F112" s="31"/>
      <c r="G112" s="9">
        <f t="shared" si="4"/>
        <v>0</v>
      </c>
      <c r="H112" s="31"/>
      <c r="I112" s="9">
        <f t="shared" si="5"/>
        <v>0</v>
      </c>
      <c r="J112" s="31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32" t="s">
        <v>80</v>
      </c>
      <c r="C113" s="61" t="s">
        <v>1</v>
      </c>
      <c r="D113" s="16">
        <v>0.45</v>
      </c>
      <c r="E113" s="31">
        <f>E109*D113</f>
        <v>11.700000000000001</v>
      </c>
      <c r="F113" s="31"/>
      <c r="G113" s="9">
        <f t="shared" si="4"/>
        <v>0</v>
      </c>
      <c r="H113" s="31"/>
      <c r="I113" s="9">
        <f t="shared" si="5"/>
        <v>0</v>
      </c>
      <c r="J113" s="3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83" t="s">
        <v>16</v>
      </c>
      <c r="C114" s="61" t="s">
        <v>0</v>
      </c>
      <c r="D114" s="16">
        <v>0.5</v>
      </c>
      <c r="E114" s="31">
        <f>E109*D114</f>
        <v>13</v>
      </c>
      <c r="F114" s="31"/>
      <c r="G114" s="9">
        <f t="shared" si="4"/>
        <v>0</v>
      </c>
      <c r="H114" s="31"/>
      <c r="I114" s="9">
        <f t="shared" si="5"/>
        <v>0</v>
      </c>
      <c r="J114" s="31"/>
      <c r="K114" s="9">
        <f t="shared" si="6"/>
        <v>0</v>
      </c>
      <c r="L114" s="9">
        <f t="shared" si="7"/>
        <v>0</v>
      </c>
    </row>
    <row r="115" spans="1:12" ht="27.6" x14ac:dyDescent="0.3">
      <c r="A115" s="12">
        <v>19</v>
      </c>
      <c r="B115" s="6" t="s">
        <v>145</v>
      </c>
      <c r="C115" s="70" t="s">
        <v>11</v>
      </c>
      <c r="D115" s="7"/>
      <c r="E115" s="7">
        <f>E117+E118+E119</f>
        <v>18.700000000000003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25" t="s">
        <v>10</v>
      </c>
      <c r="C116" s="61" t="s">
        <v>31</v>
      </c>
      <c r="D116" s="16">
        <v>1</v>
      </c>
      <c r="E116" s="16">
        <f>E115*D116</f>
        <v>18.700000000000003</v>
      </c>
      <c r="F116" s="26"/>
      <c r="G116" s="9">
        <f t="shared" si="4"/>
        <v>0</v>
      </c>
      <c r="H116" s="16"/>
      <c r="I116" s="9">
        <f t="shared" si="5"/>
        <v>0</v>
      </c>
      <c r="J116" s="16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82" t="s">
        <v>146</v>
      </c>
      <c r="C117" s="61" t="s">
        <v>31</v>
      </c>
      <c r="D117" s="16"/>
      <c r="E117" s="31">
        <f>4*1.1*3</f>
        <v>13.200000000000001</v>
      </c>
      <c r="F117" s="31"/>
      <c r="G117" s="9">
        <f t="shared" si="4"/>
        <v>0</v>
      </c>
      <c r="H117" s="31"/>
      <c r="I117" s="9">
        <f t="shared" si="5"/>
        <v>0</v>
      </c>
      <c r="J117" s="3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82" t="s">
        <v>147</v>
      </c>
      <c r="C118" s="61" t="s">
        <v>31</v>
      </c>
      <c r="D118" s="16"/>
      <c r="E118" s="31">
        <f>1.6*1.1*2</f>
        <v>3.5200000000000005</v>
      </c>
      <c r="F118" s="31"/>
      <c r="G118" s="9">
        <f t="shared" si="4"/>
        <v>0</v>
      </c>
      <c r="H118" s="31"/>
      <c r="I118" s="9">
        <f t="shared" si="5"/>
        <v>0</v>
      </c>
      <c r="J118" s="3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82" t="s">
        <v>148</v>
      </c>
      <c r="C119" s="61" t="s">
        <v>31</v>
      </c>
      <c r="D119" s="16"/>
      <c r="E119" s="31">
        <f>0.9*1.1*2</f>
        <v>1.9800000000000002</v>
      </c>
      <c r="F119" s="31"/>
      <c r="G119" s="9">
        <f t="shared" si="4"/>
        <v>0</v>
      </c>
      <c r="H119" s="31"/>
      <c r="I119" s="9">
        <f t="shared" si="5"/>
        <v>0</v>
      </c>
      <c r="J119" s="3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32" t="s">
        <v>70</v>
      </c>
      <c r="C120" s="61" t="s">
        <v>17</v>
      </c>
      <c r="D120" s="16">
        <v>0.5</v>
      </c>
      <c r="E120" s="31">
        <f>E115*D120</f>
        <v>9.3500000000000014</v>
      </c>
      <c r="F120" s="31"/>
      <c r="G120" s="9">
        <f t="shared" si="4"/>
        <v>0</v>
      </c>
      <c r="H120" s="31"/>
      <c r="I120" s="9">
        <f t="shared" si="5"/>
        <v>0</v>
      </c>
      <c r="J120" s="3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2" t="s">
        <v>149</v>
      </c>
      <c r="C121" s="61" t="s">
        <v>1</v>
      </c>
      <c r="D121" s="16">
        <v>0.85</v>
      </c>
      <c r="E121" s="31">
        <f>E114*D121</f>
        <v>11.049999999999999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2" t="s">
        <v>150</v>
      </c>
      <c r="C122" s="61" t="s">
        <v>151</v>
      </c>
      <c r="D122" s="16">
        <v>0.3</v>
      </c>
      <c r="E122" s="31">
        <f>E115*D122</f>
        <v>5.61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83" t="s">
        <v>16</v>
      </c>
      <c r="C123" s="61" t="s">
        <v>0</v>
      </c>
      <c r="D123" s="16">
        <v>0.5</v>
      </c>
      <c r="E123" s="31">
        <f>E115*D123</f>
        <v>9.3500000000000014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62" t="s">
        <v>90</v>
      </c>
      <c r="B124" s="64" t="s">
        <v>81</v>
      </c>
      <c r="C124" s="70" t="s">
        <v>30</v>
      </c>
      <c r="D124" s="93"/>
      <c r="E124" s="65">
        <v>14</v>
      </c>
      <c r="F124" s="6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2"/>
      <c r="B125" s="25" t="s">
        <v>10</v>
      </c>
      <c r="C125" s="61" t="s">
        <v>30</v>
      </c>
      <c r="D125" s="16">
        <v>1</v>
      </c>
      <c r="E125" s="16">
        <f>E124*D125</f>
        <v>14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2"/>
      <c r="B126" s="27" t="s">
        <v>89</v>
      </c>
      <c r="C126" s="61" t="s">
        <v>30</v>
      </c>
      <c r="D126" s="26">
        <v>1.1000000000000001</v>
      </c>
      <c r="E126" s="26">
        <f>D126*E124</f>
        <v>15.400000000000002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2"/>
      <c r="B127" s="27" t="s">
        <v>82</v>
      </c>
      <c r="C127" s="71" t="s">
        <v>12</v>
      </c>
      <c r="D127" s="26">
        <v>0.2</v>
      </c>
      <c r="E127" s="95">
        <f>E124*D127</f>
        <v>2.8000000000000003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2"/>
      <c r="B128" s="27" t="s">
        <v>70</v>
      </c>
      <c r="C128" s="71" t="s">
        <v>17</v>
      </c>
      <c r="D128" s="26">
        <v>5</v>
      </c>
      <c r="E128" s="26">
        <f>E125*D128</f>
        <v>70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2"/>
      <c r="B129" s="27" t="s">
        <v>9</v>
      </c>
      <c r="C129" s="71" t="s">
        <v>0</v>
      </c>
      <c r="D129" s="26">
        <v>0.53</v>
      </c>
      <c r="E129" s="26">
        <f>E124*D129</f>
        <v>7.42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2" t="s">
        <v>96</v>
      </c>
      <c r="B130" s="64" t="s">
        <v>85</v>
      </c>
      <c r="C130" s="70" t="s">
        <v>30</v>
      </c>
      <c r="D130" s="93"/>
      <c r="E130" s="65">
        <v>12</v>
      </c>
      <c r="F130" s="6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2"/>
      <c r="B131" s="25" t="s">
        <v>10</v>
      </c>
      <c r="C131" s="61" t="s">
        <v>30</v>
      </c>
      <c r="D131" s="16">
        <v>1</v>
      </c>
      <c r="E131" s="16">
        <f>E130*D131</f>
        <v>12</v>
      </c>
      <c r="F131" s="26"/>
      <c r="G131" s="9">
        <f t="shared" ref="G131:G179" si="8">F131*E131</f>
        <v>0</v>
      </c>
      <c r="H131" s="26"/>
      <c r="I131" s="9">
        <f t="shared" ref="I131:I179" si="9">H131*E131</f>
        <v>0</v>
      </c>
      <c r="J131" s="26"/>
      <c r="K131" s="9">
        <f t="shared" ref="K131:K179" si="10">J131*E131</f>
        <v>0</v>
      </c>
      <c r="L131" s="9">
        <f t="shared" ref="L131:L179" si="11">G131+I131+K131</f>
        <v>0</v>
      </c>
    </row>
    <row r="132" spans="1:12" x14ac:dyDescent="0.3">
      <c r="A132" s="62"/>
      <c r="B132" s="27" t="s">
        <v>86</v>
      </c>
      <c r="C132" s="61" t="s">
        <v>30</v>
      </c>
      <c r="D132" s="26">
        <v>1.1000000000000001</v>
      </c>
      <c r="E132" s="26">
        <f>D132*E130</f>
        <v>13.200000000000001</v>
      </c>
      <c r="F132" s="26"/>
      <c r="G132" s="9">
        <f t="shared" si="8"/>
        <v>0</v>
      </c>
      <c r="H132" s="26"/>
      <c r="I132" s="9">
        <f t="shared" si="9"/>
        <v>0</v>
      </c>
      <c r="J132" s="26"/>
      <c r="K132" s="9">
        <f t="shared" si="10"/>
        <v>0</v>
      </c>
      <c r="L132" s="9">
        <f t="shared" si="11"/>
        <v>0</v>
      </c>
    </row>
    <row r="133" spans="1:12" x14ac:dyDescent="0.3">
      <c r="A133" s="62"/>
      <c r="B133" s="27" t="s">
        <v>82</v>
      </c>
      <c r="C133" s="71" t="s">
        <v>12</v>
      </c>
      <c r="D133" s="26">
        <v>0.2</v>
      </c>
      <c r="E133" s="95">
        <v>3</v>
      </c>
      <c r="F133" s="26"/>
      <c r="G133" s="9">
        <f t="shared" si="8"/>
        <v>0</v>
      </c>
      <c r="H133" s="26"/>
      <c r="I133" s="9">
        <f t="shared" si="9"/>
        <v>0</v>
      </c>
      <c r="J133" s="26"/>
      <c r="K133" s="9">
        <f t="shared" si="10"/>
        <v>0</v>
      </c>
      <c r="L133" s="9">
        <f t="shared" si="11"/>
        <v>0</v>
      </c>
    </row>
    <row r="134" spans="1:12" x14ac:dyDescent="0.3">
      <c r="A134" s="62"/>
      <c r="B134" s="27" t="s">
        <v>70</v>
      </c>
      <c r="C134" s="71" t="s">
        <v>17</v>
      </c>
      <c r="D134" s="26">
        <v>2</v>
      </c>
      <c r="E134" s="26">
        <f>E131*D134</f>
        <v>24</v>
      </c>
      <c r="F134" s="26"/>
      <c r="G134" s="9">
        <f t="shared" si="8"/>
        <v>0</v>
      </c>
      <c r="H134" s="26"/>
      <c r="I134" s="9">
        <f t="shared" si="9"/>
        <v>0</v>
      </c>
      <c r="J134" s="26"/>
      <c r="K134" s="9">
        <f t="shared" si="10"/>
        <v>0</v>
      </c>
      <c r="L134" s="9">
        <f t="shared" si="11"/>
        <v>0</v>
      </c>
    </row>
    <row r="135" spans="1:12" x14ac:dyDescent="0.3">
      <c r="A135" s="62"/>
      <c r="B135" s="27" t="s">
        <v>9</v>
      </c>
      <c r="C135" s="71" t="s">
        <v>0</v>
      </c>
      <c r="D135" s="26">
        <v>0.7</v>
      </c>
      <c r="E135" s="26">
        <f>E130*D135</f>
        <v>8.3999999999999986</v>
      </c>
      <c r="F135" s="26"/>
      <c r="G135" s="9">
        <f t="shared" si="8"/>
        <v>0</v>
      </c>
      <c r="H135" s="26"/>
      <c r="I135" s="9">
        <f t="shared" si="9"/>
        <v>0</v>
      </c>
      <c r="J135" s="26"/>
      <c r="K135" s="9">
        <f t="shared" si="10"/>
        <v>0</v>
      </c>
      <c r="L135" s="9">
        <f t="shared" si="11"/>
        <v>0</v>
      </c>
    </row>
    <row r="136" spans="1:12" x14ac:dyDescent="0.3">
      <c r="A136" s="62" t="s">
        <v>97</v>
      </c>
      <c r="B136" s="64" t="s">
        <v>110</v>
      </c>
      <c r="C136" s="70" t="s">
        <v>30</v>
      </c>
      <c r="D136" s="93"/>
      <c r="E136" s="65">
        <v>26</v>
      </c>
      <c r="F136" s="66"/>
      <c r="G136" s="9">
        <f t="shared" si="8"/>
        <v>0</v>
      </c>
      <c r="H136" s="26"/>
      <c r="I136" s="9">
        <f t="shared" si="9"/>
        <v>0</v>
      </c>
      <c r="J136" s="26"/>
      <c r="K136" s="9">
        <f t="shared" si="10"/>
        <v>0</v>
      </c>
      <c r="L136" s="9">
        <f t="shared" si="11"/>
        <v>0</v>
      </c>
    </row>
    <row r="137" spans="1:12" x14ac:dyDescent="0.3">
      <c r="A137" s="62"/>
      <c r="B137" s="25" t="s">
        <v>10</v>
      </c>
      <c r="C137" s="61" t="s">
        <v>30</v>
      </c>
      <c r="D137" s="16">
        <v>1</v>
      </c>
      <c r="E137" s="16">
        <f>E136*D137</f>
        <v>26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2"/>
      <c r="B138" s="27" t="s">
        <v>91</v>
      </c>
      <c r="C138" s="61" t="s">
        <v>30</v>
      </c>
      <c r="D138" s="26">
        <v>1.1000000000000001</v>
      </c>
      <c r="E138" s="26">
        <f>D138*E136</f>
        <v>28.6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2"/>
      <c r="B139" s="27" t="s">
        <v>93</v>
      </c>
      <c r="C139" s="71" t="s">
        <v>12</v>
      </c>
      <c r="D139" s="26"/>
      <c r="E139" s="95"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2"/>
      <c r="B140" s="27" t="s">
        <v>92</v>
      </c>
      <c r="C140" s="71" t="s">
        <v>12</v>
      </c>
      <c r="D140" s="26">
        <v>2</v>
      </c>
      <c r="E140" s="95">
        <f>E136*D140</f>
        <v>52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2"/>
      <c r="B141" s="27" t="s">
        <v>82</v>
      </c>
      <c r="C141" s="71" t="s">
        <v>12</v>
      </c>
      <c r="D141" s="26">
        <v>0.2</v>
      </c>
      <c r="E141" s="95">
        <v>4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2"/>
      <c r="B142" s="27" t="s">
        <v>70</v>
      </c>
      <c r="C142" s="71" t="s">
        <v>17</v>
      </c>
      <c r="D142" s="26">
        <v>0.8</v>
      </c>
      <c r="E142" s="26">
        <f>E137*D142</f>
        <v>20.8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2"/>
      <c r="B143" s="27" t="s">
        <v>9</v>
      </c>
      <c r="C143" s="71" t="s">
        <v>0</v>
      </c>
      <c r="D143" s="26">
        <v>0.53</v>
      </c>
      <c r="E143" s="26">
        <f>E136*D143</f>
        <v>13.780000000000001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2" t="s">
        <v>99</v>
      </c>
      <c r="B144" s="64" t="s">
        <v>94</v>
      </c>
      <c r="C144" s="70" t="s">
        <v>30</v>
      </c>
      <c r="D144" s="93"/>
      <c r="E144" s="65">
        <v>4</v>
      </c>
      <c r="F144" s="6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62"/>
      <c r="B145" s="25" t="s">
        <v>10</v>
      </c>
      <c r="C145" s="61" t="s">
        <v>30</v>
      </c>
      <c r="D145" s="16">
        <v>1</v>
      </c>
      <c r="E145" s="16">
        <f>E144*D145</f>
        <v>4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62"/>
      <c r="B146" s="27" t="s">
        <v>95</v>
      </c>
      <c r="C146" s="61" t="s">
        <v>30</v>
      </c>
      <c r="D146" s="26">
        <v>1.1000000000000001</v>
      </c>
      <c r="E146" s="26">
        <f>D146*E144</f>
        <v>4.4000000000000004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x14ac:dyDescent="0.3">
      <c r="A147" s="62"/>
      <c r="B147" s="27" t="s">
        <v>92</v>
      </c>
      <c r="C147" s="71" t="s">
        <v>12</v>
      </c>
      <c r="D147" s="26">
        <v>2</v>
      </c>
      <c r="E147" s="95">
        <f>E144*D147</f>
        <v>8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2"/>
      <c r="B148" s="27" t="s">
        <v>82</v>
      </c>
      <c r="C148" s="71" t="s">
        <v>12</v>
      </c>
      <c r="D148" s="26">
        <v>0.2</v>
      </c>
      <c r="E148" s="95">
        <v>1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2"/>
      <c r="B149" s="27" t="s">
        <v>70</v>
      </c>
      <c r="C149" s="71" t="s">
        <v>17</v>
      </c>
      <c r="D149" s="26">
        <v>0.5</v>
      </c>
      <c r="E149" s="26">
        <f>E145*D149</f>
        <v>2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2"/>
      <c r="B150" s="27" t="s">
        <v>9</v>
      </c>
      <c r="C150" s="71" t="s">
        <v>0</v>
      </c>
      <c r="D150" s="26">
        <v>0.53</v>
      </c>
      <c r="E150" s="26">
        <f>E144*D150</f>
        <v>2.12</v>
      </c>
      <c r="F150" s="26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2" t="s">
        <v>105</v>
      </c>
      <c r="B151" s="64" t="s">
        <v>98</v>
      </c>
      <c r="C151" s="70" t="s">
        <v>30</v>
      </c>
      <c r="D151" s="93"/>
      <c r="E151" s="65">
        <f>6*2+5*4</f>
        <v>32</v>
      </c>
      <c r="F151" s="66"/>
      <c r="G151" s="9">
        <f t="shared" si="8"/>
        <v>0</v>
      </c>
      <c r="H151" s="26"/>
      <c r="I151" s="9">
        <f t="shared" si="9"/>
        <v>0</v>
      </c>
      <c r="J151" s="26"/>
      <c r="K151" s="9">
        <f t="shared" si="10"/>
        <v>0</v>
      </c>
      <c r="L151" s="9">
        <f t="shared" si="11"/>
        <v>0</v>
      </c>
    </row>
    <row r="152" spans="1:12" x14ac:dyDescent="0.3">
      <c r="A152" s="62"/>
      <c r="B152" s="25" t="s">
        <v>10</v>
      </c>
      <c r="C152" s="61" t="s">
        <v>30</v>
      </c>
      <c r="D152" s="16">
        <v>1</v>
      </c>
      <c r="E152" s="16">
        <f>E151*D152</f>
        <v>32</v>
      </c>
      <c r="F152" s="26"/>
      <c r="G152" s="9">
        <f t="shared" si="8"/>
        <v>0</v>
      </c>
      <c r="H152" s="26"/>
      <c r="I152" s="9">
        <f t="shared" si="9"/>
        <v>0</v>
      </c>
      <c r="J152" s="26"/>
      <c r="K152" s="9">
        <f t="shared" si="10"/>
        <v>0</v>
      </c>
      <c r="L152" s="9">
        <f t="shared" si="11"/>
        <v>0</v>
      </c>
    </row>
    <row r="153" spans="1:12" x14ac:dyDescent="0.3">
      <c r="A153" s="62"/>
      <c r="B153" s="27" t="s">
        <v>102</v>
      </c>
      <c r="C153" s="61" t="s">
        <v>30</v>
      </c>
      <c r="D153" s="26">
        <v>1.1000000000000001</v>
      </c>
      <c r="E153" s="26">
        <f>D153*E151</f>
        <v>35.200000000000003</v>
      </c>
      <c r="F153" s="26"/>
      <c r="G153" s="9">
        <f t="shared" si="8"/>
        <v>0</v>
      </c>
      <c r="H153" s="26"/>
      <c r="I153" s="9">
        <f t="shared" si="9"/>
        <v>0</v>
      </c>
      <c r="J153" s="26"/>
      <c r="K153" s="9">
        <f t="shared" si="10"/>
        <v>0</v>
      </c>
      <c r="L153" s="9">
        <f t="shared" si="11"/>
        <v>0</v>
      </c>
    </row>
    <row r="154" spans="1:12" x14ac:dyDescent="0.3">
      <c r="A154" s="62"/>
      <c r="B154" s="27" t="s">
        <v>153</v>
      </c>
      <c r="C154" s="71" t="s">
        <v>12</v>
      </c>
      <c r="D154" s="26">
        <v>2</v>
      </c>
      <c r="E154" s="95">
        <f>E151*D154</f>
        <v>64</v>
      </c>
      <c r="F154" s="26"/>
      <c r="G154" s="9">
        <f t="shared" si="8"/>
        <v>0</v>
      </c>
      <c r="H154" s="26"/>
      <c r="I154" s="9">
        <f t="shared" si="9"/>
        <v>0</v>
      </c>
      <c r="J154" s="26"/>
      <c r="K154" s="9">
        <f t="shared" si="10"/>
        <v>0</v>
      </c>
      <c r="L154" s="9">
        <f t="shared" si="11"/>
        <v>0</v>
      </c>
    </row>
    <row r="155" spans="1:12" x14ac:dyDescent="0.3">
      <c r="A155" s="62"/>
      <c r="B155" s="27" t="s">
        <v>70</v>
      </c>
      <c r="C155" s="71" t="s">
        <v>17</v>
      </c>
      <c r="D155" s="26">
        <v>1</v>
      </c>
      <c r="E155" s="26">
        <f>E152*D155</f>
        <v>32</v>
      </c>
      <c r="F155" s="26"/>
      <c r="G155" s="9">
        <f t="shared" si="8"/>
        <v>0</v>
      </c>
      <c r="H155" s="26"/>
      <c r="I155" s="9">
        <f t="shared" si="9"/>
        <v>0</v>
      </c>
      <c r="J155" s="26"/>
      <c r="K155" s="9">
        <f t="shared" si="10"/>
        <v>0</v>
      </c>
      <c r="L155" s="9">
        <f t="shared" si="11"/>
        <v>0</v>
      </c>
    </row>
    <row r="156" spans="1:12" x14ac:dyDescent="0.3">
      <c r="A156" s="62"/>
      <c r="B156" s="27" t="s">
        <v>9</v>
      </c>
      <c r="C156" s="71" t="s">
        <v>0</v>
      </c>
      <c r="D156" s="26">
        <v>0.8</v>
      </c>
      <c r="E156" s="26">
        <f>E151*D156</f>
        <v>25.6</v>
      </c>
      <c r="F156" s="2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x14ac:dyDescent="0.3">
      <c r="A157" s="62" t="s">
        <v>112</v>
      </c>
      <c r="B157" s="64" t="s">
        <v>100</v>
      </c>
      <c r="C157" s="70" t="s">
        <v>12</v>
      </c>
      <c r="D157" s="93"/>
      <c r="E157" s="65">
        <v>1</v>
      </c>
      <c r="F157" s="6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5" t="s">
        <v>10</v>
      </c>
      <c r="C158" s="61" t="s">
        <v>30</v>
      </c>
      <c r="D158" s="16">
        <v>1</v>
      </c>
      <c r="E158" s="16">
        <f>E157*D158</f>
        <v>1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/>
      <c r="B159" s="27" t="s">
        <v>101</v>
      </c>
      <c r="C159" s="61" t="s">
        <v>31</v>
      </c>
      <c r="D159" s="26">
        <v>3.5</v>
      </c>
      <c r="E159" s="26">
        <f>D159*E157</f>
        <v>3.5</v>
      </c>
      <c r="F159" s="2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7" t="s">
        <v>103</v>
      </c>
      <c r="C160" s="71" t="s">
        <v>30</v>
      </c>
      <c r="D160" s="26">
        <v>5</v>
      </c>
      <c r="E160" s="95">
        <v>8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104</v>
      </c>
      <c r="C161" s="71" t="s">
        <v>17</v>
      </c>
      <c r="D161" s="26">
        <v>4</v>
      </c>
      <c r="E161" s="26">
        <f>E158*D161</f>
        <v>4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x14ac:dyDescent="0.3">
      <c r="A162" s="62"/>
      <c r="B162" s="27" t="s">
        <v>9</v>
      </c>
      <c r="C162" s="71" t="s">
        <v>0</v>
      </c>
      <c r="D162" s="26">
        <v>5</v>
      </c>
      <c r="E162" s="26">
        <f>E157*D162</f>
        <v>5</v>
      </c>
      <c r="F162" s="2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x14ac:dyDescent="0.3">
      <c r="A163" s="62" t="s">
        <v>113</v>
      </c>
      <c r="B163" s="64" t="s">
        <v>106</v>
      </c>
      <c r="C163" s="70" t="s">
        <v>11</v>
      </c>
      <c r="D163" s="93"/>
      <c r="E163" s="65">
        <f>E165+E166+E167+E169+E170+E171+E172+E173</f>
        <v>47.425000000000004</v>
      </c>
      <c r="F163" s="6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5" t="s">
        <v>10</v>
      </c>
      <c r="C164" s="61" t="s">
        <v>31</v>
      </c>
      <c r="D164" s="16">
        <v>1</v>
      </c>
      <c r="E164" s="16">
        <f>E163*D164</f>
        <v>47.425000000000004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ht="27.6" x14ac:dyDescent="0.3">
      <c r="A165" s="62"/>
      <c r="B165" s="27" t="s">
        <v>142</v>
      </c>
      <c r="C165" s="61" t="s">
        <v>31</v>
      </c>
      <c r="D165" s="26"/>
      <c r="E165" s="26">
        <f>0.85*2.85*2</f>
        <v>4.8449999999999998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ht="27.6" x14ac:dyDescent="0.3">
      <c r="A166" s="62"/>
      <c r="B166" s="27" t="s">
        <v>156</v>
      </c>
      <c r="C166" s="61" t="s">
        <v>31</v>
      </c>
      <c r="D166" s="26"/>
      <c r="E166" s="95">
        <f>3.9+7.2</f>
        <v>11.1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ht="27.6" x14ac:dyDescent="0.3">
      <c r="A167" s="62"/>
      <c r="B167" s="27" t="s">
        <v>143</v>
      </c>
      <c r="C167" s="61" t="s">
        <v>31</v>
      </c>
      <c r="D167" s="26"/>
      <c r="E167" s="26">
        <f>1.2*1.2*3</f>
        <v>4.32</v>
      </c>
      <c r="F167" s="2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ht="27.6" x14ac:dyDescent="0.3">
      <c r="A168" s="62"/>
      <c r="B168" s="27" t="s">
        <v>159</v>
      </c>
      <c r="C168" s="61" t="s">
        <v>31</v>
      </c>
      <c r="D168" s="26"/>
      <c r="E168" s="26">
        <f>1.35*1.7</f>
        <v>2.2949999999999999</v>
      </c>
      <c r="F168" s="2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ht="27.6" x14ac:dyDescent="0.3">
      <c r="A169" s="62"/>
      <c r="B169" s="27" t="s">
        <v>157</v>
      </c>
      <c r="C169" s="61" t="s">
        <v>31</v>
      </c>
      <c r="D169" s="26"/>
      <c r="E169" s="95">
        <f>1.6*2.7*2</f>
        <v>8.64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ht="27.6" x14ac:dyDescent="0.3">
      <c r="A170" s="62"/>
      <c r="B170" s="27" t="s">
        <v>154</v>
      </c>
      <c r="C170" s="61" t="s">
        <v>31</v>
      </c>
      <c r="D170" s="26"/>
      <c r="E170" s="95">
        <f>2.7*2.7</f>
        <v>7.2900000000000009</v>
      </c>
      <c r="F170" s="2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ht="27.6" x14ac:dyDescent="0.3">
      <c r="A171" s="62"/>
      <c r="B171" s="27" t="s">
        <v>155</v>
      </c>
      <c r="C171" s="61" t="s">
        <v>31</v>
      </c>
      <c r="D171" s="26"/>
      <c r="E171" s="95">
        <f>2.8*2.7</f>
        <v>7.56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ht="27.6" x14ac:dyDescent="0.3">
      <c r="A172" s="62"/>
      <c r="B172" s="27" t="s">
        <v>158</v>
      </c>
      <c r="C172" s="61" t="s">
        <v>31</v>
      </c>
      <c r="D172" s="26"/>
      <c r="E172" s="26">
        <f>1*1.7*2</f>
        <v>3.4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ht="27.6" x14ac:dyDescent="0.3">
      <c r="A173" s="62"/>
      <c r="B173" s="27" t="s">
        <v>144</v>
      </c>
      <c r="C173" s="61" t="s">
        <v>31</v>
      </c>
      <c r="D173" s="26"/>
      <c r="E173" s="26">
        <f>0.9*0.3</f>
        <v>0.27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x14ac:dyDescent="0.3">
      <c r="A174" s="62"/>
      <c r="B174" s="27" t="s">
        <v>104</v>
      </c>
      <c r="C174" s="71" t="s">
        <v>17</v>
      </c>
      <c r="D174" s="26">
        <v>0.5</v>
      </c>
      <c r="E174" s="26">
        <f>E164*D174</f>
        <v>23.712500000000002</v>
      </c>
      <c r="F174" s="2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x14ac:dyDescent="0.3">
      <c r="A175" s="62"/>
      <c r="B175" s="27" t="s">
        <v>9</v>
      </c>
      <c r="C175" s="71" t="s">
        <v>0</v>
      </c>
      <c r="D175" s="26">
        <v>0.7</v>
      </c>
      <c r="E175" s="26">
        <f>E163*D175</f>
        <v>33.197499999999998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x14ac:dyDescent="0.3">
      <c r="A176" s="56">
        <v>27</v>
      </c>
      <c r="B176" s="15" t="s">
        <v>111</v>
      </c>
      <c r="C176" s="74" t="s">
        <v>17</v>
      </c>
      <c r="D176" s="7"/>
      <c r="E176" s="7">
        <v>5</v>
      </c>
      <c r="F176" s="8"/>
      <c r="G176" s="9">
        <f t="shared" si="8"/>
        <v>0</v>
      </c>
      <c r="H176" s="8"/>
      <c r="I176" s="9">
        <f t="shared" si="9"/>
        <v>0</v>
      </c>
      <c r="J176" s="11"/>
      <c r="K176" s="9">
        <f t="shared" si="10"/>
        <v>0</v>
      </c>
      <c r="L176" s="9">
        <f t="shared" si="11"/>
        <v>0</v>
      </c>
    </row>
    <row r="177" spans="1:12" x14ac:dyDescent="0.3">
      <c r="A177" s="56">
        <v>28</v>
      </c>
      <c r="B177" s="15" t="s">
        <v>107</v>
      </c>
      <c r="C177" s="74" t="s">
        <v>30</v>
      </c>
      <c r="D177" s="7"/>
      <c r="E177" s="7">
        <v>40</v>
      </c>
      <c r="F177" s="8"/>
      <c r="G177" s="9">
        <f t="shared" si="8"/>
        <v>0</v>
      </c>
      <c r="H177" s="8"/>
      <c r="I177" s="9">
        <f t="shared" si="9"/>
        <v>0</v>
      </c>
      <c r="J177" s="11"/>
      <c r="K177" s="9">
        <f t="shared" si="10"/>
        <v>0</v>
      </c>
      <c r="L177" s="9">
        <f t="shared" si="11"/>
        <v>0</v>
      </c>
    </row>
    <row r="178" spans="1:12" ht="27.6" x14ac:dyDescent="0.3">
      <c r="A178" s="56">
        <v>29</v>
      </c>
      <c r="B178" s="24" t="s">
        <v>39</v>
      </c>
      <c r="C178" s="61" t="s">
        <v>11</v>
      </c>
      <c r="D178" s="8"/>
      <c r="E178" s="8">
        <v>45</v>
      </c>
      <c r="F178" s="8"/>
      <c r="G178" s="9">
        <f t="shared" si="8"/>
        <v>0</v>
      </c>
      <c r="H178" s="8"/>
      <c r="I178" s="9">
        <f t="shared" si="9"/>
        <v>0</v>
      </c>
      <c r="J178" s="8"/>
      <c r="K178" s="9">
        <f t="shared" si="10"/>
        <v>0</v>
      </c>
      <c r="L178" s="9">
        <f t="shared" si="11"/>
        <v>0</v>
      </c>
    </row>
    <row r="179" spans="1:12" x14ac:dyDescent="0.3">
      <c r="A179" s="56">
        <v>30</v>
      </c>
      <c r="B179" s="101" t="s">
        <v>162</v>
      </c>
      <c r="C179" s="61" t="s">
        <v>163</v>
      </c>
      <c r="D179" s="8"/>
      <c r="E179" s="8">
        <v>42</v>
      </c>
      <c r="F179" s="8"/>
      <c r="G179" s="9">
        <f t="shared" si="8"/>
        <v>0</v>
      </c>
      <c r="H179" s="8"/>
      <c r="I179" s="9">
        <f t="shared" si="9"/>
        <v>0</v>
      </c>
      <c r="J179" s="8"/>
      <c r="K179" s="9">
        <f t="shared" si="10"/>
        <v>0</v>
      </c>
      <c r="L179" s="9">
        <f t="shared" si="11"/>
        <v>0</v>
      </c>
    </row>
    <row r="180" spans="1:12" x14ac:dyDescent="0.3">
      <c r="A180" s="12"/>
      <c r="B180" s="39" t="s">
        <v>4</v>
      </c>
      <c r="C180" s="88"/>
      <c r="D180" s="11"/>
      <c r="E180" s="8"/>
      <c r="F180" s="16"/>
      <c r="G180" s="17">
        <f>SUM(G9:G179)</f>
        <v>0</v>
      </c>
      <c r="H180" s="13"/>
      <c r="I180" s="17">
        <f>SUM(I9:I179)</f>
        <v>0</v>
      </c>
      <c r="J180" s="13"/>
      <c r="K180" s="17">
        <f>SUM(K9:K179)</f>
        <v>0</v>
      </c>
      <c r="L180" s="17">
        <f>SUM(L9:L179)</f>
        <v>0</v>
      </c>
    </row>
    <row r="181" spans="1:12" x14ac:dyDescent="0.3">
      <c r="A181" s="12"/>
      <c r="B181" s="36" t="s">
        <v>3</v>
      </c>
      <c r="C181" s="89">
        <v>0.03</v>
      </c>
      <c r="D181" s="11"/>
      <c r="E181" s="8"/>
      <c r="F181" s="16"/>
      <c r="G181" s="8"/>
      <c r="H181" s="8"/>
      <c r="I181" s="8"/>
      <c r="J181" s="8"/>
      <c r="K181" s="9"/>
      <c r="L181" s="9">
        <f>G180*C181</f>
        <v>0</v>
      </c>
    </row>
    <row r="182" spans="1:12" x14ac:dyDescent="0.3">
      <c r="A182" s="38"/>
      <c r="B182" s="84" t="s">
        <v>4</v>
      </c>
      <c r="C182" s="88"/>
      <c r="D182" s="18"/>
      <c r="E182" s="19"/>
      <c r="F182" s="20"/>
      <c r="G182" s="19"/>
      <c r="H182" s="20"/>
      <c r="I182" s="20"/>
      <c r="J182" s="19"/>
      <c r="K182" s="21"/>
      <c r="L182" s="22">
        <f>L181+L180</f>
        <v>0</v>
      </c>
    </row>
    <row r="183" spans="1:12" x14ac:dyDescent="0.3">
      <c r="A183" s="38"/>
      <c r="B183" s="85" t="s">
        <v>5</v>
      </c>
      <c r="C183" s="90">
        <v>0.1</v>
      </c>
      <c r="D183" s="18"/>
      <c r="E183" s="19"/>
      <c r="F183" s="20"/>
      <c r="G183" s="19"/>
      <c r="H183" s="20"/>
      <c r="I183" s="20"/>
      <c r="J183" s="19"/>
      <c r="K183" s="21"/>
      <c r="L183" s="22">
        <f>L182*C183</f>
        <v>0</v>
      </c>
    </row>
    <row r="184" spans="1:12" x14ac:dyDescent="0.3">
      <c r="A184" s="38"/>
      <c r="B184" s="86" t="s">
        <v>4</v>
      </c>
      <c r="C184" s="91"/>
      <c r="D184" s="18"/>
      <c r="E184" s="19"/>
      <c r="F184" s="20"/>
      <c r="G184" s="19"/>
      <c r="H184" s="20"/>
      <c r="I184" s="20"/>
      <c r="J184" s="19"/>
      <c r="K184" s="21"/>
      <c r="L184" s="22">
        <f>L183+L182</f>
        <v>0</v>
      </c>
    </row>
    <row r="185" spans="1:12" x14ac:dyDescent="0.3">
      <c r="A185" s="12"/>
      <c r="B185" s="85" t="s">
        <v>34</v>
      </c>
      <c r="C185" s="90">
        <v>0.08</v>
      </c>
      <c r="D185" s="18"/>
      <c r="E185" s="8"/>
      <c r="F185" s="16"/>
      <c r="G185" s="8"/>
      <c r="H185" s="16"/>
      <c r="I185" s="16"/>
      <c r="J185" s="8"/>
      <c r="K185" s="9"/>
      <c r="L185" s="9">
        <f>L184*C185</f>
        <v>0</v>
      </c>
    </row>
    <row r="186" spans="1:12" x14ac:dyDescent="0.3">
      <c r="A186" s="12"/>
      <c r="B186" s="86" t="s">
        <v>4</v>
      </c>
      <c r="C186" s="91"/>
      <c r="D186" s="23"/>
      <c r="E186" s="8"/>
      <c r="F186" s="16"/>
      <c r="G186" s="8"/>
      <c r="H186" s="16"/>
      <c r="I186" s="16"/>
      <c r="J186" s="8"/>
      <c r="K186" s="9"/>
      <c r="L186" s="9">
        <f>L185+L184</f>
        <v>0</v>
      </c>
    </row>
    <row r="187" spans="1:12" x14ac:dyDescent="0.3">
      <c r="A187" s="12"/>
      <c r="B187" s="85" t="s">
        <v>6</v>
      </c>
      <c r="C187" s="89">
        <v>0.03</v>
      </c>
      <c r="D187" s="11"/>
      <c r="E187" s="8"/>
      <c r="F187" s="16"/>
      <c r="G187" s="8"/>
      <c r="H187" s="16"/>
      <c r="I187" s="16"/>
      <c r="J187" s="8"/>
      <c r="K187" s="9"/>
      <c r="L187" s="9">
        <f>L186*C187</f>
        <v>0</v>
      </c>
    </row>
    <row r="188" spans="1:12" x14ac:dyDescent="0.3">
      <c r="A188" s="12"/>
      <c r="B188" s="86" t="s">
        <v>32</v>
      </c>
      <c r="C188" s="88"/>
      <c r="D188" s="11"/>
      <c r="E188" s="8"/>
      <c r="F188" s="16"/>
      <c r="G188" s="8"/>
      <c r="H188" s="8"/>
      <c r="I188" s="8"/>
      <c r="J188" s="8"/>
      <c r="K188" s="9"/>
      <c r="L188" s="9">
        <f>L187+L186</f>
        <v>0</v>
      </c>
    </row>
    <row r="189" spans="1:12" x14ac:dyDescent="0.3">
      <c r="A189" s="12"/>
      <c r="B189" s="10" t="s">
        <v>33</v>
      </c>
      <c r="C189" s="89">
        <v>0.18</v>
      </c>
      <c r="D189" s="11"/>
      <c r="E189" s="11"/>
      <c r="F189" s="11"/>
      <c r="G189" s="11"/>
      <c r="H189" s="11"/>
      <c r="I189" s="11"/>
      <c r="J189" s="11"/>
      <c r="K189" s="11"/>
      <c r="L189" s="68">
        <f>L188*C189</f>
        <v>0</v>
      </c>
    </row>
    <row r="190" spans="1:12" x14ac:dyDescent="0.3">
      <c r="A190" s="12"/>
      <c r="B190" s="37" t="s">
        <v>7</v>
      </c>
      <c r="C190" s="5"/>
      <c r="D190" s="11"/>
      <c r="E190" s="11"/>
      <c r="F190" s="11"/>
      <c r="G190" s="11"/>
      <c r="H190" s="11"/>
      <c r="I190" s="11"/>
      <c r="J190" s="11"/>
      <c r="K190" s="11"/>
      <c r="L190" s="23">
        <f>SUM(L188:L189)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conditionalFormatting sqref="C60">
    <cfRule type="cellIs" dxfId="9" priority="2" stopIfTrue="1" operator="equal">
      <formula>8223.307275</formula>
    </cfRule>
  </conditionalFormatting>
  <conditionalFormatting sqref="C72">
    <cfRule type="cellIs" dxfId="8" priority="1" stopIfTrue="1" operator="equal">
      <formula>8223.307275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F909-1F7A-431D-AAB4-1279B2219CF9}">
  <sheetPr>
    <tabColor theme="3" tint="0.39997558519241921"/>
  </sheetPr>
  <dimension ref="A1:L195"/>
  <sheetViews>
    <sheetView zoomScale="55" zoomScaleNormal="55" workbookViewId="0">
      <selection activeCell="J7" sqref="J7:J184"/>
    </sheetView>
  </sheetViews>
  <sheetFormatPr defaultRowHeight="14.4" x14ac:dyDescent="0.3"/>
  <cols>
    <col min="1" max="1" width="4.33203125" customWidth="1"/>
    <col min="2" max="2" width="67" customWidth="1"/>
    <col min="7" max="7" width="11.33203125" customWidth="1"/>
    <col min="9" max="9" width="11.21875" customWidth="1"/>
    <col min="11" max="11" width="11.109375" customWidth="1"/>
    <col min="12" max="12" width="11.6640625" customWidth="1"/>
  </cols>
  <sheetData>
    <row r="1" spans="1:12" x14ac:dyDescent="0.3">
      <c r="A1" s="4"/>
      <c r="B1" s="87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4.4" customHeight="1" x14ac:dyDescent="0.3">
      <c r="A2" s="110" t="s">
        <v>167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4" customHeight="1" x14ac:dyDescent="0.3">
      <c r="A3" s="52"/>
      <c r="B3" s="52" t="s">
        <v>108</v>
      </c>
      <c r="C3" s="52"/>
      <c r="D3" s="52"/>
      <c r="E3" s="52"/>
      <c r="F3" s="52"/>
      <c r="G3" s="3"/>
      <c r="H3" s="111" t="s">
        <v>8</v>
      </c>
      <c r="I3" s="111"/>
      <c r="J3" s="111"/>
      <c r="K3" s="121">
        <f>L195</f>
        <v>0</v>
      </c>
      <c r="L3" s="121"/>
    </row>
    <row r="4" spans="1:12" ht="14.4" customHeight="1" x14ac:dyDescent="0.3">
      <c r="A4" s="112" t="s">
        <v>18</v>
      </c>
      <c r="B4" s="112" t="s">
        <v>19</v>
      </c>
      <c r="C4" s="112" t="s">
        <v>20</v>
      </c>
      <c r="D4" s="114" t="s">
        <v>21</v>
      </c>
      <c r="E4" s="114" t="s">
        <v>22</v>
      </c>
      <c r="F4" s="116" t="s">
        <v>23</v>
      </c>
      <c r="G4" s="117"/>
      <c r="H4" s="118" t="s">
        <v>24</v>
      </c>
      <c r="I4" s="117"/>
      <c r="J4" s="119" t="s">
        <v>25</v>
      </c>
      <c r="K4" s="120"/>
      <c r="L4" s="112" t="s">
        <v>4</v>
      </c>
    </row>
    <row r="5" spans="1:12" x14ac:dyDescent="0.3">
      <c r="A5" s="113"/>
      <c r="B5" s="113"/>
      <c r="C5" s="113"/>
      <c r="D5" s="115"/>
      <c r="E5" s="115"/>
      <c r="F5" s="53" t="s">
        <v>26</v>
      </c>
      <c r="G5" s="53" t="s">
        <v>4</v>
      </c>
      <c r="H5" s="53" t="s">
        <v>26</v>
      </c>
      <c r="I5" s="53" t="s">
        <v>4</v>
      </c>
      <c r="J5" s="53" t="s">
        <v>26</v>
      </c>
      <c r="K5" s="53" t="s">
        <v>4</v>
      </c>
      <c r="L5" s="113"/>
    </row>
    <row r="6" spans="1:12" x14ac:dyDescent="0.3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x14ac:dyDescent="0.3">
      <c r="A7" s="54"/>
      <c r="B7" s="67" t="s">
        <v>168</v>
      </c>
      <c r="C7" s="63"/>
      <c r="D7" s="55"/>
      <c r="E7" s="55"/>
      <c r="F7" s="55"/>
      <c r="G7" s="55"/>
      <c r="H7" s="55"/>
      <c r="I7" s="55"/>
      <c r="J7" s="55"/>
      <c r="K7" s="55"/>
      <c r="L7" s="55"/>
    </row>
    <row r="8" spans="1:12" ht="27.6" x14ac:dyDescent="0.3">
      <c r="A8" s="12">
        <v>1</v>
      </c>
      <c r="B8" s="64" t="s">
        <v>129</v>
      </c>
      <c r="C8" s="70" t="s">
        <v>30</v>
      </c>
      <c r="D8" s="93"/>
      <c r="E8" s="65">
        <v>45</v>
      </c>
      <c r="F8" s="66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1" t="s">
        <v>30</v>
      </c>
      <c r="D9" s="16">
        <v>1</v>
      </c>
      <c r="E9" s="16">
        <f>E8*D9</f>
        <v>45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130</v>
      </c>
      <c r="C10" s="71" t="s">
        <v>30</v>
      </c>
      <c r="D10" s="26">
        <v>2.12</v>
      </c>
      <c r="E10" s="26">
        <f>D10*E8</f>
        <v>95.4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131</v>
      </c>
      <c r="C11" s="61" t="s">
        <v>30</v>
      </c>
      <c r="D11" s="26">
        <v>0.3</v>
      </c>
      <c r="E11" s="26">
        <f>D11*E9</f>
        <v>13.5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132</v>
      </c>
      <c r="C12" s="61" t="s">
        <v>1</v>
      </c>
      <c r="D12" s="26">
        <v>0.15</v>
      </c>
      <c r="E12" s="26">
        <f>E8*D12</f>
        <v>6.75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ht="16.2" customHeight="1" x14ac:dyDescent="0.3">
      <c r="A13" s="12"/>
      <c r="B13" s="27" t="s">
        <v>133</v>
      </c>
      <c r="C13" s="71" t="s">
        <v>116</v>
      </c>
      <c r="D13" s="26">
        <v>0.5</v>
      </c>
      <c r="E13" s="26">
        <f>D13*E11</f>
        <v>6.75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9</v>
      </c>
      <c r="C14" s="71" t="s">
        <v>0</v>
      </c>
      <c r="D14" s="26">
        <v>0.4</v>
      </c>
      <c r="E14" s="26">
        <f>E8*D14</f>
        <v>18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62" t="s">
        <v>134</v>
      </c>
      <c r="B15" s="64" t="s">
        <v>127</v>
      </c>
      <c r="C15" s="70" t="s">
        <v>37</v>
      </c>
      <c r="D15" s="93"/>
      <c r="E15" s="97">
        <v>28</v>
      </c>
      <c r="F15" s="6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62"/>
      <c r="B16" s="25" t="s">
        <v>10</v>
      </c>
      <c r="C16" s="61" t="s">
        <v>31</v>
      </c>
      <c r="D16" s="16">
        <v>1</v>
      </c>
      <c r="E16" s="16">
        <f>E15*D16</f>
        <v>28</v>
      </c>
      <c r="F16" s="2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7" t="s">
        <v>128</v>
      </c>
      <c r="C17" s="71" t="s">
        <v>116</v>
      </c>
      <c r="D17" s="26">
        <v>12.5</v>
      </c>
      <c r="E17" s="26">
        <f>D17*E15</f>
        <v>350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117</v>
      </c>
      <c r="C18" s="61" t="s">
        <v>118</v>
      </c>
      <c r="D18" s="26">
        <v>0.06</v>
      </c>
      <c r="E18" s="26">
        <f>D18*E16</f>
        <v>1.68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2"/>
      <c r="B19" s="27" t="s">
        <v>119</v>
      </c>
      <c r="C19" s="71" t="s">
        <v>30</v>
      </c>
      <c r="D19" s="26">
        <v>2.5</v>
      </c>
      <c r="E19" s="26">
        <f>E15*D19</f>
        <v>70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9</v>
      </c>
      <c r="C20" s="71" t="s">
        <v>0</v>
      </c>
      <c r="D20" s="26">
        <v>1</v>
      </c>
      <c r="E20" s="26">
        <f>E15*D20</f>
        <v>28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>
        <v>3</v>
      </c>
      <c r="B21" s="6" t="s">
        <v>135</v>
      </c>
      <c r="C21" s="70" t="s">
        <v>37</v>
      </c>
      <c r="D21" s="14"/>
      <c r="E21" s="98">
        <v>48</v>
      </c>
      <c r="F21" s="8"/>
      <c r="G21" s="9">
        <f t="shared" si="0"/>
        <v>0</v>
      </c>
      <c r="H21" s="8"/>
      <c r="I21" s="9">
        <f t="shared" si="1"/>
        <v>0</v>
      </c>
      <c r="J21" s="8"/>
      <c r="K21" s="9">
        <f t="shared" si="2"/>
        <v>0</v>
      </c>
      <c r="L21" s="9">
        <f t="shared" si="3"/>
        <v>0</v>
      </c>
    </row>
    <row r="22" spans="1:12" x14ac:dyDescent="0.3">
      <c r="A22" s="12"/>
      <c r="B22" s="25" t="s">
        <v>10</v>
      </c>
      <c r="C22" s="61" t="s">
        <v>31</v>
      </c>
      <c r="D22" s="16">
        <v>1</v>
      </c>
      <c r="E22" s="16">
        <f>E21*D22</f>
        <v>48</v>
      </c>
      <c r="F22" s="26"/>
      <c r="G22" s="9">
        <f t="shared" si="0"/>
        <v>0</v>
      </c>
      <c r="H22" s="31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7" t="s">
        <v>56</v>
      </c>
      <c r="C23" s="71" t="s">
        <v>47</v>
      </c>
      <c r="D23" s="26">
        <v>0.04</v>
      </c>
      <c r="E23" s="26">
        <f>E21*D23:D1082</f>
        <v>1.92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36" t="s">
        <v>2</v>
      </c>
      <c r="C24" s="88" t="s">
        <v>0</v>
      </c>
      <c r="D24" s="11">
        <v>0.7</v>
      </c>
      <c r="E24" s="8">
        <f>E21*D24</f>
        <v>33.599999999999994</v>
      </c>
      <c r="F24" s="8"/>
      <c r="G24" s="9">
        <f t="shared" si="0"/>
        <v>0</v>
      </c>
      <c r="H24" s="8"/>
      <c r="I24" s="9">
        <f t="shared" si="1"/>
        <v>0</v>
      </c>
      <c r="J24" s="8"/>
      <c r="K24" s="9">
        <f t="shared" si="2"/>
        <v>0</v>
      </c>
      <c r="L24" s="9">
        <f t="shared" si="3"/>
        <v>0</v>
      </c>
    </row>
    <row r="25" spans="1:12" ht="27.6" x14ac:dyDescent="0.3">
      <c r="A25" s="12">
        <v>4</v>
      </c>
      <c r="B25" s="64" t="s">
        <v>109</v>
      </c>
      <c r="C25" s="70" t="s">
        <v>11</v>
      </c>
      <c r="D25" s="93"/>
      <c r="E25" s="65">
        <v>21</v>
      </c>
      <c r="F25" s="6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5" t="s">
        <v>10</v>
      </c>
      <c r="C26" s="61" t="s">
        <v>31</v>
      </c>
      <c r="D26" s="16">
        <v>1</v>
      </c>
      <c r="E26" s="16">
        <f>E25*D26</f>
        <v>21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66</v>
      </c>
      <c r="C27" s="71" t="s">
        <v>47</v>
      </c>
      <c r="D27" s="26">
        <v>0.125</v>
      </c>
      <c r="E27" s="26">
        <f>D27*E25</f>
        <v>2.625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64</v>
      </c>
      <c r="C28" s="61" t="s">
        <v>30</v>
      </c>
      <c r="D28" s="26">
        <v>1.05</v>
      </c>
      <c r="E28" s="26">
        <f>D28*E26</f>
        <v>22.05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ht="27.6" x14ac:dyDescent="0.3">
      <c r="A29" s="12"/>
      <c r="B29" s="27" t="s">
        <v>69</v>
      </c>
      <c r="C29" s="61" t="s">
        <v>31</v>
      </c>
      <c r="D29" s="26">
        <v>1</v>
      </c>
      <c r="E29" s="26">
        <f>E25*D29</f>
        <v>21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7" t="s">
        <v>65</v>
      </c>
      <c r="C30" s="71" t="s">
        <v>47</v>
      </c>
      <c r="D30" s="26">
        <v>0.15</v>
      </c>
      <c r="E30" s="26">
        <f>D30*E28</f>
        <v>3.3075000000000001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67</v>
      </c>
      <c r="C31" s="61" t="s">
        <v>31</v>
      </c>
      <c r="D31" s="26">
        <v>1.05</v>
      </c>
      <c r="E31" s="26">
        <f>E25*D31</f>
        <v>22.05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9</v>
      </c>
      <c r="C32" s="71" t="s">
        <v>0</v>
      </c>
      <c r="D32" s="26">
        <v>1</v>
      </c>
      <c r="E32" s="26">
        <f>E25*D32</f>
        <v>21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56">
        <v>5</v>
      </c>
      <c r="B33" s="57" t="s">
        <v>136</v>
      </c>
      <c r="C33" s="70" t="s">
        <v>11</v>
      </c>
      <c r="D33" s="58"/>
      <c r="E33" s="59">
        <v>6</v>
      </c>
      <c r="F33" s="60"/>
      <c r="G33" s="9">
        <f t="shared" si="0"/>
        <v>0</v>
      </c>
      <c r="H33" s="30"/>
      <c r="I33" s="9">
        <f t="shared" si="1"/>
        <v>0</v>
      </c>
      <c r="J33" s="30"/>
      <c r="K33" s="9">
        <f t="shared" si="2"/>
        <v>0</v>
      </c>
      <c r="L33" s="9">
        <f t="shared" si="3"/>
        <v>0</v>
      </c>
    </row>
    <row r="34" spans="1:12" x14ac:dyDescent="0.3">
      <c r="A34" s="56"/>
      <c r="B34" s="25" t="s">
        <v>10</v>
      </c>
      <c r="C34" s="61" t="s">
        <v>31</v>
      </c>
      <c r="D34" s="16">
        <v>1</v>
      </c>
      <c r="E34" s="16">
        <f>D34*E33</f>
        <v>6</v>
      </c>
      <c r="F34" s="26"/>
      <c r="G34" s="9">
        <f t="shared" si="0"/>
        <v>0</v>
      </c>
      <c r="H34" s="26"/>
      <c r="I34" s="9">
        <f t="shared" si="1"/>
        <v>0</v>
      </c>
      <c r="J34" s="31"/>
      <c r="K34" s="9">
        <f t="shared" si="2"/>
        <v>0</v>
      </c>
      <c r="L34" s="9">
        <f t="shared" si="3"/>
        <v>0</v>
      </c>
    </row>
    <row r="35" spans="1:12" x14ac:dyDescent="0.3">
      <c r="A35" s="62"/>
      <c r="B35" s="27" t="s">
        <v>45</v>
      </c>
      <c r="C35" s="71" t="s">
        <v>1</v>
      </c>
      <c r="D35" s="26">
        <v>3.5</v>
      </c>
      <c r="E35" s="26">
        <f>E33*D35</f>
        <v>21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62"/>
      <c r="B36" s="27" t="s">
        <v>73</v>
      </c>
      <c r="C36" s="71" t="s">
        <v>1</v>
      </c>
      <c r="D36" s="26">
        <v>0.63</v>
      </c>
      <c r="E36" s="26">
        <f>E34*D36</f>
        <v>3.7800000000000002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2"/>
      <c r="B37" s="80" t="s">
        <v>9</v>
      </c>
      <c r="C37" s="61" t="s">
        <v>0</v>
      </c>
      <c r="D37" s="16">
        <v>0.5</v>
      </c>
      <c r="E37" s="16">
        <f>D37*E33</f>
        <v>3</v>
      </c>
      <c r="F37" s="16"/>
      <c r="G37" s="9">
        <f t="shared" si="0"/>
        <v>0</v>
      </c>
      <c r="H37" s="16"/>
      <c r="I37" s="9">
        <f t="shared" si="1"/>
        <v>0</v>
      </c>
      <c r="J37" s="16"/>
      <c r="K37" s="9">
        <f t="shared" si="2"/>
        <v>0</v>
      </c>
      <c r="L37" s="9">
        <f t="shared" si="3"/>
        <v>0</v>
      </c>
    </row>
    <row r="38" spans="1:12" ht="27.6" x14ac:dyDescent="0.3">
      <c r="A38" s="12">
        <v>6</v>
      </c>
      <c r="B38" s="64" t="s">
        <v>59</v>
      </c>
      <c r="C38" s="92" t="s">
        <v>47</v>
      </c>
      <c r="D38" s="93"/>
      <c r="E38" s="65">
        <v>0.35</v>
      </c>
      <c r="F38" s="6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5" t="s">
        <v>10</v>
      </c>
      <c r="C39" s="61" t="s">
        <v>31</v>
      </c>
      <c r="D39" s="16">
        <v>1</v>
      </c>
      <c r="E39" s="16">
        <f>E38*D39</f>
        <v>0.35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46</v>
      </c>
      <c r="C40" s="71" t="s">
        <v>47</v>
      </c>
      <c r="D40" s="26">
        <v>1.2</v>
      </c>
      <c r="E40" s="26">
        <f>D40*E38</f>
        <v>0.42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49</v>
      </c>
      <c r="C41" s="61" t="s">
        <v>31</v>
      </c>
      <c r="D41" s="26">
        <v>0.5</v>
      </c>
      <c r="E41" s="26">
        <f>D41*E39</f>
        <v>0.17499999999999999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27" t="s">
        <v>48</v>
      </c>
      <c r="C42" s="71" t="s">
        <v>30</v>
      </c>
      <c r="D42" s="26"/>
      <c r="E42" s="26">
        <v>8</v>
      </c>
      <c r="F42" s="26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12"/>
      <c r="B43" s="27" t="s">
        <v>9</v>
      </c>
      <c r="C43" s="71" t="s">
        <v>0</v>
      </c>
      <c r="D43" s="26">
        <v>4</v>
      </c>
      <c r="E43" s="26">
        <f>E38*D43</f>
        <v>1.4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56">
        <v>7</v>
      </c>
      <c r="B44" s="57" t="s">
        <v>55</v>
      </c>
      <c r="C44" s="70" t="s">
        <v>37</v>
      </c>
      <c r="D44" s="59"/>
      <c r="E44" s="59">
        <v>18.600000000000001</v>
      </c>
      <c r="F44" s="60"/>
      <c r="G44" s="9">
        <f t="shared" si="0"/>
        <v>0</v>
      </c>
      <c r="H44" s="30"/>
      <c r="I44" s="9">
        <f t="shared" si="1"/>
        <v>0</v>
      </c>
      <c r="J44" s="30"/>
      <c r="K44" s="9">
        <f t="shared" si="2"/>
        <v>0</v>
      </c>
      <c r="L44" s="9">
        <f t="shared" si="3"/>
        <v>0</v>
      </c>
    </row>
    <row r="45" spans="1:12" x14ac:dyDescent="0.3">
      <c r="A45" s="56"/>
      <c r="B45" s="25" t="s">
        <v>10</v>
      </c>
      <c r="C45" s="61" t="s">
        <v>31</v>
      </c>
      <c r="D45" s="16">
        <v>1</v>
      </c>
      <c r="E45" s="16">
        <f>D45*E44</f>
        <v>18.600000000000001</v>
      </c>
      <c r="F45" s="26"/>
      <c r="G45" s="9">
        <f t="shared" si="0"/>
        <v>0</v>
      </c>
      <c r="H45" s="26"/>
      <c r="I45" s="9">
        <f t="shared" si="1"/>
        <v>0</v>
      </c>
      <c r="J45" s="31"/>
      <c r="K45" s="9">
        <f t="shared" si="2"/>
        <v>0</v>
      </c>
      <c r="L45" s="9">
        <f t="shared" si="3"/>
        <v>0</v>
      </c>
    </row>
    <row r="46" spans="1:12" x14ac:dyDescent="0.3">
      <c r="A46" s="62"/>
      <c r="B46" s="27" t="s">
        <v>56</v>
      </c>
      <c r="C46" s="71" t="s">
        <v>47</v>
      </c>
      <c r="D46" s="26">
        <v>7.4999999999999997E-2</v>
      </c>
      <c r="E46" s="26">
        <f>E44*D46:D1139</f>
        <v>1.395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2"/>
      <c r="B47" s="80" t="s">
        <v>9</v>
      </c>
      <c r="C47" s="61" t="s">
        <v>0</v>
      </c>
      <c r="D47" s="16">
        <v>0.5</v>
      </c>
      <c r="E47" s="16">
        <f>D47*E44</f>
        <v>9.3000000000000007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56">
        <v>8</v>
      </c>
      <c r="B48" s="57" t="s">
        <v>57</v>
      </c>
      <c r="C48" s="70" t="s">
        <v>37</v>
      </c>
      <c r="D48" s="59"/>
      <c r="E48" s="59">
        <f>E44</f>
        <v>18.600000000000001</v>
      </c>
      <c r="F48" s="60"/>
      <c r="G48" s="9">
        <f t="shared" si="0"/>
        <v>0</v>
      </c>
      <c r="H48" s="30"/>
      <c r="I48" s="9">
        <f t="shared" si="1"/>
        <v>0</v>
      </c>
      <c r="J48" s="30"/>
      <c r="K48" s="9">
        <f t="shared" si="2"/>
        <v>0</v>
      </c>
      <c r="L48" s="9">
        <f t="shared" si="3"/>
        <v>0</v>
      </c>
    </row>
    <row r="49" spans="1:12" x14ac:dyDescent="0.3">
      <c r="A49" s="56"/>
      <c r="B49" s="25" t="s">
        <v>10</v>
      </c>
      <c r="C49" s="61" t="s">
        <v>31</v>
      </c>
      <c r="D49" s="16">
        <v>1</v>
      </c>
      <c r="E49" s="16">
        <f>D49*E48</f>
        <v>18.600000000000001</v>
      </c>
      <c r="F49" s="26"/>
      <c r="G49" s="9">
        <f t="shared" si="0"/>
        <v>0</v>
      </c>
      <c r="H49" s="26"/>
      <c r="I49" s="9">
        <f t="shared" si="1"/>
        <v>0</v>
      </c>
      <c r="J49" s="31"/>
      <c r="K49" s="9">
        <f t="shared" si="2"/>
        <v>0</v>
      </c>
      <c r="L49" s="9">
        <f t="shared" si="3"/>
        <v>0</v>
      </c>
    </row>
    <row r="50" spans="1:12" ht="27.6" x14ac:dyDescent="0.3">
      <c r="A50" s="62"/>
      <c r="B50" s="27" t="s">
        <v>58</v>
      </c>
      <c r="C50" s="71" t="s">
        <v>1</v>
      </c>
      <c r="D50" s="26">
        <v>0.8</v>
      </c>
      <c r="E50" s="26">
        <f>E48*D50:D1143</f>
        <v>14.880000000000003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2"/>
      <c r="B51" s="80" t="s">
        <v>9</v>
      </c>
      <c r="C51" s="61" t="s">
        <v>0</v>
      </c>
      <c r="D51" s="16">
        <v>0.5</v>
      </c>
      <c r="E51" s="16">
        <f>D51*E48</f>
        <v>9.3000000000000007</v>
      </c>
      <c r="F51" s="16"/>
      <c r="G51" s="9">
        <f t="shared" si="0"/>
        <v>0</v>
      </c>
      <c r="H51" s="16"/>
      <c r="I51" s="9">
        <f t="shared" si="1"/>
        <v>0</v>
      </c>
      <c r="J51" s="16"/>
      <c r="K51" s="9">
        <f t="shared" si="2"/>
        <v>0</v>
      </c>
      <c r="L51" s="9">
        <f t="shared" si="3"/>
        <v>0</v>
      </c>
    </row>
    <row r="52" spans="1:12" x14ac:dyDescent="0.3">
      <c r="A52" s="12">
        <v>9</v>
      </c>
      <c r="B52" s="64" t="s">
        <v>50</v>
      </c>
      <c r="C52" s="70" t="s">
        <v>37</v>
      </c>
      <c r="D52" s="93"/>
      <c r="E52" s="65">
        <v>3.5</v>
      </c>
      <c r="F52" s="6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5" t="s">
        <v>10</v>
      </c>
      <c r="C53" s="61" t="s">
        <v>31</v>
      </c>
      <c r="D53" s="16">
        <v>1</v>
      </c>
      <c r="E53" s="16">
        <f>E52*D53</f>
        <v>3.5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12"/>
      <c r="B54" s="27" t="s">
        <v>68</v>
      </c>
      <c r="C54" s="61" t="s">
        <v>31</v>
      </c>
      <c r="D54" s="26">
        <v>1.1000000000000001</v>
      </c>
      <c r="E54" s="26">
        <f>D54*E52</f>
        <v>3.8500000000000005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12"/>
      <c r="B55" s="27" t="s">
        <v>51</v>
      </c>
      <c r="C55" s="71" t="s">
        <v>1</v>
      </c>
      <c r="D55" s="26">
        <v>7</v>
      </c>
      <c r="E55" s="26">
        <f>E52*D55</f>
        <v>24.5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12"/>
      <c r="B56" s="27" t="s">
        <v>52</v>
      </c>
      <c r="C56" s="71" t="s">
        <v>1</v>
      </c>
      <c r="D56" s="26">
        <v>0.3</v>
      </c>
      <c r="E56" s="26">
        <f>E53*D56</f>
        <v>1.05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9</v>
      </c>
      <c r="C57" s="71" t="s">
        <v>0</v>
      </c>
      <c r="D57" s="26">
        <v>0.2</v>
      </c>
      <c r="E57" s="26">
        <f>E52*D57</f>
        <v>0.70000000000000007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ht="22.8" customHeight="1" x14ac:dyDescent="0.3">
      <c r="A58" s="56">
        <v>10</v>
      </c>
      <c r="B58" s="57" t="s">
        <v>53</v>
      </c>
      <c r="C58" s="70" t="s">
        <v>30</v>
      </c>
      <c r="D58" s="58"/>
      <c r="E58" s="59">
        <f>1.2+1.2+0.9</f>
        <v>3.3</v>
      </c>
      <c r="F58" s="60"/>
      <c r="G58" s="9">
        <f t="shared" si="0"/>
        <v>0</v>
      </c>
      <c r="H58" s="30"/>
      <c r="I58" s="9">
        <f t="shared" si="1"/>
        <v>0</v>
      </c>
      <c r="J58" s="30"/>
      <c r="K58" s="9">
        <f t="shared" si="2"/>
        <v>0</v>
      </c>
      <c r="L58" s="9">
        <f t="shared" si="3"/>
        <v>0</v>
      </c>
    </row>
    <row r="59" spans="1:12" x14ac:dyDescent="0.3">
      <c r="A59" s="56"/>
      <c r="B59" s="25" t="s">
        <v>10</v>
      </c>
      <c r="C59" s="61" t="s">
        <v>30</v>
      </c>
      <c r="D59" s="16">
        <v>1</v>
      </c>
      <c r="E59" s="16">
        <f>D59*E58</f>
        <v>3.3</v>
      </c>
      <c r="F59" s="26"/>
      <c r="G59" s="9">
        <f t="shared" si="0"/>
        <v>0</v>
      </c>
      <c r="H59" s="26"/>
      <c r="I59" s="9">
        <f t="shared" si="1"/>
        <v>0</v>
      </c>
      <c r="J59" s="31"/>
      <c r="K59" s="9">
        <f t="shared" si="2"/>
        <v>0</v>
      </c>
      <c r="L59" s="9">
        <f t="shared" si="3"/>
        <v>0</v>
      </c>
    </row>
    <row r="60" spans="1:12" x14ac:dyDescent="0.3">
      <c r="A60" s="62"/>
      <c r="B60" s="27" t="s">
        <v>54</v>
      </c>
      <c r="C60" s="71" t="s">
        <v>30</v>
      </c>
      <c r="D60" s="28">
        <v>1.08</v>
      </c>
      <c r="E60" s="26">
        <f>E58*D60</f>
        <v>3.5640000000000001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51</v>
      </c>
      <c r="C61" s="71" t="s">
        <v>1</v>
      </c>
      <c r="D61" s="26">
        <v>2</v>
      </c>
      <c r="E61" s="26">
        <f>E58*D61</f>
        <v>6.6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12"/>
      <c r="B62" s="27" t="s">
        <v>52</v>
      </c>
      <c r="C62" s="71" t="s">
        <v>1</v>
      </c>
      <c r="D62" s="26">
        <v>0.1</v>
      </c>
      <c r="E62" s="26">
        <f>E59*D62</f>
        <v>0.33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2"/>
      <c r="B63" s="80" t="s">
        <v>9</v>
      </c>
      <c r="C63" s="61" t="s">
        <v>0</v>
      </c>
      <c r="D63" s="35">
        <v>0.5</v>
      </c>
      <c r="E63" s="16">
        <f>D63*E58</f>
        <v>1.65</v>
      </c>
      <c r="F63" s="1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4" t="s">
        <v>61</v>
      </c>
      <c r="C64" s="70" t="s">
        <v>37</v>
      </c>
      <c r="D64" s="93"/>
      <c r="E64" s="65">
        <v>16</v>
      </c>
      <c r="F64" s="6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12"/>
      <c r="B65" s="25" t="s">
        <v>10</v>
      </c>
      <c r="C65" s="61" t="s">
        <v>31</v>
      </c>
      <c r="D65" s="16">
        <v>1</v>
      </c>
      <c r="E65" s="16">
        <f>E64*D65</f>
        <v>16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60</v>
      </c>
      <c r="C66" s="61" t="s">
        <v>31</v>
      </c>
      <c r="D66" s="26">
        <v>1.05</v>
      </c>
      <c r="E66" s="26">
        <f>D66*E64</f>
        <v>16.8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27" t="s">
        <v>51</v>
      </c>
      <c r="C67" s="71" t="s">
        <v>1</v>
      </c>
      <c r="D67" s="26">
        <v>7</v>
      </c>
      <c r="E67" s="26">
        <f>E64*D67</f>
        <v>112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x14ac:dyDescent="0.3">
      <c r="A68" s="12"/>
      <c r="B68" s="27" t="s">
        <v>52</v>
      </c>
      <c r="C68" s="71" t="s">
        <v>1</v>
      </c>
      <c r="D68" s="26">
        <v>0.3</v>
      </c>
      <c r="E68" s="26">
        <f>E65*D68</f>
        <v>4.8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7" t="s">
        <v>9</v>
      </c>
      <c r="C69" s="71" t="s">
        <v>0</v>
      </c>
      <c r="D69" s="26">
        <v>0.95</v>
      </c>
      <c r="E69" s="26">
        <f>E64*D69</f>
        <v>15.2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56">
        <v>12</v>
      </c>
      <c r="B70" s="57" t="s">
        <v>62</v>
      </c>
      <c r="C70" s="70" t="s">
        <v>30</v>
      </c>
      <c r="D70" s="58"/>
      <c r="E70" s="59">
        <v>12.5</v>
      </c>
      <c r="F70" s="60"/>
      <c r="G70" s="9">
        <f t="shared" si="0"/>
        <v>0</v>
      </c>
      <c r="H70" s="30"/>
      <c r="I70" s="9">
        <f t="shared" si="1"/>
        <v>0</v>
      </c>
      <c r="J70" s="30"/>
      <c r="K70" s="9">
        <f t="shared" si="2"/>
        <v>0</v>
      </c>
      <c r="L70" s="9">
        <f t="shared" si="3"/>
        <v>0</v>
      </c>
    </row>
    <row r="71" spans="1:12" x14ac:dyDescent="0.3">
      <c r="A71" s="56"/>
      <c r="B71" s="25" t="s">
        <v>10</v>
      </c>
      <c r="C71" s="61" t="s">
        <v>30</v>
      </c>
      <c r="D71" s="16">
        <v>1</v>
      </c>
      <c r="E71" s="16">
        <f>D71*E70</f>
        <v>12.5</v>
      </c>
      <c r="F71" s="26"/>
      <c r="G71" s="9">
        <f t="shared" si="0"/>
        <v>0</v>
      </c>
      <c r="H71" s="26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62"/>
      <c r="B72" s="27" t="s">
        <v>63</v>
      </c>
      <c r="C72" s="71" t="s">
        <v>30</v>
      </c>
      <c r="D72" s="28">
        <v>0.12</v>
      </c>
      <c r="E72" s="26">
        <f>E70*D72</f>
        <v>1.5</v>
      </c>
      <c r="F72" s="26"/>
      <c r="G72" s="9">
        <f t="shared" ref="G72:G135" si="4">F72*E72</f>
        <v>0</v>
      </c>
      <c r="H72" s="26"/>
      <c r="I72" s="9">
        <f t="shared" ref="I72:I135" si="5">H72*E72</f>
        <v>0</v>
      </c>
      <c r="J72" s="26"/>
      <c r="K72" s="9">
        <f t="shared" ref="K72:K135" si="6">J72*E72</f>
        <v>0</v>
      </c>
      <c r="L72" s="9">
        <f t="shared" ref="L72:L135" si="7">G72+I72+K72</f>
        <v>0</v>
      </c>
    </row>
    <row r="73" spans="1:12" x14ac:dyDescent="0.3">
      <c r="A73" s="12"/>
      <c r="B73" s="27" t="s">
        <v>51</v>
      </c>
      <c r="C73" s="71" t="s">
        <v>1</v>
      </c>
      <c r="D73" s="26">
        <v>1.5</v>
      </c>
      <c r="E73" s="26">
        <f>E70*D73</f>
        <v>18.75</v>
      </c>
      <c r="F73" s="26"/>
      <c r="G73" s="9">
        <f t="shared" si="4"/>
        <v>0</v>
      </c>
      <c r="H73" s="26"/>
      <c r="I73" s="9">
        <f t="shared" si="5"/>
        <v>0</v>
      </c>
      <c r="J73" s="26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7" t="s">
        <v>52</v>
      </c>
      <c r="C74" s="71" t="s">
        <v>1</v>
      </c>
      <c r="D74" s="26">
        <v>0.1</v>
      </c>
      <c r="E74" s="26">
        <f>E71*D74</f>
        <v>1.25</v>
      </c>
      <c r="F74" s="26"/>
      <c r="G74" s="9">
        <f t="shared" si="4"/>
        <v>0</v>
      </c>
      <c r="H74" s="26"/>
      <c r="I74" s="9">
        <f t="shared" si="5"/>
        <v>0</v>
      </c>
      <c r="J74" s="26"/>
      <c r="K74" s="9">
        <f t="shared" si="6"/>
        <v>0</v>
      </c>
      <c r="L74" s="9">
        <f t="shared" si="7"/>
        <v>0</v>
      </c>
    </row>
    <row r="75" spans="1:12" x14ac:dyDescent="0.3">
      <c r="A75" s="62"/>
      <c r="B75" s="80" t="s">
        <v>9</v>
      </c>
      <c r="C75" s="61" t="s">
        <v>0</v>
      </c>
      <c r="D75" s="35">
        <v>0.3</v>
      </c>
      <c r="E75" s="16">
        <f>D75*E70</f>
        <v>3.75</v>
      </c>
      <c r="F75" s="16"/>
      <c r="G75" s="9">
        <f t="shared" si="4"/>
        <v>0</v>
      </c>
      <c r="H75" s="16"/>
      <c r="I75" s="9">
        <f t="shared" si="5"/>
        <v>0</v>
      </c>
      <c r="J75" s="16"/>
      <c r="K75" s="9">
        <f t="shared" si="6"/>
        <v>0</v>
      </c>
      <c r="L75" s="9">
        <f t="shared" si="7"/>
        <v>0</v>
      </c>
    </row>
    <row r="76" spans="1:12" x14ac:dyDescent="0.3">
      <c r="A76" s="62" t="s">
        <v>137</v>
      </c>
      <c r="B76" s="64" t="s">
        <v>138</v>
      </c>
      <c r="C76" s="70" t="s">
        <v>37</v>
      </c>
      <c r="D76" s="93"/>
      <c r="E76" s="97">
        <v>105</v>
      </c>
      <c r="F76" s="66"/>
      <c r="G76" s="9">
        <f t="shared" si="4"/>
        <v>0</v>
      </c>
      <c r="H76" s="26"/>
      <c r="I76" s="9">
        <f t="shared" si="5"/>
        <v>0</v>
      </c>
      <c r="J76" s="26"/>
      <c r="K76" s="9">
        <f t="shared" si="6"/>
        <v>0</v>
      </c>
      <c r="L76" s="9">
        <f t="shared" si="7"/>
        <v>0</v>
      </c>
    </row>
    <row r="77" spans="1:12" x14ac:dyDescent="0.3">
      <c r="A77" s="62"/>
      <c r="B77" s="25" t="s">
        <v>10</v>
      </c>
      <c r="C77" s="61" t="s">
        <v>31</v>
      </c>
      <c r="D77" s="16">
        <v>1</v>
      </c>
      <c r="E77" s="16">
        <f>E76*D77</f>
        <v>105</v>
      </c>
      <c r="F77" s="26"/>
      <c r="G77" s="9">
        <f t="shared" si="4"/>
        <v>0</v>
      </c>
      <c r="H77" s="26"/>
      <c r="I77" s="9">
        <f t="shared" si="5"/>
        <v>0</v>
      </c>
      <c r="J77" s="26"/>
      <c r="K77" s="9">
        <f t="shared" si="6"/>
        <v>0</v>
      </c>
      <c r="L77" s="9">
        <f t="shared" si="7"/>
        <v>0</v>
      </c>
    </row>
    <row r="78" spans="1:12" ht="27.6" x14ac:dyDescent="0.3">
      <c r="A78" s="62"/>
      <c r="B78" s="27" t="s">
        <v>139</v>
      </c>
      <c r="C78" s="61" t="s">
        <v>31</v>
      </c>
      <c r="D78" s="26">
        <v>1.1000000000000001</v>
      </c>
      <c r="E78" s="26">
        <f>D78*E76</f>
        <v>115.50000000000001</v>
      </c>
      <c r="F78" s="26"/>
      <c r="G78" s="9">
        <f t="shared" si="4"/>
        <v>0</v>
      </c>
      <c r="H78" s="26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62"/>
      <c r="B79" s="27" t="s">
        <v>51</v>
      </c>
      <c r="C79" s="71" t="s">
        <v>1</v>
      </c>
      <c r="D79" s="26">
        <v>4</v>
      </c>
      <c r="E79" s="26">
        <f>E76*D79</f>
        <v>420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62"/>
      <c r="B80" s="27" t="s">
        <v>70</v>
      </c>
      <c r="C80" s="71" t="s">
        <v>17</v>
      </c>
      <c r="D80" s="26">
        <v>5</v>
      </c>
      <c r="E80" s="26">
        <f>E77*D80</f>
        <v>525</v>
      </c>
      <c r="F80" s="26"/>
      <c r="G80" s="9">
        <f t="shared" si="4"/>
        <v>0</v>
      </c>
      <c r="H80" s="26"/>
      <c r="I80" s="9">
        <f t="shared" si="5"/>
        <v>0</v>
      </c>
      <c r="J80" s="26"/>
      <c r="K80" s="9">
        <f t="shared" si="6"/>
        <v>0</v>
      </c>
      <c r="L80" s="9">
        <f t="shared" si="7"/>
        <v>0</v>
      </c>
    </row>
    <row r="81" spans="1:12" x14ac:dyDescent="0.3">
      <c r="A81" s="62"/>
      <c r="B81" s="27" t="s">
        <v>9</v>
      </c>
      <c r="C81" s="71" t="s">
        <v>0</v>
      </c>
      <c r="D81" s="26">
        <v>0.53</v>
      </c>
      <c r="E81" s="26">
        <f>E76*D81</f>
        <v>55.650000000000006</v>
      </c>
      <c r="F81" s="26"/>
      <c r="G81" s="9">
        <f t="shared" si="4"/>
        <v>0</v>
      </c>
      <c r="H81" s="26"/>
      <c r="I81" s="9">
        <f t="shared" si="5"/>
        <v>0</v>
      </c>
      <c r="J81" s="26"/>
      <c r="K81" s="9">
        <f t="shared" si="6"/>
        <v>0</v>
      </c>
      <c r="L81" s="9">
        <f t="shared" si="7"/>
        <v>0</v>
      </c>
    </row>
    <row r="82" spans="1:12" x14ac:dyDescent="0.3">
      <c r="A82" s="62" t="s">
        <v>122</v>
      </c>
      <c r="B82" s="64" t="s">
        <v>140</v>
      </c>
      <c r="C82" s="70" t="s">
        <v>37</v>
      </c>
      <c r="D82" s="93"/>
      <c r="E82" s="97">
        <v>132</v>
      </c>
      <c r="F82" s="66"/>
      <c r="G82" s="9">
        <f t="shared" si="4"/>
        <v>0</v>
      </c>
      <c r="H82" s="26"/>
      <c r="I82" s="9">
        <f t="shared" si="5"/>
        <v>0</v>
      </c>
      <c r="J82" s="26"/>
      <c r="K82" s="9">
        <f t="shared" si="6"/>
        <v>0</v>
      </c>
      <c r="L82" s="9">
        <f t="shared" si="7"/>
        <v>0</v>
      </c>
    </row>
    <row r="83" spans="1:12" x14ac:dyDescent="0.3">
      <c r="A83" s="62"/>
      <c r="B83" s="25" t="s">
        <v>10</v>
      </c>
      <c r="C83" s="61" t="s">
        <v>31</v>
      </c>
      <c r="D83" s="16">
        <v>1</v>
      </c>
      <c r="E83" s="16">
        <f>E82*D83</f>
        <v>132</v>
      </c>
      <c r="F83" s="26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2"/>
      <c r="B84" s="27" t="s">
        <v>120</v>
      </c>
      <c r="C84" s="61" t="s">
        <v>31</v>
      </c>
      <c r="D84" s="26">
        <v>1.05</v>
      </c>
      <c r="E84" s="26">
        <f>D84*E82</f>
        <v>138.6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2"/>
      <c r="B85" s="27" t="s">
        <v>51</v>
      </c>
      <c r="C85" s="71" t="s">
        <v>1</v>
      </c>
      <c r="D85" s="26">
        <v>1.5</v>
      </c>
      <c r="E85" s="26">
        <f>E82*D85</f>
        <v>198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2"/>
      <c r="B86" s="27" t="s">
        <v>9</v>
      </c>
      <c r="C86" s="71" t="s">
        <v>0</v>
      </c>
      <c r="D86" s="26">
        <v>0.53</v>
      </c>
      <c r="E86" s="26">
        <f>E82*D86</f>
        <v>69.960000000000008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ht="27.6" x14ac:dyDescent="0.3">
      <c r="A87" s="56">
        <v>15</v>
      </c>
      <c r="B87" s="64" t="s">
        <v>152</v>
      </c>
      <c r="C87" s="70" t="s">
        <v>37</v>
      </c>
      <c r="D87" s="93"/>
      <c r="E87" s="97">
        <v>53</v>
      </c>
      <c r="F87" s="6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2"/>
      <c r="B88" s="25" t="s">
        <v>10</v>
      </c>
      <c r="C88" s="61" t="s">
        <v>31</v>
      </c>
      <c r="D88" s="16">
        <v>1</v>
      </c>
      <c r="E88" s="16">
        <f>E87*D88</f>
        <v>53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ht="27.6" x14ac:dyDescent="0.3">
      <c r="A89" s="62"/>
      <c r="B89" s="27" t="s">
        <v>72</v>
      </c>
      <c r="C89" s="61" t="s">
        <v>31</v>
      </c>
      <c r="D89" s="26">
        <v>1.1000000000000001</v>
      </c>
      <c r="E89" s="26">
        <f>D89*E87</f>
        <v>58.300000000000004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2"/>
      <c r="B90" s="81" t="s">
        <v>73</v>
      </c>
      <c r="C90" s="72" t="s">
        <v>11</v>
      </c>
      <c r="D90" s="34">
        <v>0.35</v>
      </c>
      <c r="E90" s="31">
        <f>E87*D90</f>
        <v>18.549999999999997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x14ac:dyDescent="0.3">
      <c r="A91" s="62"/>
      <c r="B91" s="27" t="s">
        <v>71</v>
      </c>
      <c r="C91" s="71" t="s">
        <v>1</v>
      </c>
      <c r="D91" s="26">
        <v>1.2</v>
      </c>
      <c r="E91" s="26">
        <f>E87*D91</f>
        <v>63.599999999999994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2"/>
      <c r="B92" s="27" t="s">
        <v>70</v>
      </c>
      <c r="C92" s="71" t="s">
        <v>17</v>
      </c>
      <c r="D92" s="26">
        <v>5</v>
      </c>
      <c r="E92" s="26">
        <f>E88*D92</f>
        <v>265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2"/>
      <c r="B93" s="27" t="s">
        <v>9</v>
      </c>
      <c r="C93" s="71" t="s">
        <v>0</v>
      </c>
      <c r="D93" s="26">
        <v>0.53</v>
      </c>
      <c r="E93" s="26">
        <f>E87*D93</f>
        <v>28.09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ht="27.6" x14ac:dyDescent="0.3">
      <c r="A94" s="12">
        <v>16</v>
      </c>
      <c r="B94" s="6" t="s">
        <v>74</v>
      </c>
      <c r="C94" s="70" t="s">
        <v>30</v>
      </c>
      <c r="D94" s="14"/>
      <c r="E94" s="96">
        <v>95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25" t="s">
        <v>10</v>
      </c>
      <c r="C95" s="61" t="s">
        <v>31</v>
      </c>
      <c r="D95" s="16">
        <v>1</v>
      </c>
      <c r="E95" s="16">
        <f>E94*D95</f>
        <v>95</v>
      </c>
      <c r="F95" s="26"/>
      <c r="G95" s="9">
        <f t="shared" si="4"/>
        <v>0</v>
      </c>
      <c r="H95" s="31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12"/>
      <c r="B96" s="25" t="s">
        <v>78</v>
      </c>
      <c r="C96" s="61" t="s">
        <v>1</v>
      </c>
      <c r="D96" s="16">
        <v>3</v>
      </c>
      <c r="E96" s="31">
        <f>E93*D96</f>
        <v>84.27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27" t="s">
        <v>56</v>
      </c>
      <c r="C97" s="71" t="s">
        <v>47</v>
      </c>
      <c r="D97" s="26">
        <v>0.01</v>
      </c>
      <c r="E97" s="26">
        <f>E94*D97:D1188</f>
        <v>0.95000000000000007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12"/>
      <c r="B98" s="81" t="s">
        <v>73</v>
      </c>
      <c r="C98" s="72" t="s">
        <v>11</v>
      </c>
      <c r="D98" s="34">
        <v>0.05</v>
      </c>
      <c r="E98" s="31">
        <f>E95*D98</f>
        <v>4.75</v>
      </c>
      <c r="F98" s="31"/>
      <c r="G98" s="9">
        <f t="shared" si="4"/>
        <v>0</v>
      </c>
      <c r="H98" s="31"/>
      <c r="I98" s="9">
        <f t="shared" si="5"/>
        <v>0</v>
      </c>
      <c r="J98" s="3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36" t="s">
        <v>2</v>
      </c>
      <c r="C99" s="88" t="s">
        <v>0</v>
      </c>
      <c r="D99" s="11">
        <v>0.2</v>
      </c>
      <c r="E99" s="8">
        <f>E94*D99</f>
        <v>19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>
        <v>17</v>
      </c>
      <c r="B100" s="6" t="s">
        <v>141</v>
      </c>
      <c r="C100" s="70" t="s">
        <v>11</v>
      </c>
      <c r="D100" s="7"/>
      <c r="E100" s="7">
        <v>97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25" t="s">
        <v>10</v>
      </c>
      <c r="C101" s="61" t="s">
        <v>31</v>
      </c>
      <c r="D101" s="16">
        <v>1</v>
      </c>
      <c r="E101" s="16">
        <f>E100*D101</f>
        <v>97</v>
      </c>
      <c r="F101" s="26"/>
      <c r="G101" s="9">
        <f t="shared" si="4"/>
        <v>0</v>
      </c>
      <c r="H101" s="16"/>
      <c r="I101" s="9">
        <f t="shared" si="5"/>
        <v>0</v>
      </c>
      <c r="J101" s="16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25" t="s">
        <v>78</v>
      </c>
      <c r="C102" s="61" t="s">
        <v>1</v>
      </c>
      <c r="D102" s="16">
        <v>3</v>
      </c>
      <c r="E102" s="31">
        <f>E99*D102</f>
        <v>57</v>
      </c>
      <c r="F102" s="31"/>
      <c r="G102" s="9">
        <f t="shared" si="4"/>
        <v>0</v>
      </c>
      <c r="H102" s="31"/>
      <c r="I102" s="9">
        <f t="shared" si="5"/>
        <v>0</v>
      </c>
      <c r="J102" s="3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82" t="s">
        <v>75</v>
      </c>
      <c r="C103" s="61" t="s">
        <v>1</v>
      </c>
      <c r="D103" s="16">
        <v>2</v>
      </c>
      <c r="E103" s="31">
        <f>E100*D103</f>
        <v>194</v>
      </c>
      <c r="F103" s="31"/>
      <c r="G103" s="9">
        <f t="shared" si="4"/>
        <v>0</v>
      </c>
      <c r="H103" s="31"/>
      <c r="I103" s="9">
        <f t="shared" si="5"/>
        <v>0</v>
      </c>
      <c r="J103" s="3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2" t="s">
        <v>76</v>
      </c>
      <c r="C104" s="61" t="s">
        <v>1</v>
      </c>
      <c r="D104" s="16">
        <v>0.63</v>
      </c>
      <c r="E104" s="31">
        <f>E100*D104</f>
        <v>61.11</v>
      </c>
      <c r="F104" s="31"/>
      <c r="G104" s="9">
        <f t="shared" si="4"/>
        <v>0</v>
      </c>
      <c r="H104" s="31"/>
      <c r="I104" s="9">
        <f t="shared" si="5"/>
        <v>0</v>
      </c>
      <c r="J104" s="3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32" t="s">
        <v>77</v>
      </c>
      <c r="C105" s="61" t="s">
        <v>1</v>
      </c>
      <c r="D105" s="16">
        <v>0.12</v>
      </c>
      <c r="E105" s="31">
        <f>E100*D105</f>
        <v>11.639999999999999</v>
      </c>
      <c r="F105" s="31"/>
      <c r="G105" s="9">
        <f t="shared" si="4"/>
        <v>0</v>
      </c>
      <c r="H105" s="31"/>
      <c r="I105" s="9">
        <f t="shared" si="5"/>
        <v>0</v>
      </c>
      <c r="J105" s="3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33" t="s">
        <v>14</v>
      </c>
      <c r="C106" s="72" t="s">
        <v>12</v>
      </c>
      <c r="D106" s="94"/>
      <c r="E106" s="26">
        <v>5</v>
      </c>
      <c r="F106" s="26"/>
      <c r="G106" s="9">
        <f t="shared" si="4"/>
        <v>0</v>
      </c>
      <c r="H106" s="34"/>
      <c r="I106" s="9">
        <f t="shared" si="5"/>
        <v>0</v>
      </c>
      <c r="J106" s="34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83" t="s">
        <v>15</v>
      </c>
      <c r="C107" s="61" t="s">
        <v>13</v>
      </c>
      <c r="D107" s="16"/>
      <c r="E107" s="31">
        <v>3</v>
      </c>
      <c r="F107" s="31"/>
      <c r="G107" s="9">
        <f t="shared" si="4"/>
        <v>0</v>
      </c>
      <c r="H107" s="31"/>
      <c r="I107" s="9">
        <f t="shared" si="5"/>
        <v>0</v>
      </c>
      <c r="J107" s="3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83" t="s">
        <v>16</v>
      </c>
      <c r="C108" s="61" t="s">
        <v>0</v>
      </c>
      <c r="D108" s="16">
        <v>0.5</v>
      </c>
      <c r="E108" s="31">
        <f>E100*D108</f>
        <v>48.5</v>
      </c>
      <c r="F108" s="31"/>
      <c r="G108" s="9">
        <f t="shared" si="4"/>
        <v>0</v>
      </c>
      <c r="H108" s="31"/>
      <c r="I108" s="9">
        <f t="shared" si="5"/>
        <v>0</v>
      </c>
      <c r="J108" s="31"/>
      <c r="K108" s="9">
        <f t="shared" si="6"/>
        <v>0</v>
      </c>
      <c r="L108" s="9">
        <f t="shared" si="7"/>
        <v>0</v>
      </c>
    </row>
    <row r="109" spans="1:12" ht="27.6" x14ac:dyDescent="0.3">
      <c r="A109" s="12">
        <v>18</v>
      </c>
      <c r="B109" s="6" t="s">
        <v>79</v>
      </c>
      <c r="C109" s="70" t="s">
        <v>11</v>
      </c>
      <c r="D109" s="7"/>
      <c r="E109" s="7">
        <v>26</v>
      </c>
      <c r="F109" s="8"/>
      <c r="G109" s="9">
        <f t="shared" si="4"/>
        <v>0</v>
      </c>
      <c r="H109" s="8"/>
      <c r="I109" s="9">
        <f t="shared" si="5"/>
        <v>0</v>
      </c>
      <c r="J109" s="8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25" t="s">
        <v>10</v>
      </c>
      <c r="C110" s="61" t="s">
        <v>31</v>
      </c>
      <c r="D110" s="16">
        <v>1</v>
      </c>
      <c r="E110" s="16">
        <f>E109*D110</f>
        <v>26</v>
      </c>
      <c r="F110" s="26"/>
      <c r="G110" s="9">
        <f t="shared" si="4"/>
        <v>0</v>
      </c>
      <c r="H110" s="16"/>
      <c r="I110" s="9">
        <f t="shared" si="5"/>
        <v>0</v>
      </c>
      <c r="J110" s="16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82" t="s">
        <v>87</v>
      </c>
      <c r="C111" s="61" t="s">
        <v>31</v>
      </c>
      <c r="D111" s="16">
        <v>1.1000000000000001</v>
      </c>
      <c r="E111" s="31">
        <f>E109*D111</f>
        <v>28.6</v>
      </c>
      <c r="F111" s="31"/>
      <c r="G111" s="9">
        <f t="shared" si="4"/>
        <v>0</v>
      </c>
      <c r="H111" s="31"/>
      <c r="I111" s="9">
        <f t="shared" si="5"/>
        <v>0</v>
      </c>
      <c r="J111" s="31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32" t="s">
        <v>70</v>
      </c>
      <c r="C112" s="61" t="s">
        <v>17</v>
      </c>
      <c r="D112" s="16">
        <v>1</v>
      </c>
      <c r="E112" s="31">
        <f>E109*D112</f>
        <v>26</v>
      </c>
      <c r="F112" s="31"/>
      <c r="G112" s="9">
        <f t="shared" si="4"/>
        <v>0</v>
      </c>
      <c r="H112" s="31"/>
      <c r="I112" s="9">
        <f t="shared" si="5"/>
        <v>0</v>
      </c>
      <c r="J112" s="31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32" t="s">
        <v>80</v>
      </c>
      <c r="C113" s="61" t="s">
        <v>1</v>
      </c>
      <c r="D113" s="16">
        <v>0.45</v>
      </c>
      <c r="E113" s="31">
        <f>E109*D113</f>
        <v>11.700000000000001</v>
      </c>
      <c r="F113" s="31"/>
      <c r="G113" s="9">
        <f t="shared" si="4"/>
        <v>0</v>
      </c>
      <c r="H113" s="31"/>
      <c r="I113" s="9">
        <f t="shared" si="5"/>
        <v>0</v>
      </c>
      <c r="J113" s="3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83" t="s">
        <v>16</v>
      </c>
      <c r="C114" s="61" t="s">
        <v>0</v>
      </c>
      <c r="D114" s="16">
        <v>0.5</v>
      </c>
      <c r="E114" s="31">
        <f>E109*D114</f>
        <v>13</v>
      </c>
      <c r="F114" s="31"/>
      <c r="G114" s="9">
        <f t="shared" si="4"/>
        <v>0</v>
      </c>
      <c r="H114" s="31"/>
      <c r="I114" s="9">
        <f t="shared" si="5"/>
        <v>0</v>
      </c>
      <c r="J114" s="31"/>
      <c r="K114" s="9">
        <f t="shared" si="6"/>
        <v>0</v>
      </c>
      <c r="L114" s="9">
        <f t="shared" si="7"/>
        <v>0</v>
      </c>
    </row>
    <row r="115" spans="1:12" ht="27.6" x14ac:dyDescent="0.3">
      <c r="A115" s="12">
        <v>19</v>
      </c>
      <c r="B115" s="6" t="s">
        <v>145</v>
      </c>
      <c r="C115" s="70" t="s">
        <v>11</v>
      </c>
      <c r="D115" s="7"/>
      <c r="E115" s="7">
        <f>E117+E118+E119</f>
        <v>18.700000000000003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25" t="s">
        <v>10</v>
      </c>
      <c r="C116" s="61" t="s">
        <v>31</v>
      </c>
      <c r="D116" s="16">
        <v>1</v>
      </c>
      <c r="E116" s="16">
        <f>E115*D116</f>
        <v>18.700000000000003</v>
      </c>
      <c r="F116" s="26"/>
      <c r="G116" s="9">
        <f t="shared" si="4"/>
        <v>0</v>
      </c>
      <c r="H116" s="16"/>
      <c r="I116" s="9">
        <f t="shared" si="5"/>
        <v>0</v>
      </c>
      <c r="J116" s="16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82" t="s">
        <v>146</v>
      </c>
      <c r="C117" s="61" t="s">
        <v>31</v>
      </c>
      <c r="D117" s="16"/>
      <c r="E117" s="31">
        <f>4*1.1*3</f>
        <v>13.200000000000001</v>
      </c>
      <c r="F117" s="31"/>
      <c r="G117" s="9">
        <f t="shared" si="4"/>
        <v>0</v>
      </c>
      <c r="H117" s="31"/>
      <c r="I117" s="9">
        <f t="shared" si="5"/>
        <v>0</v>
      </c>
      <c r="J117" s="3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82" t="s">
        <v>147</v>
      </c>
      <c r="C118" s="61" t="s">
        <v>31</v>
      </c>
      <c r="D118" s="16"/>
      <c r="E118" s="31">
        <f>1.6*1.1*2</f>
        <v>3.5200000000000005</v>
      </c>
      <c r="F118" s="31"/>
      <c r="G118" s="9">
        <f t="shared" si="4"/>
        <v>0</v>
      </c>
      <c r="H118" s="31"/>
      <c r="I118" s="9">
        <f t="shared" si="5"/>
        <v>0</v>
      </c>
      <c r="J118" s="3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82" t="s">
        <v>148</v>
      </c>
      <c r="C119" s="61" t="s">
        <v>31</v>
      </c>
      <c r="D119" s="16"/>
      <c r="E119" s="31">
        <f>0.9*1.1*2</f>
        <v>1.9800000000000002</v>
      </c>
      <c r="F119" s="31"/>
      <c r="G119" s="9">
        <f t="shared" si="4"/>
        <v>0</v>
      </c>
      <c r="H119" s="31"/>
      <c r="I119" s="9">
        <f t="shared" si="5"/>
        <v>0</v>
      </c>
      <c r="J119" s="3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32" t="s">
        <v>70</v>
      </c>
      <c r="C120" s="61" t="s">
        <v>17</v>
      </c>
      <c r="D120" s="16">
        <v>0.5</v>
      </c>
      <c r="E120" s="31">
        <f>E115*D120</f>
        <v>9.3500000000000014</v>
      </c>
      <c r="F120" s="31"/>
      <c r="G120" s="9">
        <f t="shared" si="4"/>
        <v>0</v>
      </c>
      <c r="H120" s="31"/>
      <c r="I120" s="9">
        <f t="shared" si="5"/>
        <v>0</v>
      </c>
      <c r="J120" s="3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2" t="s">
        <v>149</v>
      </c>
      <c r="C121" s="61" t="s">
        <v>1</v>
      </c>
      <c r="D121" s="16">
        <v>0.85</v>
      </c>
      <c r="E121" s="31">
        <f>E114*D121</f>
        <v>11.049999999999999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2" t="s">
        <v>150</v>
      </c>
      <c r="C122" s="61" t="s">
        <v>151</v>
      </c>
      <c r="D122" s="16">
        <v>0.3</v>
      </c>
      <c r="E122" s="31">
        <f>E115*D122</f>
        <v>5.61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83" t="s">
        <v>16</v>
      </c>
      <c r="C123" s="61" t="s">
        <v>0</v>
      </c>
      <c r="D123" s="16">
        <v>0.5</v>
      </c>
      <c r="E123" s="31">
        <f>E115*D123</f>
        <v>9.3500000000000014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62" t="s">
        <v>90</v>
      </c>
      <c r="B124" s="64" t="s">
        <v>81</v>
      </c>
      <c r="C124" s="70" t="s">
        <v>30</v>
      </c>
      <c r="D124" s="93"/>
      <c r="E124" s="65">
        <v>14</v>
      </c>
      <c r="F124" s="6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2"/>
      <c r="B125" s="25" t="s">
        <v>10</v>
      </c>
      <c r="C125" s="61" t="s">
        <v>30</v>
      </c>
      <c r="D125" s="16">
        <v>1</v>
      </c>
      <c r="E125" s="16">
        <f>E124*D125</f>
        <v>14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2"/>
      <c r="B126" s="27" t="s">
        <v>89</v>
      </c>
      <c r="C126" s="61" t="s">
        <v>30</v>
      </c>
      <c r="D126" s="26">
        <v>1.1000000000000001</v>
      </c>
      <c r="E126" s="26">
        <f>D126*E124</f>
        <v>15.400000000000002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2"/>
      <c r="B127" s="27" t="s">
        <v>82</v>
      </c>
      <c r="C127" s="71" t="s">
        <v>12</v>
      </c>
      <c r="D127" s="26">
        <v>0.2</v>
      </c>
      <c r="E127" s="95">
        <f>E124*D127</f>
        <v>2.8000000000000003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2"/>
      <c r="B128" s="27" t="s">
        <v>70</v>
      </c>
      <c r="C128" s="71" t="s">
        <v>17</v>
      </c>
      <c r="D128" s="26">
        <v>5</v>
      </c>
      <c r="E128" s="26">
        <f>E125*D128</f>
        <v>70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2"/>
      <c r="B129" s="27" t="s">
        <v>9</v>
      </c>
      <c r="C129" s="71" t="s">
        <v>0</v>
      </c>
      <c r="D129" s="26">
        <v>0.53</v>
      </c>
      <c r="E129" s="26">
        <f>E124*D129</f>
        <v>7.42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12">
        <v>21</v>
      </c>
      <c r="B130" s="64" t="s">
        <v>83</v>
      </c>
      <c r="C130" s="70" t="s">
        <v>11</v>
      </c>
      <c r="D130" s="93"/>
      <c r="E130" s="65">
        <v>1.1000000000000001</v>
      </c>
      <c r="F130" s="6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25" t="s">
        <v>10</v>
      </c>
      <c r="C131" s="61" t="s">
        <v>31</v>
      </c>
      <c r="D131" s="16">
        <v>1</v>
      </c>
      <c r="E131" s="16">
        <f>E130*D131</f>
        <v>1.1000000000000001</v>
      </c>
      <c r="F131" s="26"/>
      <c r="G131" s="9">
        <f t="shared" si="4"/>
        <v>0</v>
      </c>
      <c r="H131" s="26"/>
      <c r="I131" s="9">
        <f t="shared" si="5"/>
        <v>0</v>
      </c>
      <c r="J131" s="26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27" t="s">
        <v>88</v>
      </c>
      <c r="C132" s="61" t="s">
        <v>31</v>
      </c>
      <c r="D132" s="26">
        <v>1.2</v>
      </c>
      <c r="E132" s="26">
        <f>D132*E130</f>
        <v>1.32</v>
      </c>
      <c r="F132" s="26"/>
      <c r="G132" s="9">
        <f t="shared" si="4"/>
        <v>0</v>
      </c>
      <c r="H132" s="26"/>
      <c r="I132" s="9">
        <f t="shared" si="5"/>
        <v>0</v>
      </c>
      <c r="J132" s="26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27" t="s">
        <v>70</v>
      </c>
      <c r="C133" s="71" t="s">
        <v>17</v>
      </c>
      <c r="D133" s="26"/>
      <c r="E133" s="26">
        <v>8</v>
      </c>
      <c r="F133" s="26"/>
      <c r="G133" s="9">
        <f t="shared" si="4"/>
        <v>0</v>
      </c>
      <c r="H133" s="26"/>
      <c r="I133" s="9">
        <f t="shared" si="5"/>
        <v>0</v>
      </c>
      <c r="J133" s="26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27" t="s">
        <v>9</v>
      </c>
      <c r="C134" s="71" t="s">
        <v>0</v>
      </c>
      <c r="D134" s="26">
        <v>0.53</v>
      </c>
      <c r="E134" s="26">
        <f>E130*D134</f>
        <v>0.58300000000000007</v>
      </c>
      <c r="F134" s="26"/>
      <c r="G134" s="9">
        <f t="shared" si="4"/>
        <v>0</v>
      </c>
      <c r="H134" s="26"/>
      <c r="I134" s="9">
        <f t="shared" si="5"/>
        <v>0</v>
      </c>
      <c r="J134" s="26"/>
      <c r="K134" s="9">
        <f t="shared" si="6"/>
        <v>0</v>
      </c>
      <c r="L134" s="9">
        <f t="shared" si="7"/>
        <v>0</v>
      </c>
    </row>
    <row r="135" spans="1:12" ht="27.6" x14ac:dyDescent="0.3">
      <c r="A135" s="62" t="s">
        <v>97</v>
      </c>
      <c r="B135" s="64" t="s">
        <v>85</v>
      </c>
      <c r="C135" s="70" t="s">
        <v>30</v>
      </c>
      <c r="D135" s="93"/>
      <c r="E135" s="65">
        <v>12</v>
      </c>
      <c r="F135" s="66"/>
      <c r="G135" s="9">
        <f t="shared" si="4"/>
        <v>0</v>
      </c>
      <c r="H135" s="26"/>
      <c r="I135" s="9">
        <f t="shared" si="5"/>
        <v>0</v>
      </c>
      <c r="J135" s="26"/>
      <c r="K135" s="9">
        <f t="shared" si="6"/>
        <v>0</v>
      </c>
      <c r="L135" s="9">
        <f t="shared" si="7"/>
        <v>0</v>
      </c>
    </row>
    <row r="136" spans="1:12" x14ac:dyDescent="0.3">
      <c r="A136" s="62"/>
      <c r="B136" s="25" t="s">
        <v>10</v>
      </c>
      <c r="C136" s="61" t="s">
        <v>30</v>
      </c>
      <c r="D136" s="16">
        <v>1</v>
      </c>
      <c r="E136" s="16">
        <f>E135*D136</f>
        <v>12</v>
      </c>
      <c r="F136" s="26"/>
      <c r="G136" s="9">
        <f t="shared" ref="G136:G184" si="8">F136*E136</f>
        <v>0</v>
      </c>
      <c r="H136" s="26"/>
      <c r="I136" s="9">
        <f t="shared" ref="I136:I184" si="9">H136*E136</f>
        <v>0</v>
      </c>
      <c r="J136" s="26"/>
      <c r="K136" s="9">
        <f t="shared" ref="K136:K184" si="10">J136*E136</f>
        <v>0</v>
      </c>
      <c r="L136" s="9">
        <f t="shared" ref="L136:L184" si="11">G136+I136+K136</f>
        <v>0</v>
      </c>
    </row>
    <row r="137" spans="1:12" x14ac:dyDescent="0.3">
      <c r="A137" s="62"/>
      <c r="B137" s="27" t="s">
        <v>86</v>
      </c>
      <c r="C137" s="61" t="s">
        <v>30</v>
      </c>
      <c r="D137" s="26">
        <v>1.1000000000000001</v>
      </c>
      <c r="E137" s="26">
        <f>D137*E135</f>
        <v>13.200000000000001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2"/>
      <c r="B138" s="27" t="s">
        <v>82</v>
      </c>
      <c r="C138" s="71" t="s">
        <v>12</v>
      </c>
      <c r="D138" s="26">
        <v>0.2</v>
      </c>
      <c r="E138" s="95">
        <v>3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2"/>
      <c r="B139" s="27" t="s">
        <v>70</v>
      </c>
      <c r="C139" s="71" t="s">
        <v>17</v>
      </c>
      <c r="D139" s="26">
        <v>2</v>
      </c>
      <c r="E139" s="26">
        <f>E136*D139</f>
        <v>24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2"/>
      <c r="B140" s="27" t="s">
        <v>9</v>
      </c>
      <c r="C140" s="71" t="s">
        <v>0</v>
      </c>
      <c r="D140" s="26">
        <v>0.7</v>
      </c>
      <c r="E140" s="26">
        <f>E135*D140</f>
        <v>8.3999999999999986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2" t="s">
        <v>99</v>
      </c>
      <c r="B141" s="64" t="s">
        <v>110</v>
      </c>
      <c r="C141" s="70" t="s">
        <v>30</v>
      </c>
      <c r="D141" s="93"/>
      <c r="E141" s="65">
        <v>26</v>
      </c>
      <c r="F141" s="6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2"/>
      <c r="B142" s="25" t="s">
        <v>10</v>
      </c>
      <c r="C142" s="61" t="s">
        <v>30</v>
      </c>
      <c r="D142" s="16">
        <v>1</v>
      </c>
      <c r="E142" s="16">
        <f>E141*D142</f>
        <v>26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2"/>
      <c r="B143" s="27" t="s">
        <v>91</v>
      </c>
      <c r="C143" s="61" t="s">
        <v>30</v>
      </c>
      <c r="D143" s="26">
        <v>1.1000000000000001</v>
      </c>
      <c r="E143" s="26">
        <f>D143*E141</f>
        <v>28.6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2"/>
      <c r="B144" s="27" t="s">
        <v>93</v>
      </c>
      <c r="C144" s="71" t="s">
        <v>12</v>
      </c>
      <c r="D144" s="26"/>
      <c r="E144" s="95">
        <v>4</v>
      </c>
      <c r="F144" s="2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62"/>
      <c r="B145" s="27" t="s">
        <v>92</v>
      </c>
      <c r="C145" s="71" t="s">
        <v>12</v>
      </c>
      <c r="D145" s="26">
        <v>2</v>
      </c>
      <c r="E145" s="95">
        <f>E141*D145</f>
        <v>52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62"/>
      <c r="B146" s="27" t="s">
        <v>82</v>
      </c>
      <c r="C146" s="71" t="s">
        <v>12</v>
      </c>
      <c r="D146" s="26">
        <v>0.2</v>
      </c>
      <c r="E146" s="95">
        <v>4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x14ac:dyDescent="0.3">
      <c r="A147" s="62"/>
      <c r="B147" s="27" t="s">
        <v>70</v>
      </c>
      <c r="C147" s="71" t="s">
        <v>17</v>
      </c>
      <c r="D147" s="26">
        <v>0.8</v>
      </c>
      <c r="E147" s="26">
        <f>E142*D147</f>
        <v>20.8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2"/>
      <c r="B148" s="27" t="s">
        <v>9</v>
      </c>
      <c r="C148" s="71" t="s">
        <v>0</v>
      </c>
      <c r="D148" s="26">
        <v>0.53</v>
      </c>
      <c r="E148" s="26">
        <f>E141*D148</f>
        <v>13.780000000000001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2" t="s">
        <v>105</v>
      </c>
      <c r="B149" s="64" t="s">
        <v>94</v>
      </c>
      <c r="C149" s="70" t="s">
        <v>30</v>
      </c>
      <c r="D149" s="93"/>
      <c r="E149" s="65">
        <v>4</v>
      </c>
      <c r="F149" s="6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2"/>
      <c r="B150" s="25" t="s">
        <v>10</v>
      </c>
      <c r="C150" s="61" t="s">
        <v>30</v>
      </c>
      <c r="D150" s="16">
        <v>1</v>
      </c>
      <c r="E150" s="16">
        <f>E149*D150</f>
        <v>4</v>
      </c>
      <c r="F150" s="26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2"/>
      <c r="B151" s="27" t="s">
        <v>95</v>
      </c>
      <c r="C151" s="61" t="s">
        <v>30</v>
      </c>
      <c r="D151" s="26">
        <v>1.1000000000000001</v>
      </c>
      <c r="E151" s="26">
        <f>D151*E149</f>
        <v>4.4000000000000004</v>
      </c>
      <c r="F151" s="26"/>
      <c r="G151" s="9">
        <f t="shared" si="8"/>
        <v>0</v>
      </c>
      <c r="H151" s="26"/>
      <c r="I151" s="9">
        <f t="shared" si="9"/>
        <v>0</v>
      </c>
      <c r="J151" s="26"/>
      <c r="K151" s="9">
        <f t="shared" si="10"/>
        <v>0</v>
      </c>
      <c r="L151" s="9">
        <f t="shared" si="11"/>
        <v>0</v>
      </c>
    </row>
    <row r="152" spans="1:12" x14ac:dyDescent="0.3">
      <c r="A152" s="62"/>
      <c r="B152" s="27" t="s">
        <v>92</v>
      </c>
      <c r="C152" s="71" t="s">
        <v>12</v>
      </c>
      <c r="D152" s="26">
        <v>2</v>
      </c>
      <c r="E152" s="95">
        <f>E149*D152</f>
        <v>8</v>
      </c>
      <c r="F152" s="26"/>
      <c r="G152" s="9">
        <f t="shared" si="8"/>
        <v>0</v>
      </c>
      <c r="H152" s="26"/>
      <c r="I152" s="9">
        <f t="shared" si="9"/>
        <v>0</v>
      </c>
      <c r="J152" s="26"/>
      <c r="K152" s="9">
        <f t="shared" si="10"/>
        <v>0</v>
      </c>
      <c r="L152" s="9">
        <f t="shared" si="11"/>
        <v>0</v>
      </c>
    </row>
    <row r="153" spans="1:12" x14ac:dyDescent="0.3">
      <c r="A153" s="62"/>
      <c r="B153" s="27" t="s">
        <v>82</v>
      </c>
      <c r="C153" s="71" t="s">
        <v>12</v>
      </c>
      <c r="D153" s="26">
        <v>0.2</v>
      </c>
      <c r="E153" s="95">
        <v>1</v>
      </c>
      <c r="F153" s="26"/>
      <c r="G153" s="9">
        <f t="shared" si="8"/>
        <v>0</v>
      </c>
      <c r="H153" s="26"/>
      <c r="I153" s="9">
        <f t="shared" si="9"/>
        <v>0</v>
      </c>
      <c r="J153" s="26"/>
      <c r="K153" s="9">
        <f t="shared" si="10"/>
        <v>0</v>
      </c>
      <c r="L153" s="9">
        <f t="shared" si="11"/>
        <v>0</v>
      </c>
    </row>
    <row r="154" spans="1:12" x14ac:dyDescent="0.3">
      <c r="A154" s="62"/>
      <c r="B154" s="27" t="s">
        <v>70</v>
      </c>
      <c r="C154" s="71" t="s">
        <v>17</v>
      </c>
      <c r="D154" s="26">
        <v>0.5</v>
      </c>
      <c r="E154" s="26">
        <f>E150*D154</f>
        <v>2</v>
      </c>
      <c r="F154" s="26"/>
      <c r="G154" s="9">
        <f t="shared" si="8"/>
        <v>0</v>
      </c>
      <c r="H154" s="26"/>
      <c r="I154" s="9">
        <f t="shared" si="9"/>
        <v>0</v>
      </c>
      <c r="J154" s="26"/>
      <c r="K154" s="9">
        <f t="shared" si="10"/>
        <v>0</v>
      </c>
      <c r="L154" s="9">
        <f t="shared" si="11"/>
        <v>0</v>
      </c>
    </row>
    <row r="155" spans="1:12" x14ac:dyDescent="0.3">
      <c r="A155" s="62"/>
      <c r="B155" s="27" t="s">
        <v>9</v>
      </c>
      <c r="C155" s="71" t="s">
        <v>0</v>
      </c>
      <c r="D155" s="26">
        <v>0.53</v>
      </c>
      <c r="E155" s="26">
        <f>E149*D155</f>
        <v>2.12</v>
      </c>
      <c r="F155" s="26"/>
      <c r="G155" s="9">
        <f t="shared" si="8"/>
        <v>0</v>
      </c>
      <c r="H155" s="26"/>
      <c r="I155" s="9">
        <f t="shared" si="9"/>
        <v>0</v>
      </c>
      <c r="J155" s="26"/>
      <c r="K155" s="9">
        <f t="shared" si="10"/>
        <v>0</v>
      </c>
      <c r="L155" s="9">
        <f t="shared" si="11"/>
        <v>0</v>
      </c>
    </row>
    <row r="156" spans="1:12" x14ac:dyDescent="0.3">
      <c r="A156" s="62" t="s">
        <v>112</v>
      </c>
      <c r="B156" s="64" t="s">
        <v>98</v>
      </c>
      <c r="C156" s="70" t="s">
        <v>30</v>
      </c>
      <c r="D156" s="93"/>
      <c r="E156" s="65">
        <f>6*2+5*4</f>
        <v>32</v>
      </c>
      <c r="F156" s="6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x14ac:dyDescent="0.3">
      <c r="A157" s="62"/>
      <c r="B157" s="25" t="s">
        <v>10</v>
      </c>
      <c r="C157" s="61" t="s">
        <v>30</v>
      </c>
      <c r="D157" s="16">
        <v>1</v>
      </c>
      <c r="E157" s="16">
        <f>E156*D157</f>
        <v>32</v>
      </c>
      <c r="F157" s="2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7" t="s">
        <v>102</v>
      </c>
      <c r="C158" s="61" t="s">
        <v>30</v>
      </c>
      <c r="D158" s="26">
        <v>1.1000000000000001</v>
      </c>
      <c r="E158" s="26">
        <f>D158*E156</f>
        <v>35.200000000000003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/>
      <c r="B159" s="27" t="s">
        <v>153</v>
      </c>
      <c r="C159" s="71" t="s">
        <v>12</v>
      </c>
      <c r="D159" s="26">
        <v>2</v>
      </c>
      <c r="E159" s="95">
        <f>E156*D159</f>
        <v>64</v>
      </c>
      <c r="F159" s="2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7" t="s">
        <v>70</v>
      </c>
      <c r="C160" s="71" t="s">
        <v>17</v>
      </c>
      <c r="D160" s="26">
        <v>1</v>
      </c>
      <c r="E160" s="26">
        <f>E157*D160</f>
        <v>32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9</v>
      </c>
      <c r="C161" s="71" t="s">
        <v>0</v>
      </c>
      <c r="D161" s="26">
        <v>0.8</v>
      </c>
      <c r="E161" s="26">
        <f>E156*D161</f>
        <v>25.6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ht="27.6" x14ac:dyDescent="0.3">
      <c r="A162" s="62" t="s">
        <v>113</v>
      </c>
      <c r="B162" s="64" t="s">
        <v>100</v>
      </c>
      <c r="C162" s="70" t="s">
        <v>12</v>
      </c>
      <c r="D162" s="93"/>
      <c r="E162" s="65">
        <v>1</v>
      </c>
      <c r="F162" s="6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x14ac:dyDescent="0.3">
      <c r="A163" s="62"/>
      <c r="B163" s="25" t="s">
        <v>10</v>
      </c>
      <c r="C163" s="61" t="s">
        <v>30</v>
      </c>
      <c r="D163" s="16">
        <v>1</v>
      </c>
      <c r="E163" s="16">
        <f>E162*D163</f>
        <v>1</v>
      </c>
      <c r="F163" s="2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7" t="s">
        <v>101</v>
      </c>
      <c r="C164" s="61" t="s">
        <v>31</v>
      </c>
      <c r="D164" s="26">
        <v>3.5</v>
      </c>
      <c r="E164" s="26">
        <f>D164*E162</f>
        <v>3.5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x14ac:dyDescent="0.3">
      <c r="A165" s="62"/>
      <c r="B165" s="27" t="s">
        <v>103</v>
      </c>
      <c r="C165" s="71" t="s">
        <v>30</v>
      </c>
      <c r="D165" s="26"/>
      <c r="E165" s="95">
        <v>8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x14ac:dyDescent="0.3">
      <c r="A166" s="62"/>
      <c r="B166" s="27" t="s">
        <v>104</v>
      </c>
      <c r="C166" s="71" t="s">
        <v>17</v>
      </c>
      <c r="D166" s="26">
        <v>4</v>
      </c>
      <c r="E166" s="26">
        <f>E163*D166</f>
        <v>4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x14ac:dyDescent="0.3">
      <c r="A167" s="62"/>
      <c r="B167" s="27" t="s">
        <v>9</v>
      </c>
      <c r="C167" s="71" t="s">
        <v>0</v>
      </c>
      <c r="D167" s="26">
        <v>5</v>
      </c>
      <c r="E167" s="26">
        <f>E162*D167</f>
        <v>5</v>
      </c>
      <c r="F167" s="2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ht="27.6" x14ac:dyDescent="0.3">
      <c r="A168" s="62" t="s">
        <v>114</v>
      </c>
      <c r="B168" s="64" t="s">
        <v>106</v>
      </c>
      <c r="C168" s="70" t="s">
        <v>11</v>
      </c>
      <c r="D168" s="93"/>
      <c r="E168" s="65">
        <f>E170+E171+E172+E174+E175+E176+E177+E178</f>
        <v>47.425000000000004</v>
      </c>
      <c r="F168" s="6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x14ac:dyDescent="0.3">
      <c r="A169" s="62"/>
      <c r="B169" s="25" t="s">
        <v>10</v>
      </c>
      <c r="C169" s="61" t="s">
        <v>31</v>
      </c>
      <c r="D169" s="16">
        <v>1</v>
      </c>
      <c r="E169" s="16">
        <f>E168*D169</f>
        <v>47.425000000000004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ht="41.4" x14ac:dyDescent="0.3">
      <c r="A170" s="62"/>
      <c r="B170" s="27" t="s">
        <v>142</v>
      </c>
      <c r="C170" s="61" t="s">
        <v>31</v>
      </c>
      <c r="D170" s="26"/>
      <c r="E170" s="26">
        <f>0.85*2.85*2</f>
        <v>4.8449999999999998</v>
      </c>
      <c r="F170" s="2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ht="27.6" x14ac:dyDescent="0.3">
      <c r="A171" s="62"/>
      <c r="B171" s="27" t="s">
        <v>156</v>
      </c>
      <c r="C171" s="61" t="s">
        <v>31</v>
      </c>
      <c r="D171" s="26"/>
      <c r="E171" s="95">
        <f>3.9+7.2</f>
        <v>11.1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ht="27.6" x14ac:dyDescent="0.3">
      <c r="A172" s="62"/>
      <c r="B172" s="27" t="s">
        <v>143</v>
      </c>
      <c r="C172" s="61" t="s">
        <v>31</v>
      </c>
      <c r="D172" s="26"/>
      <c r="E172" s="26">
        <f>1.2*1.2*3</f>
        <v>4.32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ht="41.4" x14ac:dyDescent="0.3">
      <c r="A173" s="62"/>
      <c r="B173" s="27" t="s">
        <v>159</v>
      </c>
      <c r="C173" s="61" t="s">
        <v>31</v>
      </c>
      <c r="D173" s="26"/>
      <c r="E173" s="26">
        <f>1.35*1.7</f>
        <v>2.2949999999999999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ht="41.4" x14ac:dyDescent="0.3">
      <c r="A174" s="62"/>
      <c r="B174" s="27" t="s">
        <v>157</v>
      </c>
      <c r="C174" s="61" t="s">
        <v>31</v>
      </c>
      <c r="D174" s="26"/>
      <c r="E174" s="95">
        <f>1.6*2.7*2</f>
        <v>8.64</v>
      </c>
      <c r="F174" s="2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ht="41.4" x14ac:dyDescent="0.3">
      <c r="A175" s="62"/>
      <c r="B175" s="27" t="s">
        <v>154</v>
      </c>
      <c r="C175" s="61" t="s">
        <v>31</v>
      </c>
      <c r="D175" s="26"/>
      <c r="E175" s="95">
        <f>2.7*2.7</f>
        <v>7.2900000000000009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ht="27.6" x14ac:dyDescent="0.3">
      <c r="A176" s="62"/>
      <c r="B176" s="27" t="s">
        <v>155</v>
      </c>
      <c r="C176" s="61" t="s">
        <v>31</v>
      </c>
      <c r="D176" s="26"/>
      <c r="E176" s="95">
        <f>2.8*2.7</f>
        <v>7.56</v>
      </c>
      <c r="F176" s="26"/>
      <c r="G176" s="9">
        <f t="shared" si="8"/>
        <v>0</v>
      </c>
      <c r="H176" s="26"/>
      <c r="I176" s="9">
        <f t="shared" si="9"/>
        <v>0</v>
      </c>
      <c r="J176" s="26"/>
      <c r="K176" s="9">
        <f t="shared" si="10"/>
        <v>0</v>
      </c>
      <c r="L176" s="9">
        <f t="shared" si="11"/>
        <v>0</v>
      </c>
    </row>
    <row r="177" spans="1:12" ht="41.4" x14ac:dyDescent="0.3">
      <c r="A177" s="62"/>
      <c r="B177" s="27" t="s">
        <v>158</v>
      </c>
      <c r="C177" s="61" t="s">
        <v>31</v>
      </c>
      <c r="D177" s="26"/>
      <c r="E177" s="26">
        <f>1*1.7*2</f>
        <v>3.4</v>
      </c>
      <c r="F177" s="26"/>
      <c r="G177" s="9">
        <f t="shared" si="8"/>
        <v>0</v>
      </c>
      <c r="H177" s="26"/>
      <c r="I177" s="9">
        <f t="shared" si="9"/>
        <v>0</v>
      </c>
      <c r="J177" s="26"/>
      <c r="K177" s="9">
        <f t="shared" si="10"/>
        <v>0</v>
      </c>
      <c r="L177" s="9">
        <f t="shared" si="11"/>
        <v>0</v>
      </c>
    </row>
    <row r="178" spans="1:12" ht="27.6" x14ac:dyDescent="0.3">
      <c r="A178" s="62"/>
      <c r="B178" s="27" t="s">
        <v>144</v>
      </c>
      <c r="C178" s="61" t="s">
        <v>31</v>
      </c>
      <c r="D178" s="26"/>
      <c r="E178" s="26">
        <f>0.9*0.3</f>
        <v>0.27</v>
      </c>
      <c r="F178" s="26"/>
      <c r="G178" s="9">
        <f t="shared" si="8"/>
        <v>0</v>
      </c>
      <c r="H178" s="26"/>
      <c r="I178" s="9">
        <f t="shared" si="9"/>
        <v>0</v>
      </c>
      <c r="J178" s="26"/>
      <c r="K178" s="9">
        <f t="shared" si="10"/>
        <v>0</v>
      </c>
      <c r="L178" s="9">
        <f t="shared" si="11"/>
        <v>0</v>
      </c>
    </row>
    <row r="179" spans="1:12" x14ac:dyDescent="0.3">
      <c r="A179" s="62"/>
      <c r="B179" s="27" t="s">
        <v>104</v>
      </c>
      <c r="C179" s="71" t="s">
        <v>17</v>
      </c>
      <c r="D179" s="26">
        <v>0.5</v>
      </c>
      <c r="E179" s="26">
        <f>E169*D179</f>
        <v>23.712500000000002</v>
      </c>
      <c r="F179" s="26"/>
      <c r="G179" s="9">
        <f t="shared" si="8"/>
        <v>0</v>
      </c>
      <c r="H179" s="26"/>
      <c r="I179" s="9">
        <f t="shared" si="9"/>
        <v>0</v>
      </c>
      <c r="J179" s="26"/>
      <c r="K179" s="9">
        <f t="shared" si="10"/>
        <v>0</v>
      </c>
      <c r="L179" s="9">
        <f t="shared" si="11"/>
        <v>0</v>
      </c>
    </row>
    <row r="180" spans="1:12" x14ac:dyDescent="0.3">
      <c r="A180" s="62"/>
      <c r="B180" s="27" t="s">
        <v>9</v>
      </c>
      <c r="C180" s="71" t="s">
        <v>0</v>
      </c>
      <c r="D180" s="26">
        <v>0.7</v>
      </c>
      <c r="E180" s="26">
        <f>E168*D180</f>
        <v>33.197499999999998</v>
      </c>
      <c r="F180" s="26"/>
      <c r="G180" s="9">
        <f t="shared" si="8"/>
        <v>0</v>
      </c>
      <c r="H180" s="26"/>
      <c r="I180" s="9">
        <f t="shared" si="9"/>
        <v>0</v>
      </c>
      <c r="J180" s="26"/>
      <c r="K180" s="9">
        <f t="shared" si="10"/>
        <v>0</v>
      </c>
      <c r="L180" s="9">
        <f t="shared" si="11"/>
        <v>0</v>
      </c>
    </row>
    <row r="181" spans="1:12" x14ac:dyDescent="0.3">
      <c r="A181" s="62" t="s">
        <v>115</v>
      </c>
      <c r="B181" s="15" t="s">
        <v>111</v>
      </c>
      <c r="C181" s="74" t="s">
        <v>17</v>
      </c>
      <c r="D181" s="7"/>
      <c r="E181" s="7">
        <v>5</v>
      </c>
      <c r="F181" s="8"/>
      <c r="G181" s="9">
        <f t="shared" si="8"/>
        <v>0</v>
      </c>
      <c r="H181" s="8"/>
      <c r="I181" s="9">
        <f t="shared" si="9"/>
        <v>0</v>
      </c>
      <c r="J181" s="11"/>
      <c r="K181" s="9">
        <f t="shared" si="10"/>
        <v>0</v>
      </c>
      <c r="L181" s="9">
        <f t="shared" si="11"/>
        <v>0</v>
      </c>
    </row>
    <row r="182" spans="1:12" x14ac:dyDescent="0.3">
      <c r="A182" s="62" t="s">
        <v>160</v>
      </c>
      <c r="B182" s="15" t="s">
        <v>107</v>
      </c>
      <c r="C182" s="74" t="s">
        <v>30</v>
      </c>
      <c r="D182" s="7"/>
      <c r="E182" s="7">
        <v>40</v>
      </c>
      <c r="F182" s="8"/>
      <c r="G182" s="9">
        <f t="shared" si="8"/>
        <v>0</v>
      </c>
      <c r="H182" s="8"/>
      <c r="I182" s="9">
        <f t="shared" si="9"/>
        <v>0</v>
      </c>
      <c r="J182" s="11"/>
      <c r="K182" s="9">
        <f t="shared" si="10"/>
        <v>0</v>
      </c>
      <c r="L182" s="9">
        <f t="shared" si="11"/>
        <v>0</v>
      </c>
    </row>
    <row r="183" spans="1:12" ht="27.6" x14ac:dyDescent="0.3">
      <c r="A183" s="62" t="s">
        <v>161</v>
      </c>
      <c r="B183" s="24" t="s">
        <v>39</v>
      </c>
      <c r="C183" s="61" t="s">
        <v>11</v>
      </c>
      <c r="D183" s="8"/>
      <c r="E183" s="8">
        <v>45</v>
      </c>
      <c r="F183" s="8"/>
      <c r="G183" s="9">
        <f t="shared" si="8"/>
        <v>0</v>
      </c>
      <c r="H183" s="8"/>
      <c r="I183" s="9">
        <f t="shared" si="9"/>
        <v>0</v>
      </c>
      <c r="J183" s="8"/>
      <c r="K183" s="9">
        <f t="shared" si="10"/>
        <v>0</v>
      </c>
      <c r="L183" s="9">
        <f t="shared" si="11"/>
        <v>0</v>
      </c>
    </row>
    <row r="184" spans="1:12" x14ac:dyDescent="0.3">
      <c r="A184" s="62" t="s">
        <v>164</v>
      </c>
      <c r="B184" s="101" t="s">
        <v>162</v>
      </c>
      <c r="C184" s="61" t="s">
        <v>163</v>
      </c>
      <c r="D184" s="8"/>
      <c r="E184" s="8">
        <v>42</v>
      </c>
      <c r="F184" s="8"/>
      <c r="G184" s="9">
        <f t="shared" si="8"/>
        <v>0</v>
      </c>
      <c r="H184" s="8"/>
      <c r="I184" s="9">
        <f t="shared" si="9"/>
        <v>0</v>
      </c>
      <c r="J184" s="8"/>
      <c r="K184" s="9">
        <f t="shared" si="10"/>
        <v>0</v>
      </c>
      <c r="L184" s="9">
        <f t="shared" si="11"/>
        <v>0</v>
      </c>
    </row>
    <row r="185" spans="1:12" x14ac:dyDescent="0.3">
      <c r="A185" s="12"/>
      <c r="B185" s="39" t="s">
        <v>4</v>
      </c>
      <c r="C185" s="88"/>
      <c r="D185" s="11"/>
      <c r="E185" s="8"/>
      <c r="F185" s="16"/>
      <c r="G185" s="17">
        <f>SUM(G9:G184)</f>
        <v>0</v>
      </c>
      <c r="H185" s="13"/>
      <c r="I185" s="17">
        <f>SUM(I9:I184)</f>
        <v>0</v>
      </c>
      <c r="J185" s="13"/>
      <c r="K185" s="17">
        <f>SUM(K9:K184)</f>
        <v>0</v>
      </c>
      <c r="L185" s="17">
        <f>SUM(L9:L184)</f>
        <v>0</v>
      </c>
    </row>
    <row r="186" spans="1:12" x14ac:dyDescent="0.3">
      <c r="A186" s="12"/>
      <c r="B186" s="36" t="s">
        <v>3</v>
      </c>
      <c r="C186" s="89">
        <v>0.03</v>
      </c>
      <c r="D186" s="11"/>
      <c r="E186" s="8"/>
      <c r="F186" s="16"/>
      <c r="G186" s="8"/>
      <c r="H186" s="8"/>
      <c r="I186" s="8"/>
      <c r="J186" s="8"/>
      <c r="K186" s="9"/>
      <c r="L186" s="9">
        <f>G185*C186</f>
        <v>0</v>
      </c>
    </row>
    <row r="187" spans="1:12" x14ac:dyDescent="0.3">
      <c r="A187" s="38"/>
      <c r="B187" s="84" t="s">
        <v>4</v>
      </c>
      <c r="C187" s="88"/>
      <c r="D187" s="18"/>
      <c r="E187" s="19"/>
      <c r="F187" s="20"/>
      <c r="G187" s="19"/>
      <c r="H187" s="20"/>
      <c r="I187" s="20"/>
      <c r="J187" s="19"/>
      <c r="K187" s="21"/>
      <c r="L187" s="22">
        <f>L186+L185</f>
        <v>0</v>
      </c>
    </row>
    <row r="188" spans="1:12" x14ac:dyDescent="0.3">
      <c r="A188" s="38"/>
      <c r="B188" s="85" t="s">
        <v>5</v>
      </c>
      <c r="C188" s="90">
        <v>0.1</v>
      </c>
      <c r="D188" s="18"/>
      <c r="E188" s="19"/>
      <c r="F188" s="20"/>
      <c r="G188" s="19"/>
      <c r="H188" s="20"/>
      <c r="I188" s="20"/>
      <c r="J188" s="19"/>
      <c r="K188" s="21"/>
      <c r="L188" s="22">
        <f>L187*C188</f>
        <v>0</v>
      </c>
    </row>
    <row r="189" spans="1:12" x14ac:dyDescent="0.3">
      <c r="A189" s="38"/>
      <c r="B189" s="86" t="s">
        <v>4</v>
      </c>
      <c r="C189" s="91"/>
      <c r="D189" s="18"/>
      <c r="E189" s="19"/>
      <c r="F189" s="20"/>
      <c r="G189" s="19"/>
      <c r="H189" s="20"/>
      <c r="I189" s="20"/>
      <c r="J189" s="19"/>
      <c r="K189" s="21"/>
      <c r="L189" s="22">
        <f>L188+L187</f>
        <v>0</v>
      </c>
    </row>
    <row r="190" spans="1:12" x14ac:dyDescent="0.3">
      <c r="A190" s="12"/>
      <c r="B190" s="85" t="s">
        <v>34</v>
      </c>
      <c r="C190" s="90">
        <v>0.08</v>
      </c>
      <c r="D190" s="18"/>
      <c r="E190" s="8"/>
      <c r="F190" s="16"/>
      <c r="G190" s="8"/>
      <c r="H190" s="16"/>
      <c r="I190" s="16"/>
      <c r="J190" s="8"/>
      <c r="K190" s="9"/>
      <c r="L190" s="9">
        <f>L189*C190</f>
        <v>0</v>
      </c>
    </row>
    <row r="191" spans="1:12" x14ac:dyDescent="0.3">
      <c r="A191" s="12"/>
      <c r="B191" s="86" t="s">
        <v>4</v>
      </c>
      <c r="C191" s="91"/>
      <c r="D191" s="23"/>
      <c r="E191" s="8"/>
      <c r="F191" s="16"/>
      <c r="G191" s="8"/>
      <c r="H191" s="16"/>
      <c r="I191" s="16"/>
      <c r="J191" s="8"/>
      <c r="K191" s="9"/>
      <c r="L191" s="9">
        <f>L190+L189</f>
        <v>0</v>
      </c>
    </row>
    <row r="192" spans="1:12" x14ac:dyDescent="0.3">
      <c r="A192" s="12"/>
      <c r="B192" s="85" t="s">
        <v>6</v>
      </c>
      <c r="C192" s="89">
        <v>0.03</v>
      </c>
      <c r="D192" s="11"/>
      <c r="E192" s="8"/>
      <c r="F192" s="16"/>
      <c r="G192" s="8"/>
      <c r="H192" s="16"/>
      <c r="I192" s="16"/>
      <c r="J192" s="8"/>
      <c r="K192" s="9"/>
      <c r="L192" s="9">
        <f>L191*C192</f>
        <v>0</v>
      </c>
    </row>
    <row r="193" spans="1:12" x14ac:dyDescent="0.3">
      <c r="A193" s="12"/>
      <c r="B193" s="86" t="s">
        <v>32</v>
      </c>
      <c r="C193" s="88"/>
      <c r="D193" s="11"/>
      <c r="E193" s="8"/>
      <c r="F193" s="16"/>
      <c r="G193" s="8"/>
      <c r="H193" s="8"/>
      <c r="I193" s="8"/>
      <c r="J193" s="8"/>
      <c r="K193" s="9"/>
      <c r="L193" s="9">
        <f>L192+L191</f>
        <v>0</v>
      </c>
    </row>
    <row r="194" spans="1:12" x14ac:dyDescent="0.3">
      <c r="A194" s="12"/>
      <c r="B194" s="10" t="s">
        <v>33</v>
      </c>
      <c r="C194" s="89">
        <v>0.18</v>
      </c>
      <c r="D194" s="11"/>
      <c r="E194" s="11"/>
      <c r="F194" s="11"/>
      <c r="G194" s="11"/>
      <c r="H194" s="11"/>
      <c r="I194" s="11"/>
      <c r="J194" s="11"/>
      <c r="K194" s="11"/>
      <c r="L194" s="68">
        <f>L193*C194</f>
        <v>0</v>
      </c>
    </row>
    <row r="195" spans="1:12" x14ac:dyDescent="0.3">
      <c r="A195" s="12"/>
      <c r="B195" s="37" t="s">
        <v>7</v>
      </c>
      <c r="C195" s="5"/>
      <c r="D195" s="11"/>
      <c r="E195" s="11"/>
      <c r="F195" s="11"/>
      <c r="G195" s="11"/>
      <c r="H195" s="11"/>
      <c r="I195" s="11"/>
      <c r="J195" s="11"/>
      <c r="K195" s="11"/>
      <c r="L195" s="23">
        <f>SUM(L193:L194)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C60">
    <cfRule type="cellIs" dxfId="7" priority="2" stopIfTrue="1" operator="equal">
      <formula>8223.307275</formula>
    </cfRule>
  </conditionalFormatting>
  <conditionalFormatting sqref="C72">
    <cfRule type="cellIs" dxfId="6" priority="1" stopIfTrue="1" operator="equal">
      <formula>8223.307275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72D3-9881-489E-A7CB-CE72D21FC9C9}">
  <sheetPr>
    <tabColor theme="3" tint="0.39997558519241921"/>
  </sheetPr>
  <dimension ref="A1:L190"/>
  <sheetViews>
    <sheetView zoomScale="55" zoomScaleNormal="55" workbookViewId="0">
      <selection activeCell="J7" sqref="J7:J179"/>
    </sheetView>
  </sheetViews>
  <sheetFormatPr defaultRowHeight="14.4" x14ac:dyDescent="0.3"/>
  <cols>
    <col min="1" max="1" width="4.44140625" customWidth="1"/>
    <col min="2" max="2" width="66.21875" customWidth="1"/>
    <col min="4" max="4" width="9.6640625" customWidth="1"/>
    <col min="5" max="5" width="9.33203125" customWidth="1"/>
    <col min="7" max="7" width="11.21875" customWidth="1"/>
    <col min="9" max="9" width="11.5546875" customWidth="1"/>
    <col min="11" max="11" width="10.77734375" customWidth="1"/>
    <col min="12" max="12" width="13.5546875" customWidth="1"/>
  </cols>
  <sheetData>
    <row r="1" spans="1:12" ht="16.8" customHeight="1" x14ac:dyDescent="0.3">
      <c r="A1" s="4"/>
      <c r="B1" s="87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9.8" customHeight="1" x14ac:dyDescent="0.3">
      <c r="A2" s="110" t="s">
        <v>169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4" customHeight="1" x14ac:dyDescent="0.3">
      <c r="A3" s="52"/>
      <c r="B3" s="52" t="s">
        <v>108</v>
      </c>
      <c r="C3" s="52"/>
      <c r="D3" s="52"/>
      <c r="E3" s="52"/>
      <c r="F3" s="52"/>
      <c r="G3" s="3"/>
      <c r="H3" s="111" t="s">
        <v>8</v>
      </c>
      <c r="I3" s="111"/>
      <c r="J3" s="111"/>
      <c r="K3" s="121">
        <f>L190</f>
        <v>0</v>
      </c>
      <c r="L3" s="121"/>
    </row>
    <row r="4" spans="1:12" ht="14.4" customHeight="1" x14ac:dyDescent="0.3">
      <c r="A4" s="112" t="s">
        <v>18</v>
      </c>
      <c r="B4" s="112" t="s">
        <v>19</v>
      </c>
      <c r="C4" s="112" t="s">
        <v>20</v>
      </c>
      <c r="D4" s="114" t="s">
        <v>21</v>
      </c>
      <c r="E4" s="114" t="s">
        <v>22</v>
      </c>
      <c r="F4" s="116" t="s">
        <v>23</v>
      </c>
      <c r="G4" s="117"/>
      <c r="H4" s="118" t="s">
        <v>24</v>
      </c>
      <c r="I4" s="117"/>
      <c r="J4" s="119" t="s">
        <v>25</v>
      </c>
      <c r="K4" s="120"/>
      <c r="L4" s="112" t="s">
        <v>4</v>
      </c>
    </row>
    <row r="5" spans="1:12" x14ac:dyDescent="0.3">
      <c r="A5" s="113"/>
      <c r="B5" s="113"/>
      <c r="C5" s="113"/>
      <c r="D5" s="115"/>
      <c r="E5" s="115"/>
      <c r="F5" s="53" t="s">
        <v>26</v>
      </c>
      <c r="G5" s="53" t="s">
        <v>4</v>
      </c>
      <c r="H5" s="53" t="s">
        <v>26</v>
      </c>
      <c r="I5" s="53" t="s">
        <v>4</v>
      </c>
      <c r="J5" s="53" t="s">
        <v>26</v>
      </c>
      <c r="K5" s="53" t="s">
        <v>4</v>
      </c>
      <c r="L5" s="113"/>
    </row>
    <row r="6" spans="1:12" x14ac:dyDescent="0.3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ht="20.399999999999999" customHeight="1" x14ac:dyDescent="0.3">
      <c r="A7" s="54"/>
      <c r="B7" s="67" t="s">
        <v>170</v>
      </c>
      <c r="C7" s="63"/>
      <c r="D7" s="55"/>
      <c r="E7" s="55"/>
      <c r="F7" s="55"/>
      <c r="G7" s="55"/>
      <c r="H7" s="55"/>
      <c r="I7" s="55"/>
      <c r="J7" s="55"/>
      <c r="K7" s="55"/>
      <c r="L7" s="55"/>
    </row>
    <row r="8" spans="1:12" ht="30.6" customHeight="1" x14ac:dyDescent="0.3">
      <c r="A8" s="12">
        <v>1</v>
      </c>
      <c r="B8" s="64" t="s">
        <v>129</v>
      </c>
      <c r="C8" s="70" t="s">
        <v>30</v>
      </c>
      <c r="D8" s="93"/>
      <c r="E8" s="65">
        <v>45</v>
      </c>
      <c r="F8" s="66"/>
      <c r="G8" s="9">
        <f t="shared" ref="G8:G71" si="0">F8*E8</f>
        <v>0</v>
      </c>
      <c r="H8" s="26"/>
      <c r="I8" s="9">
        <f t="shared" ref="I8:I71" si="1">H8*E8</f>
        <v>0</v>
      </c>
      <c r="J8" s="26"/>
      <c r="K8" s="9">
        <f t="shared" ref="K8:K71" si="2">J8*E8</f>
        <v>0</v>
      </c>
      <c r="L8" s="9">
        <f t="shared" ref="L8:L71" si="3">G8+I8+K8</f>
        <v>0</v>
      </c>
    </row>
    <row r="9" spans="1:12" x14ac:dyDescent="0.3">
      <c r="A9" s="12"/>
      <c r="B9" s="25" t="s">
        <v>10</v>
      </c>
      <c r="C9" s="61" t="s">
        <v>30</v>
      </c>
      <c r="D9" s="16">
        <v>1</v>
      </c>
      <c r="E9" s="16">
        <f>E8*D9</f>
        <v>45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130</v>
      </c>
      <c r="C10" s="71" t="s">
        <v>30</v>
      </c>
      <c r="D10" s="26">
        <v>2.12</v>
      </c>
      <c r="E10" s="26">
        <f>D10*E8</f>
        <v>95.4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131</v>
      </c>
      <c r="C11" s="61" t="s">
        <v>30</v>
      </c>
      <c r="D11" s="26">
        <v>0.3</v>
      </c>
      <c r="E11" s="26">
        <f>D11*E9</f>
        <v>13.5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132</v>
      </c>
      <c r="C12" s="61" t="s">
        <v>1</v>
      </c>
      <c r="D12" s="26">
        <v>0.15</v>
      </c>
      <c r="E12" s="26">
        <f>E8*D12</f>
        <v>6.75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133</v>
      </c>
      <c r="C13" s="71" t="s">
        <v>116</v>
      </c>
      <c r="D13" s="26">
        <v>0.5</v>
      </c>
      <c r="E13" s="26">
        <f>D13*E11</f>
        <v>6.75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9</v>
      </c>
      <c r="C14" s="71" t="s">
        <v>0</v>
      </c>
      <c r="D14" s="26">
        <v>0.4</v>
      </c>
      <c r="E14" s="26">
        <f>E8*D14</f>
        <v>18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62" t="s">
        <v>134</v>
      </c>
      <c r="B15" s="64" t="s">
        <v>127</v>
      </c>
      <c r="C15" s="70" t="s">
        <v>37</v>
      </c>
      <c r="D15" s="93"/>
      <c r="E15" s="97">
        <v>28</v>
      </c>
      <c r="F15" s="6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ht="19.8" customHeight="1" x14ac:dyDescent="0.3">
      <c r="A16" s="62"/>
      <c r="B16" s="25" t="s">
        <v>10</v>
      </c>
      <c r="C16" s="61" t="s">
        <v>31</v>
      </c>
      <c r="D16" s="16">
        <v>1</v>
      </c>
      <c r="E16" s="16">
        <f>E15*D16</f>
        <v>28</v>
      </c>
      <c r="F16" s="2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7" t="s">
        <v>128</v>
      </c>
      <c r="C17" s="71" t="s">
        <v>116</v>
      </c>
      <c r="D17" s="26">
        <v>12.5</v>
      </c>
      <c r="E17" s="26">
        <f>D17*E15</f>
        <v>350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117</v>
      </c>
      <c r="C18" s="61" t="s">
        <v>118</v>
      </c>
      <c r="D18" s="26">
        <v>0.06</v>
      </c>
      <c r="E18" s="26">
        <f>D18*E16</f>
        <v>1.68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ht="20.399999999999999" customHeight="1" x14ac:dyDescent="0.3">
      <c r="A19" s="62"/>
      <c r="B19" s="27" t="s">
        <v>119</v>
      </c>
      <c r="C19" s="71" t="s">
        <v>30</v>
      </c>
      <c r="D19" s="26">
        <v>2.5</v>
      </c>
      <c r="E19" s="26">
        <f>E15*D19</f>
        <v>70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9</v>
      </c>
      <c r="C20" s="71" t="s">
        <v>0</v>
      </c>
      <c r="D20" s="26">
        <v>1</v>
      </c>
      <c r="E20" s="26">
        <f>E15*D20</f>
        <v>28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>
        <v>3</v>
      </c>
      <c r="B21" s="6" t="s">
        <v>135</v>
      </c>
      <c r="C21" s="70" t="s">
        <v>37</v>
      </c>
      <c r="D21" s="14"/>
      <c r="E21" s="98">
        <v>48</v>
      </c>
      <c r="F21" s="8"/>
      <c r="G21" s="9">
        <f t="shared" si="0"/>
        <v>0</v>
      </c>
      <c r="H21" s="8"/>
      <c r="I21" s="9">
        <f t="shared" si="1"/>
        <v>0</v>
      </c>
      <c r="J21" s="8"/>
      <c r="K21" s="9">
        <f t="shared" si="2"/>
        <v>0</v>
      </c>
      <c r="L21" s="9">
        <f t="shared" si="3"/>
        <v>0</v>
      </c>
    </row>
    <row r="22" spans="1:12" x14ac:dyDescent="0.3">
      <c r="A22" s="12"/>
      <c r="B22" s="25" t="s">
        <v>10</v>
      </c>
      <c r="C22" s="61" t="s">
        <v>31</v>
      </c>
      <c r="D22" s="16">
        <v>1</v>
      </c>
      <c r="E22" s="16">
        <f>E21*D22</f>
        <v>48</v>
      </c>
      <c r="F22" s="26"/>
      <c r="G22" s="9">
        <f t="shared" si="0"/>
        <v>0</v>
      </c>
      <c r="H22" s="31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7" t="s">
        <v>56</v>
      </c>
      <c r="C23" s="71" t="s">
        <v>47</v>
      </c>
      <c r="D23" s="26">
        <v>0.04</v>
      </c>
      <c r="E23" s="26">
        <f>E21*D23:D1077</f>
        <v>1.92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36" t="s">
        <v>2</v>
      </c>
      <c r="C24" s="88" t="s">
        <v>0</v>
      </c>
      <c r="D24" s="11">
        <v>0.7</v>
      </c>
      <c r="E24" s="8">
        <f>E21*D24</f>
        <v>33.599999999999994</v>
      </c>
      <c r="F24" s="8"/>
      <c r="G24" s="9">
        <f t="shared" si="0"/>
        <v>0</v>
      </c>
      <c r="H24" s="8"/>
      <c r="I24" s="9">
        <f t="shared" si="1"/>
        <v>0</v>
      </c>
      <c r="J24" s="8"/>
      <c r="K24" s="9">
        <f t="shared" si="2"/>
        <v>0</v>
      </c>
      <c r="L24" s="9">
        <f t="shared" si="3"/>
        <v>0</v>
      </c>
    </row>
    <row r="25" spans="1:12" ht="27.6" x14ac:dyDescent="0.3">
      <c r="A25" s="12">
        <v>4</v>
      </c>
      <c r="B25" s="64" t="s">
        <v>109</v>
      </c>
      <c r="C25" s="70" t="s">
        <v>11</v>
      </c>
      <c r="D25" s="93"/>
      <c r="E25" s="65">
        <v>21</v>
      </c>
      <c r="F25" s="6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5" t="s">
        <v>10</v>
      </c>
      <c r="C26" s="61" t="s">
        <v>31</v>
      </c>
      <c r="D26" s="16">
        <v>1</v>
      </c>
      <c r="E26" s="16">
        <f>E25*D26</f>
        <v>21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66</v>
      </c>
      <c r="C27" s="71" t="s">
        <v>47</v>
      </c>
      <c r="D27" s="26">
        <v>0.125</v>
      </c>
      <c r="E27" s="26">
        <f>D27*E25</f>
        <v>2.625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64</v>
      </c>
      <c r="C28" s="61" t="s">
        <v>30</v>
      </c>
      <c r="D28" s="26">
        <v>1.05</v>
      </c>
      <c r="E28" s="26">
        <f>D28*E26</f>
        <v>22.05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ht="27.6" x14ac:dyDescent="0.3">
      <c r="A29" s="12"/>
      <c r="B29" s="27" t="s">
        <v>69</v>
      </c>
      <c r="C29" s="61" t="s">
        <v>31</v>
      </c>
      <c r="D29" s="26">
        <v>1</v>
      </c>
      <c r="E29" s="26">
        <f>E25*D29</f>
        <v>21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7" t="s">
        <v>65</v>
      </c>
      <c r="C30" s="71" t="s">
        <v>47</v>
      </c>
      <c r="D30" s="26">
        <v>0.15</v>
      </c>
      <c r="E30" s="26">
        <f>D30*E28</f>
        <v>3.3075000000000001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67</v>
      </c>
      <c r="C31" s="61" t="s">
        <v>31</v>
      </c>
      <c r="D31" s="26">
        <v>1.05</v>
      </c>
      <c r="E31" s="26">
        <f>E25*D31</f>
        <v>22.05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9</v>
      </c>
      <c r="C32" s="71" t="s">
        <v>0</v>
      </c>
      <c r="D32" s="26">
        <v>1</v>
      </c>
      <c r="E32" s="26">
        <f>E25*D32</f>
        <v>21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56">
        <v>5</v>
      </c>
      <c r="B33" s="57" t="s">
        <v>136</v>
      </c>
      <c r="C33" s="70" t="s">
        <v>11</v>
      </c>
      <c r="D33" s="58"/>
      <c r="E33" s="59">
        <v>6</v>
      </c>
      <c r="F33" s="60"/>
      <c r="G33" s="9">
        <f t="shared" si="0"/>
        <v>0</v>
      </c>
      <c r="H33" s="30"/>
      <c r="I33" s="9">
        <f t="shared" si="1"/>
        <v>0</v>
      </c>
      <c r="J33" s="30"/>
      <c r="K33" s="9">
        <f t="shared" si="2"/>
        <v>0</v>
      </c>
      <c r="L33" s="9">
        <f t="shared" si="3"/>
        <v>0</v>
      </c>
    </row>
    <row r="34" spans="1:12" x14ac:dyDescent="0.3">
      <c r="A34" s="56"/>
      <c r="B34" s="25" t="s">
        <v>10</v>
      </c>
      <c r="C34" s="61" t="s">
        <v>31</v>
      </c>
      <c r="D34" s="16">
        <v>1</v>
      </c>
      <c r="E34" s="16">
        <f>D34*E33</f>
        <v>6</v>
      </c>
      <c r="F34" s="26"/>
      <c r="G34" s="9">
        <f t="shared" si="0"/>
        <v>0</v>
      </c>
      <c r="H34" s="26"/>
      <c r="I34" s="9">
        <f t="shared" si="1"/>
        <v>0</v>
      </c>
      <c r="J34" s="31"/>
      <c r="K34" s="9">
        <f t="shared" si="2"/>
        <v>0</v>
      </c>
      <c r="L34" s="9">
        <f t="shared" si="3"/>
        <v>0</v>
      </c>
    </row>
    <row r="35" spans="1:12" x14ac:dyDescent="0.3">
      <c r="A35" s="62"/>
      <c r="B35" s="27" t="s">
        <v>45</v>
      </c>
      <c r="C35" s="71" t="s">
        <v>1</v>
      </c>
      <c r="D35" s="26">
        <v>3.5</v>
      </c>
      <c r="E35" s="26">
        <f>E33*D35</f>
        <v>21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62"/>
      <c r="B36" s="27" t="s">
        <v>73</v>
      </c>
      <c r="C36" s="71" t="s">
        <v>1</v>
      </c>
      <c r="D36" s="26">
        <v>0.63</v>
      </c>
      <c r="E36" s="26">
        <f>E34*D36</f>
        <v>3.7800000000000002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62"/>
      <c r="B37" s="80" t="s">
        <v>9</v>
      </c>
      <c r="C37" s="61" t="s">
        <v>0</v>
      </c>
      <c r="D37" s="16">
        <v>0.5</v>
      </c>
      <c r="E37" s="16">
        <f>D37*E33</f>
        <v>3</v>
      </c>
      <c r="F37" s="16"/>
      <c r="G37" s="9">
        <f t="shared" si="0"/>
        <v>0</v>
      </c>
      <c r="H37" s="16"/>
      <c r="I37" s="9">
        <f t="shared" si="1"/>
        <v>0</v>
      </c>
      <c r="J37" s="16"/>
      <c r="K37" s="9">
        <f t="shared" si="2"/>
        <v>0</v>
      </c>
      <c r="L37" s="9">
        <f t="shared" si="3"/>
        <v>0</v>
      </c>
    </row>
    <row r="38" spans="1:12" ht="27.6" x14ac:dyDescent="0.3">
      <c r="A38" s="12">
        <v>6</v>
      </c>
      <c r="B38" s="64" t="s">
        <v>59</v>
      </c>
      <c r="C38" s="92" t="s">
        <v>47</v>
      </c>
      <c r="D38" s="93"/>
      <c r="E38" s="65">
        <v>0.35</v>
      </c>
      <c r="F38" s="6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5" t="s">
        <v>10</v>
      </c>
      <c r="C39" s="61" t="s">
        <v>31</v>
      </c>
      <c r="D39" s="16">
        <v>1</v>
      </c>
      <c r="E39" s="16">
        <f>E38*D39</f>
        <v>0.35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7" t="s">
        <v>46</v>
      </c>
      <c r="C40" s="71" t="s">
        <v>47</v>
      </c>
      <c r="D40" s="26">
        <v>1.2</v>
      </c>
      <c r="E40" s="26">
        <f>D40*E38</f>
        <v>0.42</v>
      </c>
      <c r="F40" s="26"/>
      <c r="G40" s="9">
        <f t="shared" si="0"/>
        <v>0</v>
      </c>
      <c r="H40" s="26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49</v>
      </c>
      <c r="C41" s="61" t="s">
        <v>31</v>
      </c>
      <c r="D41" s="26">
        <v>0.5</v>
      </c>
      <c r="E41" s="26">
        <f>D41*E39</f>
        <v>0.17499999999999999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27" t="s">
        <v>48</v>
      </c>
      <c r="C42" s="71" t="s">
        <v>30</v>
      </c>
      <c r="D42" s="26"/>
      <c r="E42" s="26">
        <v>8</v>
      </c>
      <c r="F42" s="26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12"/>
      <c r="B43" s="27" t="s">
        <v>9</v>
      </c>
      <c r="C43" s="71" t="s">
        <v>0</v>
      </c>
      <c r="D43" s="26">
        <v>4</v>
      </c>
      <c r="E43" s="26">
        <f>E38*D43</f>
        <v>1.4</v>
      </c>
      <c r="F43" s="2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ht="27.6" x14ac:dyDescent="0.3">
      <c r="A44" s="56">
        <v>7</v>
      </c>
      <c r="B44" s="57" t="s">
        <v>55</v>
      </c>
      <c r="C44" s="70" t="s">
        <v>37</v>
      </c>
      <c r="D44" s="59"/>
      <c r="E44" s="59">
        <v>18.600000000000001</v>
      </c>
      <c r="F44" s="60"/>
      <c r="G44" s="9">
        <f t="shared" si="0"/>
        <v>0</v>
      </c>
      <c r="H44" s="30"/>
      <c r="I44" s="9">
        <f t="shared" si="1"/>
        <v>0</v>
      </c>
      <c r="J44" s="30"/>
      <c r="K44" s="9">
        <f t="shared" si="2"/>
        <v>0</v>
      </c>
      <c r="L44" s="9">
        <f t="shared" si="3"/>
        <v>0</v>
      </c>
    </row>
    <row r="45" spans="1:12" x14ac:dyDescent="0.3">
      <c r="A45" s="56"/>
      <c r="B45" s="25" t="s">
        <v>10</v>
      </c>
      <c r="C45" s="61" t="s">
        <v>31</v>
      </c>
      <c r="D45" s="16">
        <v>1</v>
      </c>
      <c r="E45" s="16">
        <f>D45*E44</f>
        <v>18.600000000000001</v>
      </c>
      <c r="F45" s="26"/>
      <c r="G45" s="9">
        <f t="shared" si="0"/>
        <v>0</v>
      </c>
      <c r="H45" s="26"/>
      <c r="I45" s="9">
        <f t="shared" si="1"/>
        <v>0</v>
      </c>
      <c r="J45" s="31"/>
      <c r="K45" s="9">
        <f t="shared" si="2"/>
        <v>0</v>
      </c>
      <c r="L45" s="9">
        <f t="shared" si="3"/>
        <v>0</v>
      </c>
    </row>
    <row r="46" spans="1:12" x14ac:dyDescent="0.3">
      <c r="A46" s="62"/>
      <c r="B46" s="27" t="s">
        <v>56</v>
      </c>
      <c r="C46" s="71" t="s">
        <v>47</v>
      </c>
      <c r="D46" s="26">
        <v>7.4999999999999997E-2</v>
      </c>
      <c r="E46" s="26">
        <f>E44*D46:D1134</f>
        <v>1.395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62"/>
      <c r="B47" s="80" t="s">
        <v>9</v>
      </c>
      <c r="C47" s="61" t="s">
        <v>0</v>
      </c>
      <c r="D47" s="16">
        <v>0.5</v>
      </c>
      <c r="E47" s="16">
        <f>D47*E44</f>
        <v>9.3000000000000007</v>
      </c>
      <c r="F47" s="16"/>
      <c r="G47" s="9">
        <f t="shared" si="0"/>
        <v>0</v>
      </c>
      <c r="H47" s="16"/>
      <c r="I47" s="9">
        <f t="shared" si="1"/>
        <v>0</v>
      </c>
      <c r="J47" s="16"/>
      <c r="K47" s="9">
        <f t="shared" si="2"/>
        <v>0</v>
      </c>
      <c r="L47" s="9">
        <f t="shared" si="3"/>
        <v>0</v>
      </c>
    </row>
    <row r="48" spans="1:12" x14ac:dyDescent="0.3">
      <c r="A48" s="56">
        <v>8</v>
      </c>
      <c r="B48" s="57" t="s">
        <v>57</v>
      </c>
      <c r="C48" s="70" t="s">
        <v>37</v>
      </c>
      <c r="D48" s="59"/>
      <c r="E48" s="59">
        <f>E44</f>
        <v>18.600000000000001</v>
      </c>
      <c r="F48" s="60"/>
      <c r="G48" s="9">
        <f t="shared" si="0"/>
        <v>0</v>
      </c>
      <c r="H48" s="30"/>
      <c r="I48" s="9">
        <f t="shared" si="1"/>
        <v>0</v>
      </c>
      <c r="J48" s="30"/>
      <c r="K48" s="9">
        <f t="shared" si="2"/>
        <v>0</v>
      </c>
      <c r="L48" s="9">
        <f t="shared" si="3"/>
        <v>0</v>
      </c>
    </row>
    <row r="49" spans="1:12" x14ac:dyDescent="0.3">
      <c r="A49" s="56"/>
      <c r="B49" s="25" t="s">
        <v>10</v>
      </c>
      <c r="C49" s="61" t="s">
        <v>31</v>
      </c>
      <c r="D49" s="16">
        <v>1</v>
      </c>
      <c r="E49" s="16">
        <f>D49*E48</f>
        <v>18.600000000000001</v>
      </c>
      <c r="F49" s="26"/>
      <c r="G49" s="9">
        <f t="shared" si="0"/>
        <v>0</v>
      </c>
      <c r="H49" s="26"/>
      <c r="I49" s="9">
        <f t="shared" si="1"/>
        <v>0</v>
      </c>
      <c r="J49" s="31"/>
      <c r="K49" s="9">
        <f t="shared" si="2"/>
        <v>0</v>
      </c>
      <c r="L49" s="9">
        <f t="shared" si="3"/>
        <v>0</v>
      </c>
    </row>
    <row r="50" spans="1:12" ht="27.6" x14ac:dyDescent="0.3">
      <c r="A50" s="62"/>
      <c r="B50" s="27" t="s">
        <v>58</v>
      </c>
      <c r="C50" s="71" t="s">
        <v>1</v>
      </c>
      <c r="D50" s="26">
        <v>0.8</v>
      </c>
      <c r="E50" s="26">
        <f>E48*D50:D1138</f>
        <v>14.880000000000003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62"/>
      <c r="B51" s="80" t="s">
        <v>9</v>
      </c>
      <c r="C51" s="61" t="s">
        <v>0</v>
      </c>
      <c r="D51" s="16">
        <v>0.5</v>
      </c>
      <c r="E51" s="16">
        <f>D51*E48</f>
        <v>9.3000000000000007</v>
      </c>
      <c r="F51" s="16"/>
      <c r="G51" s="9">
        <f t="shared" si="0"/>
        <v>0</v>
      </c>
      <c r="H51" s="16"/>
      <c r="I51" s="9">
        <f t="shared" si="1"/>
        <v>0</v>
      </c>
      <c r="J51" s="16"/>
      <c r="K51" s="9">
        <f t="shared" si="2"/>
        <v>0</v>
      </c>
      <c r="L51" s="9">
        <f t="shared" si="3"/>
        <v>0</v>
      </c>
    </row>
    <row r="52" spans="1:12" x14ac:dyDescent="0.3">
      <c r="A52" s="12">
        <v>9</v>
      </c>
      <c r="B52" s="64" t="s">
        <v>50</v>
      </c>
      <c r="C52" s="70" t="s">
        <v>37</v>
      </c>
      <c r="D52" s="93"/>
      <c r="E52" s="65">
        <v>3.5</v>
      </c>
      <c r="F52" s="66"/>
      <c r="G52" s="9">
        <f t="shared" si="0"/>
        <v>0</v>
      </c>
      <c r="H52" s="26"/>
      <c r="I52" s="9">
        <f t="shared" si="1"/>
        <v>0</v>
      </c>
      <c r="J52" s="26"/>
      <c r="K52" s="9">
        <f t="shared" si="2"/>
        <v>0</v>
      </c>
      <c r="L52" s="9">
        <f t="shared" si="3"/>
        <v>0</v>
      </c>
    </row>
    <row r="53" spans="1:12" x14ac:dyDescent="0.3">
      <c r="A53" s="12"/>
      <c r="B53" s="25" t="s">
        <v>10</v>
      </c>
      <c r="C53" s="61" t="s">
        <v>31</v>
      </c>
      <c r="D53" s="16">
        <v>1</v>
      </c>
      <c r="E53" s="16">
        <f>E52*D53</f>
        <v>3.5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12"/>
      <c r="B54" s="27" t="s">
        <v>68</v>
      </c>
      <c r="C54" s="61" t="s">
        <v>31</v>
      </c>
      <c r="D54" s="26">
        <v>1.1000000000000001</v>
      </c>
      <c r="E54" s="26">
        <f>D54*E52</f>
        <v>3.8500000000000005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12"/>
      <c r="B55" s="27" t="s">
        <v>51</v>
      </c>
      <c r="C55" s="71" t="s">
        <v>1</v>
      </c>
      <c r="D55" s="26">
        <v>7</v>
      </c>
      <c r="E55" s="26">
        <f>E52*D55</f>
        <v>24.5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12"/>
      <c r="B56" s="27" t="s">
        <v>52</v>
      </c>
      <c r="C56" s="71" t="s">
        <v>1</v>
      </c>
      <c r="D56" s="26">
        <v>0.3</v>
      </c>
      <c r="E56" s="26">
        <f>E53*D56</f>
        <v>1.05</v>
      </c>
      <c r="F56" s="2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7" t="s">
        <v>9</v>
      </c>
      <c r="C57" s="71" t="s">
        <v>0</v>
      </c>
      <c r="D57" s="26">
        <v>0.2</v>
      </c>
      <c r="E57" s="26">
        <f>E52*D57</f>
        <v>0.70000000000000007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56">
        <v>10</v>
      </c>
      <c r="B58" s="57" t="s">
        <v>53</v>
      </c>
      <c r="C58" s="70" t="s">
        <v>30</v>
      </c>
      <c r="D58" s="58"/>
      <c r="E58" s="59">
        <f>1.2+1.2+0.9</f>
        <v>3.3</v>
      </c>
      <c r="F58" s="60"/>
      <c r="G58" s="9">
        <f t="shared" si="0"/>
        <v>0</v>
      </c>
      <c r="H58" s="30"/>
      <c r="I58" s="9">
        <f t="shared" si="1"/>
        <v>0</v>
      </c>
      <c r="J58" s="30"/>
      <c r="K58" s="9">
        <f t="shared" si="2"/>
        <v>0</v>
      </c>
      <c r="L58" s="9">
        <f t="shared" si="3"/>
        <v>0</v>
      </c>
    </row>
    <row r="59" spans="1:12" x14ac:dyDescent="0.3">
      <c r="A59" s="56"/>
      <c r="B59" s="25" t="s">
        <v>10</v>
      </c>
      <c r="C59" s="61" t="s">
        <v>30</v>
      </c>
      <c r="D59" s="16">
        <v>1</v>
      </c>
      <c r="E59" s="16">
        <f>D59*E58</f>
        <v>3.3</v>
      </c>
      <c r="F59" s="26"/>
      <c r="G59" s="9">
        <f t="shared" si="0"/>
        <v>0</v>
      </c>
      <c r="H59" s="26"/>
      <c r="I59" s="9">
        <f t="shared" si="1"/>
        <v>0</v>
      </c>
      <c r="J59" s="31"/>
      <c r="K59" s="9">
        <f t="shared" si="2"/>
        <v>0</v>
      </c>
      <c r="L59" s="9">
        <f t="shared" si="3"/>
        <v>0</v>
      </c>
    </row>
    <row r="60" spans="1:12" x14ac:dyDescent="0.3">
      <c r="A60" s="62"/>
      <c r="B60" s="27" t="s">
        <v>54</v>
      </c>
      <c r="C60" s="71" t="s">
        <v>30</v>
      </c>
      <c r="D60" s="28">
        <v>1.08</v>
      </c>
      <c r="E60" s="26">
        <f>E58*D60</f>
        <v>3.5640000000000001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51</v>
      </c>
      <c r="C61" s="71" t="s">
        <v>1</v>
      </c>
      <c r="D61" s="26">
        <v>2</v>
      </c>
      <c r="E61" s="26">
        <f>E58*D61</f>
        <v>6.6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12"/>
      <c r="B62" s="27" t="s">
        <v>52</v>
      </c>
      <c r="C62" s="71" t="s">
        <v>1</v>
      </c>
      <c r="D62" s="26">
        <v>0.1</v>
      </c>
      <c r="E62" s="26">
        <f>E59*D62</f>
        <v>0.33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x14ac:dyDescent="0.3">
      <c r="A63" s="62"/>
      <c r="B63" s="80" t="s">
        <v>9</v>
      </c>
      <c r="C63" s="61" t="s">
        <v>0</v>
      </c>
      <c r="D63" s="35">
        <v>0.5</v>
      </c>
      <c r="E63" s="16">
        <f>D63*E58</f>
        <v>1.65</v>
      </c>
      <c r="F63" s="16"/>
      <c r="G63" s="9">
        <f t="shared" si="0"/>
        <v>0</v>
      </c>
      <c r="H63" s="16"/>
      <c r="I63" s="9">
        <f t="shared" si="1"/>
        <v>0</v>
      </c>
      <c r="J63" s="16"/>
      <c r="K63" s="9">
        <f t="shared" si="2"/>
        <v>0</v>
      </c>
      <c r="L63" s="9">
        <f t="shared" si="3"/>
        <v>0</v>
      </c>
    </row>
    <row r="64" spans="1:12" x14ac:dyDescent="0.3">
      <c r="A64" s="12">
        <v>11</v>
      </c>
      <c r="B64" s="64" t="s">
        <v>61</v>
      </c>
      <c r="C64" s="70" t="s">
        <v>37</v>
      </c>
      <c r="D64" s="93"/>
      <c r="E64" s="65">
        <v>16</v>
      </c>
      <c r="F64" s="6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ht="19.8" customHeight="1" x14ac:dyDescent="0.3">
      <c r="A65" s="12"/>
      <c r="B65" s="25" t="s">
        <v>10</v>
      </c>
      <c r="C65" s="61" t="s">
        <v>31</v>
      </c>
      <c r="D65" s="16">
        <v>1</v>
      </c>
      <c r="E65" s="16">
        <f>E64*D65</f>
        <v>16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12"/>
      <c r="B66" s="27" t="s">
        <v>60</v>
      </c>
      <c r="C66" s="61" t="s">
        <v>31</v>
      </c>
      <c r="D66" s="26">
        <v>1.05</v>
      </c>
      <c r="E66" s="26">
        <f>D66*E64</f>
        <v>16.8</v>
      </c>
      <c r="F66" s="26"/>
      <c r="G66" s="9">
        <f t="shared" si="0"/>
        <v>0</v>
      </c>
      <c r="H66" s="26"/>
      <c r="I66" s="9">
        <f t="shared" si="1"/>
        <v>0</v>
      </c>
      <c r="J66" s="26"/>
      <c r="K66" s="9">
        <f t="shared" si="2"/>
        <v>0</v>
      </c>
      <c r="L66" s="9">
        <f t="shared" si="3"/>
        <v>0</v>
      </c>
    </row>
    <row r="67" spans="1:12" x14ac:dyDescent="0.3">
      <c r="A67" s="12"/>
      <c r="B67" s="27" t="s">
        <v>51</v>
      </c>
      <c r="C67" s="71" t="s">
        <v>1</v>
      </c>
      <c r="D67" s="26">
        <v>7</v>
      </c>
      <c r="E67" s="26">
        <f>E64*D67</f>
        <v>112</v>
      </c>
      <c r="F67" s="26"/>
      <c r="G67" s="9">
        <f t="shared" si="0"/>
        <v>0</v>
      </c>
      <c r="H67" s="26"/>
      <c r="I67" s="9">
        <f t="shared" si="1"/>
        <v>0</v>
      </c>
      <c r="J67" s="26"/>
      <c r="K67" s="9">
        <f t="shared" si="2"/>
        <v>0</v>
      </c>
      <c r="L67" s="9">
        <f t="shared" si="3"/>
        <v>0</v>
      </c>
    </row>
    <row r="68" spans="1:12" x14ac:dyDescent="0.3">
      <c r="A68" s="12"/>
      <c r="B68" s="27" t="s">
        <v>52</v>
      </c>
      <c r="C68" s="71" t="s">
        <v>1</v>
      </c>
      <c r="D68" s="26">
        <v>0.3</v>
      </c>
      <c r="E68" s="26">
        <f>E65*D68</f>
        <v>4.8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12"/>
      <c r="B69" s="27" t="s">
        <v>9</v>
      </c>
      <c r="C69" s="71" t="s">
        <v>0</v>
      </c>
      <c r="D69" s="26">
        <v>0.95</v>
      </c>
      <c r="E69" s="26">
        <f>E64*D69</f>
        <v>15.2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56">
        <v>12</v>
      </c>
      <c r="B70" s="57" t="s">
        <v>62</v>
      </c>
      <c r="C70" s="70" t="s">
        <v>30</v>
      </c>
      <c r="D70" s="58"/>
      <c r="E70" s="59">
        <v>12.5</v>
      </c>
      <c r="F70" s="60"/>
      <c r="G70" s="9">
        <f t="shared" si="0"/>
        <v>0</v>
      </c>
      <c r="H70" s="30"/>
      <c r="I70" s="9">
        <f t="shared" si="1"/>
        <v>0</v>
      </c>
      <c r="J70" s="30"/>
      <c r="K70" s="9">
        <f t="shared" si="2"/>
        <v>0</v>
      </c>
      <c r="L70" s="9">
        <f t="shared" si="3"/>
        <v>0</v>
      </c>
    </row>
    <row r="71" spans="1:12" x14ac:dyDescent="0.3">
      <c r="A71" s="56"/>
      <c r="B71" s="25" t="s">
        <v>10</v>
      </c>
      <c r="C71" s="61" t="s">
        <v>30</v>
      </c>
      <c r="D71" s="16">
        <v>1</v>
      </c>
      <c r="E71" s="16">
        <f>D71*E70</f>
        <v>12.5</v>
      </c>
      <c r="F71" s="26"/>
      <c r="G71" s="9">
        <f t="shared" si="0"/>
        <v>0</v>
      </c>
      <c r="H71" s="26"/>
      <c r="I71" s="9">
        <f t="shared" si="1"/>
        <v>0</v>
      </c>
      <c r="J71" s="31"/>
      <c r="K71" s="9">
        <f t="shared" si="2"/>
        <v>0</v>
      </c>
      <c r="L71" s="9">
        <f t="shared" si="3"/>
        <v>0</v>
      </c>
    </row>
    <row r="72" spans="1:12" x14ac:dyDescent="0.3">
      <c r="A72" s="62"/>
      <c r="B72" s="27" t="s">
        <v>63</v>
      </c>
      <c r="C72" s="71" t="s">
        <v>30</v>
      </c>
      <c r="D72" s="28">
        <v>0.12</v>
      </c>
      <c r="E72" s="26">
        <f>E70*D72</f>
        <v>1.5</v>
      </c>
      <c r="F72" s="26"/>
      <c r="G72" s="9">
        <f t="shared" ref="G72:G130" si="4">F72*E72</f>
        <v>0</v>
      </c>
      <c r="H72" s="26"/>
      <c r="I72" s="9">
        <f t="shared" ref="I72:I130" si="5">H72*E72</f>
        <v>0</v>
      </c>
      <c r="J72" s="26"/>
      <c r="K72" s="9">
        <f t="shared" ref="K72:K130" si="6">J72*E72</f>
        <v>0</v>
      </c>
      <c r="L72" s="9">
        <f t="shared" ref="L72:L130" si="7">G72+I72+K72</f>
        <v>0</v>
      </c>
    </row>
    <row r="73" spans="1:12" x14ac:dyDescent="0.3">
      <c r="A73" s="12"/>
      <c r="B73" s="27" t="s">
        <v>51</v>
      </c>
      <c r="C73" s="71" t="s">
        <v>1</v>
      </c>
      <c r="D73" s="26">
        <v>1.5</v>
      </c>
      <c r="E73" s="26">
        <f>E70*D73</f>
        <v>18.75</v>
      </c>
      <c r="F73" s="26"/>
      <c r="G73" s="9">
        <f t="shared" si="4"/>
        <v>0</v>
      </c>
      <c r="H73" s="26"/>
      <c r="I73" s="9">
        <f t="shared" si="5"/>
        <v>0</v>
      </c>
      <c r="J73" s="26"/>
      <c r="K73" s="9">
        <f t="shared" si="6"/>
        <v>0</v>
      </c>
      <c r="L73" s="9">
        <f t="shared" si="7"/>
        <v>0</v>
      </c>
    </row>
    <row r="74" spans="1:12" x14ac:dyDescent="0.3">
      <c r="A74" s="12"/>
      <c r="B74" s="27" t="s">
        <v>52</v>
      </c>
      <c r="C74" s="71" t="s">
        <v>1</v>
      </c>
      <c r="D74" s="26">
        <v>0.1</v>
      </c>
      <c r="E74" s="26">
        <f>E71*D74</f>
        <v>1.25</v>
      </c>
      <c r="F74" s="26"/>
      <c r="G74" s="9">
        <f t="shared" si="4"/>
        <v>0</v>
      </c>
      <c r="H74" s="26"/>
      <c r="I74" s="9">
        <f t="shared" si="5"/>
        <v>0</v>
      </c>
      <c r="J74" s="26"/>
      <c r="K74" s="9">
        <f t="shared" si="6"/>
        <v>0</v>
      </c>
      <c r="L74" s="9">
        <f t="shared" si="7"/>
        <v>0</v>
      </c>
    </row>
    <row r="75" spans="1:12" x14ac:dyDescent="0.3">
      <c r="A75" s="62"/>
      <c r="B75" s="80" t="s">
        <v>9</v>
      </c>
      <c r="C75" s="61" t="s">
        <v>0</v>
      </c>
      <c r="D75" s="35">
        <v>0.3</v>
      </c>
      <c r="E75" s="16">
        <f>D75*E70</f>
        <v>3.75</v>
      </c>
      <c r="F75" s="16"/>
      <c r="G75" s="9">
        <f t="shared" si="4"/>
        <v>0</v>
      </c>
      <c r="H75" s="16"/>
      <c r="I75" s="9">
        <f t="shared" si="5"/>
        <v>0</v>
      </c>
      <c r="J75" s="16"/>
      <c r="K75" s="9">
        <f t="shared" si="6"/>
        <v>0</v>
      </c>
      <c r="L75" s="9">
        <f t="shared" si="7"/>
        <v>0</v>
      </c>
    </row>
    <row r="76" spans="1:12" x14ac:dyDescent="0.3">
      <c r="A76" s="62" t="s">
        <v>137</v>
      </c>
      <c r="B76" s="64" t="s">
        <v>138</v>
      </c>
      <c r="C76" s="70" t="s">
        <v>37</v>
      </c>
      <c r="D76" s="93"/>
      <c r="E76" s="97">
        <v>82</v>
      </c>
      <c r="F76" s="66"/>
      <c r="G76" s="9">
        <f t="shared" si="4"/>
        <v>0</v>
      </c>
      <c r="H76" s="26"/>
      <c r="I76" s="9">
        <f t="shared" si="5"/>
        <v>0</v>
      </c>
      <c r="J76" s="26"/>
      <c r="K76" s="9">
        <f t="shared" si="6"/>
        <v>0</v>
      </c>
      <c r="L76" s="9">
        <f t="shared" si="7"/>
        <v>0</v>
      </c>
    </row>
    <row r="77" spans="1:12" x14ac:dyDescent="0.3">
      <c r="A77" s="62"/>
      <c r="B77" s="25" t="s">
        <v>10</v>
      </c>
      <c r="C77" s="61" t="s">
        <v>31</v>
      </c>
      <c r="D77" s="16">
        <v>1</v>
      </c>
      <c r="E77" s="16">
        <f>E76*D77</f>
        <v>82</v>
      </c>
      <c r="F77" s="26"/>
      <c r="G77" s="9">
        <f t="shared" si="4"/>
        <v>0</v>
      </c>
      <c r="H77" s="26"/>
      <c r="I77" s="9">
        <f t="shared" si="5"/>
        <v>0</v>
      </c>
      <c r="J77" s="26"/>
      <c r="K77" s="9">
        <f t="shared" si="6"/>
        <v>0</v>
      </c>
      <c r="L77" s="9">
        <f t="shared" si="7"/>
        <v>0</v>
      </c>
    </row>
    <row r="78" spans="1:12" ht="27.6" x14ac:dyDescent="0.3">
      <c r="A78" s="62"/>
      <c r="B78" s="27" t="s">
        <v>139</v>
      </c>
      <c r="C78" s="61" t="s">
        <v>31</v>
      </c>
      <c r="D78" s="26">
        <v>1.1000000000000001</v>
      </c>
      <c r="E78" s="26">
        <f>D78*E76</f>
        <v>90.2</v>
      </c>
      <c r="F78" s="26"/>
      <c r="G78" s="9">
        <f t="shared" si="4"/>
        <v>0</v>
      </c>
      <c r="H78" s="26"/>
      <c r="I78" s="9">
        <f t="shared" si="5"/>
        <v>0</v>
      </c>
      <c r="J78" s="26"/>
      <c r="K78" s="9">
        <f t="shared" si="6"/>
        <v>0</v>
      </c>
      <c r="L78" s="9">
        <f t="shared" si="7"/>
        <v>0</v>
      </c>
    </row>
    <row r="79" spans="1:12" x14ac:dyDescent="0.3">
      <c r="A79" s="62"/>
      <c r="B79" s="27" t="s">
        <v>51</v>
      </c>
      <c r="C79" s="71" t="s">
        <v>1</v>
      </c>
      <c r="D79" s="26">
        <v>4</v>
      </c>
      <c r="E79" s="26">
        <f>E76*D79</f>
        <v>328</v>
      </c>
      <c r="F79" s="26"/>
      <c r="G79" s="9">
        <f t="shared" si="4"/>
        <v>0</v>
      </c>
      <c r="H79" s="26"/>
      <c r="I79" s="9">
        <f t="shared" si="5"/>
        <v>0</v>
      </c>
      <c r="J79" s="26"/>
      <c r="K79" s="9">
        <f t="shared" si="6"/>
        <v>0</v>
      </c>
      <c r="L79" s="9">
        <f t="shared" si="7"/>
        <v>0</v>
      </c>
    </row>
    <row r="80" spans="1:12" x14ac:dyDescent="0.3">
      <c r="A80" s="62"/>
      <c r="B80" s="27" t="s">
        <v>70</v>
      </c>
      <c r="C80" s="71" t="s">
        <v>17</v>
      </c>
      <c r="D80" s="26">
        <v>5</v>
      </c>
      <c r="E80" s="26">
        <f>E77*D80</f>
        <v>410</v>
      </c>
      <c r="F80" s="26"/>
      <c r="G80" s="9">
        <f t="shared" si="4"/>
        <v>0</v>
      </c>
      <c r="H80" s="26"/>
      <c r="I80" s="9">
        <f t="shared" si="5"/>
        <v>0</v>
      </c>
      <c r="J80" s="26"/>
      <c r="K80" s="9">
        <f t="shared" si="6"/>
        <v>0</v>
      </c>
      <c r="L80" s="9">
        <f t="shared" si="7"/>
        <v>0</v>
      </c>
    </row>
    <row r="81" spans="1:12" x14ac:dyDescent="0.3">
      <c r="A81" s="62"/>
      <c r="B81" s="27" t="s">
        <v>9</v>
      </c>
      <c r="C81" s="71" t="s">
        <v>0</v>
      </c>
      <c r="D81" s="26">
        <v>0.53</v>
      </c>
      <c r="E81" s="26">
        <f>E76*D81</f>
        <v>43.46</v>
      </c>
      <c r="F81" s="26"/>
      <c r="G81" s="9">
        <f t="shared" si="4"/>
        <v>0</v>
      </c>
      <c r="H81" s="26"/>
      <c r="I81" s="9">
        <f t="shared" si="5"/>
        <v>0</v>
      </c>
      <c r="J81" s="26"/>
      <c r="K81" s="9">
        <f t="shared" si="6"/>
        <v>0</v>
      </c>
      <c r="L81" s="9">
        <f t="shared" si="7"/>
        <v>0</v>
      </c>
    </row>
    <row r="82" spans="1:12" x14ac:dyDescent="0.3">
      <c r="A82" s="62" t="s">
        <v>122</v>
      </c>
      <c r="B82" s="64" t="s">
        <v>140</v>
      </c>
      <c r="C82" s="70" t="s">
        <v>37</v>
      </c>
      <c r="D82" s="93"/>
      <c r="E82" s="97">
        <v>132</v>
      </c>
      <c r="F82" s="66"/>
      <c r="G82" s="9">
        <f t="shared" si="4"/>
        <v>0</v>
      </c>
      <c r="H82" s="26"/>
      <c r="I82" s="9">
        <f t="shared" si="5"/>
        <v>0</v>
      </c>
      <c r="J82" s="26"/>
      <c r="K82" s="9">
        <f t="shared" si="6"/>
        <v>0</v>
      </c>
      <c r="L82" s="9">
        <f t="shared" si="7"/>
        <v>0</v>
      </c>
    </row>
    <row r="83" spans="1:12" x14ac:dyDescent="0.3">
      <c r="A83" s="62"/>
      <c r="B83" s="25" t="s">
        <v>10</v>
      </c>
      <c r="C83" s="61" t="s">
        <v>31</v>
      </c>
      <c r="D83" s="16">
        <v>1</v>
      </c>
      <c r="E83" s="16">
        <f>E82*D83</f>
        <v>132</v>
      </c>
      <c r="F83" s="26"/>
      <c r="G83" s="9">
        <f t="shared" si="4"/>
        <v>0</v>
      </c>
      <c r="H83" s="26"/>
      <c r="I83" s="9">
        <f t="shared" si="5"/>
        <v>0</v>
      </c>
      <c r="J83" s="26"/>
      <c r="K83" s="9">
        <f t="shared" si="6"/>
        <v>0</v>
      </c>
      <c r="L83" s="9">
        <f t="shared" si="7"/>
        <v>0</v>
      </c>
    </row>
    <row r="84" spans="1:12" x14ac:dyDescent="0.3">
      <c r="A84" s="62"/>
      <c r="B84" s="27" t="s">
        <v>120</v>
      </c>
      <c r="C84" s="61" t="s">
        <v>31</v>
      </c>
      <c r="D84" s="26">
        <v>1.05</v>
      </c>
      <c r="E84" s="26">
        <f>D84*E82</f>
        <v>138.6</v>
      </c>
      <c r="F84" s="26"/>
      <c r="G84" s="9">
        <f t="shared" si="4"/>
        <v>0</v>
      </c>
      <c r="H84" s="26"/>
      <c r="I84" s="9">
        <f t="shared" si="5"/>
        <v>0</v>
      </c>
      <c r="J84" s="26"/>
      <c r="K84" s="9">
        <f t="shared" si="6"/>
        <v>0</v>
      </c>
      <c r="L84" s="9">
        <f t="shared" si="7"/>
        <v>0</v>
      </c>
    </row>
    <row r="85" spans="1:12" x14ac:dyDescent="0.3">
      <c r="A85" s="62"/>
      <c r="B85" s="27" t="s">
        <v>51</v>
      </c>
      <c r="C85" s="71" t="s">
        <v>1</v>
      </c>
      <c r="D85" s="26">
        <v>1.5</v>
      </c>
      <c r="E85" s="26">
        <f>E82*D85</f>
        <v>198</v>
      </c>
      <c r="F85" s="26"/>
      <c r="G85" s="9">
        <f t="shared" si="4"/>
        <v>0</v>
      </c>
      <c r="H85" s="26"/>
      <c r="I85" s="9">
        <f t="shared" si="5"/>
        <v>0</v>
      </c>
      <c r="J85" s="26"/>
      <c r="K85" s="9">
        <f t="shared" si="6"/>
        <v>0</v>
      </c>
      <c r="L85" s="9">
        <f t="shared" si="7"/>
        <v>0</v>
      </c>
    </row>
    <row r="86" spans="1:12" x14ac:dyDescent="0.3">
      <c r="A86" s="62"/>
      <c r="B86" s="27" t="s">
        <v>9</v>
      </c>
      <c r="C86" s="71" t="s">
        <v>0</v>
      </c>
      <c r="D86" s="26">
        <v>0.53</v>
      </c>
      <c r="E86" s="26">
        <f>E82*D86</f>
        <v>69.960000000000008</v>
      </c>
      <c r="F86" s="26"/>
      <c r="G86" s="9">
        <f t="shared" si="4"/>
        <v>0</v>
      </c>
      <c r="H86" s="26"/>
      <c r="I86" s="9">
        <f t="shared" si="5"/>
        <v>0</v>
      </c>
      <c r="J86" s="26"/>
      <c r="K86" s="9">
        <f t="shared" si="6"/>
        <v>0</v>
      </c>
      <c r="L86" s="9">
        <f t="shared" si="7"/>
        <v>0</v>
      </c>
    </row>
    <row r="87" spans="1:12" ht="27.6" x14ac:dyDescent="0.3">
      <c r="A87" s="56">
        <v>15</v>
      </c>
      <c r="B87" s="64" t="s">
        <v>152</v>
      </c>
      <c r="C87" s="70" t="s">
        <v>37</v>
      </c>
      <c r="D87" s="93"/>
      <c r="E87" s="97">
        <v>53</v>
      </c>
      <c r="F87" s="66"/>
      <c r="G87" s="9">
        <f t="shared" si="4"/>
        <v>0</v>
      </c>
      <c r="H87" s="26"/>
      <c r="I87" s="9">
        <f t="shared" si="5"/>
        <v>0</v>
      </c>
      <c r="J87" s="26"/>
      <c r="K87" s="9">
        <f t="shared" si="6"/>
        <v>0</v>
      </c>
      <c r="L87" s="9">
        <f t="shared" si="7"/>
        <v>0</v>
      </c>
    </row>
    <row r="88" spans="1:12" x14ac:dyDescent="0.3">
      <c r="A88" s="62"/>
      <c r="B88" s="25" t="s">
        <v>10</v>
      </c>
      <c r="C88" s="61" t="s">
        <v>31</v>
      </c>
      <c r="D88" s="16">
        <v>1</v>
      </c>
      <c r="E88" s="16">
        <f>E87*D88</f>
        <v>53</v>
      </c>
      <c r="F88" s="26"/>
      <c r="G88" s="9">
        <f t="shared" si="4"/>
        <v>0</v>
      </c>
      <c r="H88" s="26"/>
      <c r="I88" s="9">
        <f t="shared" si="5"/>
        <v>0</v>
      </c>
      <c r="J88" s="26"/>
      <c r="K88" s="9">
        <f t="shared" si="6"/>
        <v>0</v>
      </c>
      <c r="L88" s="9">
        <f t="shared" si="7"/>
        <v>0</v>
      </c>
    </row>
    <row r="89" spans="1:12" ht="27.6" x14ac:dyDescent="0.3">
      <c r="A89" s="62"/>
      <c r="B89" s="27" t="s">
        <v>72</v>
      </c>
      <c r="C89" s="61" t="s">
        <v>31</v>
      </c>
      <c r="D89" s="26">
        <v>1.1000000000000001</v>
      </c>
      <c r="E89" s="26">
        <f>D89*E87</f>
        <v>58.300000000000004</v>
      </c>
      <c r="F89" s="26"/>
      <c r="G89" s="9">
        <f t="shared" si="4"/>
        <v>0</v>
      </c>
      <c r="H89" s="26"/>
      <c r="I89" s="9">
        <f t="shared" si="5"/>
        <v>0</v>
      </c>
      <c r="J89" s="26"/>
      <c r="K89" s="9">
        <f t="shared" si="6"/>
        <v>0</v>
      </c>
      <c r="L89" s="9">
        <f t="shared" si="7"/>
        <v>0</v>
      </c>
    </row>
    <row r="90" spans="1:12" x14ac:dyDescent="0.3">
      <c r="A90" s="62"/>
      <c r="B90" s="81" t="s">
        <v>73</v>
      </c>
      <c r="C90" s="72" t="s">
        <v>11</v>
      </c>
      <c r="D90" s="34">
        <v>0.35</v>
      </c>
      <c r="E90" s="31">
        <f>E87*D90</f>
        <v>18.549999999999997</v>
      </c>
      <c r="F90" s="31"/>
      <c r="G90" s="9">
        <f t="shared" si="4"/>
        <v>0</v>
      </c>
      <c r="H90" s="31"/>
      <c r="I90" s="9">
        <f t="shared" si="5"/>
        <v>0</v>
      </c>
      <c r="J90" s="31"/>
      <c r="K90" s="9">
        <f t="shared" si="6"/>
        <v>0</v>
      </c>
      <c r="L90" s="9">
        <f t="shared" si="7"/>
        <v>0</v>
      </c>
    </row>
    <row r="91" spans="1:12" x14ac:dyDescent="0.3">
      <c r="A91" s="62"/>
      <c r="B91" s="27" t="s">
        <v>71</v>
      </c>
      <c r="C91" s="71" t="s">
        <v>1</v>
      </c>
      <c r="D91" s="26">
        <v>1.2</v>
      </c>
      <c r="E91" s="26">
        <f>E87*D91</f>
        <v>63.599999999999994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62"/>
      <c r="B92" s="27" t="s">
        <v>70</v>
      </c>
      <c r="C92" s="71" t="s">
        <v>17</v>
      </c>
      <c r="D92" s="26">
        <v>5</v>
      </c>
      <c r="E92" s="26">
        <f>E88*D92</f>
        <v>265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2"/>
      <c r="B93" s="27" t="s">
        <v>9</v>
      </c>
      <c r="C93" s="71" t="s">
        <v>0</v>
      </c>
      <c r="D93" s="26">
        <v>0.53</v>
      </c>
      <c r="E93" s="26">
        <f>E87*D93</f>
        <v>28.09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ht="27.6" x14ac:dyDescent="0.3">
      <c r="A94" s="12">
        <v>16</v>
      </c>
      <c r="B94" s="6" t="s">
        <v>74</v>
      </c>
      <c r="C94" s="70" t="s">
        <v>30</v>
      </c>
      <c r="D94" s="14"/>
      <c r="E94" s="96">
        <v>95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25" t="s">
        <v>10</v>
      </c>
      <c r="C95" s="61" t="s">
        <v>31</v>
      </c>
      <c r="D95" s="16">
        <v>1</v>
      </c>
      <c r="E95" s="16">
        <f>E94*D95</f>
        <v>95</v>
      </c>
      <c r="F95" s="26"/>
      <c r="G95" s="9">
        <f t="shared" si="4"/>
        <v>0</v>
      </c>
      <c r="H95" s="31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12"/>
      <c r="B96" s="25" t="s">
        <v>78</v>
      </c>
      <c r="C96" s="61" t="s">
        <v>1</v>
      </c>
      <c r="D96" s="16">
        <v>3</v>
      </c>
      <c r="E96" s="31">
        <f>E93*D96</f>
        <v>84.27</v>
      </c>
      <c r="F96" s="31"/>
      <c r="G96" s="9">
        <f t="shared" si="4"/>
        <v>0</v>
      </c>
      <c r="H96" s="31"/>
      <c r="I96" s="9">
        <f t="shared" si="5"/>
        <v>0</v>
      </c>
      <c r="J96" s="3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27" t="s">
        <v>56</v>
      </c>
      <c r="C97" s="71" t="s">
        <v>47</v>
      </c>
      <c r="D97" s="26">
        <v>0.01</v>
      </c>
      <c r="E97" s="26">
        <f>E94*D97:D1183</f>
        <v>0.95000000000000007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12"/>
      <c r="B98" s="81" t="s">
        <v>73</v>
      </c>
      <c r="C98" s="72" t="s">
        <v>11</v>
      </c>
      <c r="D98" s="34">
        <v>0.05</v>
      </c>
      <c r="E98" s="31">
        <f>E95*D98</f>
        <v>4.75</v>
      </c>
      <c r="F98" s="31"/>
      <c r="G98" s="9">
        <f t="shared" si="4"/>
        <v>0</v>
      </c>
      <c r="H98" s="31"/>
      <c r="I98" s="9">
        <f t="shared" si="5"/>
        <v>0</v>
      </c>
      <c r="J98" s="3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36" t="s">
        <v>2</v>
      </c>
      <c r="C99" s="88" t="s">
        <v>0</v>
      </c>
      <c r="D99" s="11">
        <v>0.2</v>
      </c>
      <c r="E99" s="8">
        <f>E94*D99</f>
        <v>19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>
        <v>17</v>
      </c>
      <c r="B100" s="6" t="s">
        <v>141</v>
      </c>
      <c r="C100" s="70" t="s">
        <v>11</v>
      </c>
      <c r="D100" s="7"/>
      <c r="E100" s="7">
        <v>97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25" t="s">
        <v>10</v>
      </c>
      <c r="C101" s="61" t="s">
        <v>31</v>
      </c>
      <c r="D101" s="16">
        <v>1</v>
      </c>
      <c r="E101" s="16">
        <f>E100*D101</f>
        <v>97</v>
      </c>
      <c r="F101" s="26"/>
      <c r="G101" s="9">
        <f t="shared" si="4"/>
        <v>0</v>
      </c>
      <c r="H101" s="16"/>
      <c r="I101" s="9">
        <f t="shared" si="5"/>
        <v>0</v>
      </c>
      <c r="J101" s="16"/>
      <c r="K101" s="9">
        <f t="shared" si="6"/>
        <v>0</v>
      </c>
      <c r="L101" s="9">
        <f t="shared" si="7"/>
        <v>0</v>
      </c>
    </row>
    <row r="102" spans="1:12" ht="16.2" customHeight="1" x14ac:dyDescent="0.3">
      <c r="A102" s="12"/>
      <c r="B102" s="25" t="s">
        <v>78</v>
      </c>
      <c r="C102" s="61" t="s">
        <v>1</v>
      </c>
      <c r="D102" s="16">
        <v>3</v>
      </c>
      <c r="E102" s="31">
        <f>E99*D102</f>
        <v>57</v>
      </c>
      <c r="F102" s="31"/>
      <c r="G102" s="9">
        <f t="shared" si="4"/>
        <v>0</v>
      </c>
      <c r="H102" s="31"/>
      <c r="I102" s="9">
        <f t="shared" si="5"/>
        <v>0</v>
      </c>
      <c r="J102" s="3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82" t="s">
        <v>75</v>
      </c>
      <c r="C103" s="61" t="s">
        <v>1</v>
      </c>
      <c r="D103" s="16">
        <v>2</v>
      </c>
      <c r="E103" s="31">
        <f>E100*D103</f>
        <v>194</v>
      </c>
      <c r="F103" s="31"/>
      <c r="G103" s="9">
        <f t="shared" si="4"/>
        <v>0</v>
      </c>
      <c r="H103" s="31"/>
      <c r="I103" s="9">
        <f t="shared" si="5"/>
        <v>0</v>
      </c>
      <c r="J103" s="3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2" t="s">
        <v>76</v>
      </c>
      <c r="C104" s="61" t="s">
        <v>1</v>
      </c>
      <c r="D104" s="16">
        <v>0.63</v>
      </c>
      <c r="E104" s="31">
        <f>E100*D104</f>
        <v>61.11</v>
      </c>
      <c r="F104" s="31"/>
      <c r="G104" s="9">
        <f t="shared" si="4"/>
        <v>0</v>
      </c>
      <c r="H104" s="31"/>
      <c r="I104" s="9">
        <f t="shared" si="5"/>
        <v>0</v>
      </c>
      <c r="J104" s="3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32" t="s">
        <v>77</v>
      </c>
      <c r="C105" s="61" t="s">
        <v>1</v>
      </c>
      <c r="D105" s="16">
        <v>0.12</v>
      </c>
      <c r="E105" s="31">
        <f>E100*D105</f>
        <v>11.639999999999999</v>
      </c>
      <c r="F105" s="31"/>
      <c r="G105" s="9">
        <f t="shared" si="4"/>
        <v>0</v>
      </c>
      <c r="H105" s="31"/>
      <c r="I105" s="9">
        <f t="shared" si="5"/>
        <v>0</v>
      </c>
      <c r="J105" s="3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33" t="s">
        <v>14</v>
      </c>
      <c r="C106" s="72" t="s">
        <v>12</v>
      </c>
      <c r="D106" s="94"/>
      <c r="E106" s="26">
        <v>5</v>
      </c>
      <c r="F106" s="26"/>
      <c r="G106" s="9">
        <f t="shared" si="4"/>
        <v>0</v>
      </c>
      <c r="H106" s="34"/>
      <c r="I106" s="9">
        <f t="shared" si="5"/>
        <v>0</v>
      </c>
      <c r="J106" s="34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83" t="s">
        <v>15</v>
      </c>
      <c r="C107" s="61" t="s">
        <v>13</v>
      </c>
      <c r="D107" s="16"/>
      <c r="E107" s="31">
        <v>3</v>
      </c>
      <c r="F107" s="31"/>
      <c r="G107" s="9">
        <f t="shared" si="4"/>
        <v>0</v>
      </c>
      <c r="H107" s="31"/>
      <c r="I107" s="9">
        <f t="shared" si="5"/>
        <v>0</v>
      </c>
      <c r="J107" s="3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83" t="s">
        <v>16</v>
      </c>
      <c r="C108" s="61" t="s">
        <v>0</v>
      </c>
      <c r="D108" s="16">
        <v>0.5</v>
      </c>
      <c r="E108" s="31">
        <f>E100*D108</f>
        <v>48.5</v>
      </c>
      <c r="F108" s="31"/>
      <c r="G108" s="9">
        <f t="shared" si="4"/>
        <v>0</v>
      </c>
      <c r="H108" s="31"/>
      <c r="I108" s="9">
        <f t="shared" si="5"/>
        <v>0</v>
      </c>
      <c r="J108" s="31"/>
      <c r="K108" s="9">
        <f t="shared" si="6"/>
        <v>0</v>
      </c>
      <c r="L108" s="9">
        <f t="shared" si="7"/>
        <v>0</v>
      </c>
    </row>
    <row r="109" spans="1:12" ht="27.6" x14ac:dyDescent="0.3">
      <c r="A109" s="12">
        <v>18</v>
      </c>
      <c r="B109" s="6" t="s">
        <v>79</v>
      </c>
      <c r="C109" s="70" t="s">
        <v>11</v>
      </c>
      <c r="D109" s="7"/>
      <c r="E109" s="7">
        <v>26</v>
      </c>
      <c r="F109" s="8"/>
      <c r="G109" s="9">
        <f t="shared" si="4"/>
        <v>0</v>
      </c>
      <c r="H109" s="8"/>
      <c r="I109" s="9">
        <f t="shared" si="5"/>
        <v>0</v>
      </c>
      <c r="J109" s="8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25" t="s">
        <v>10</v>
      </c>
      <c r="C110" s="61" t="s">
        <v>31</v>
      </c>
      <c r="D110" s="16">
        <v>1</v>
      </c>
      <c r="E110" s="16">
        <f>E109*D110</f>
        <v>26</v>
      </c>
      <c r="F110" s="26"/>
      <c r="G110" s="9">
        <f t="shared" si="4"/>
        <v>0</v>
      </c>
      <c r="H110" s="16"/>
      <c r="I110" s="9">
        <f t="shared" si="5"/>
        <v>0</v>
      </c>
      <c r="J110" s="16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82" t="s">
        <v>87</v>
      </c>
      <c r="C111" s="61" t="s">
        <v>31</v>
      </c>
      <c r="D111" s="16">
        <v>1.1000000000000001</v>
      </c>
      <c r="E111" s="31">
        <f>E109*D111</f>
        <v>28.6</v>
      </c>
      <c r="F111" s="31"/>
      <c r="G111" s="9">
        <f t="shared" si="4"/>
        <v>0</v>
      </c>
      <c r="H111" s="31"/>
      <c r="I111" s="9">
        <f t="shared" si="5"/>
        <v>0</v>
      </c>
      <c r="J111" s="31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32" t="s">
        <v>70</v>
      </c>
      <c r="C112" s="61" t="s">
        <v>17</v>
      </c>
      <c r="D112" s="16">
        <v>1</v>
      </c>
      <c r="E112" s="31">
        <f>E109*D112</f>
        <v>26</v>
      </c>
      <c r="F112" s="31"/>
      <c r="G112" s="9">
        <f t="shared" si="4"/>
        <v>0</v>
      </c>
      <c r="H112" s="31"/>
      <c r="I112" s="9">
        <f t="shared" si="5"/>
        <v>0</v>
      </c>
      <c r="J112" s="31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32" t="s">
        <v>80</v>
      </c>
      <c r="C113" s="61" t="s">
        <v>1</v>
      </c>
      <c r="D113" s="16">
        <v>0.45</v>
      </c>
      <c r="E113" s="31">
        <f>E109*D113</f>
        <v>11.700000000000001</v>
      </c>
      <c r="F113" s="31"/>
      <c r="G113" s="9">
        <f t="shared" si="4"/>
        <v>0</v>
      </c>
      <c r="H113" s="31"/>
      <c r="I113" s="9">
        <f t="shared" si="5"/>
        <v>0</v>
      </c>
      <c r="J113" s="3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83" t="s">
        <v>16</v>
      </c>
      <c r="C114" s="61" t="s">
        <v>0</v>
      </c>
      <c r="D114" s="16">
        <v>0.5</v>
      </c>
      <c r="E114" s="31">
        <f>E109*D114</f>
        <v>13</v>
      </c>
      <c r="F114" s="31"/>
      <c r="G114" s="9">
        <f t="shared" si="4"/>
        <v>0</v>
      </c>
      <c r="H114" s="31"/>
      <c r="I114" s="9">
        <f t="shared" si="5"/>
        <v>0</v>
      </c>
      <c r="J114" s="31"/>
      <c r="K114" s="9">
        <f t="shared" si="6"/>
        <v>0</v>
      </c>
      <c r="L114" s="9">
        <f t="shared" si="7"/>
        <v>0</v>
      </c>
    </row>
    <row r="115" spans="1:12" ht="27.6" x14ac:dyDescent="0.3">
      <c r="A115" s="12">
        <v>19</v>
      </c>
      <c r="B115" s="6" t="s">
        <v>145</v>
      </c>
      <c r="C115" s="70" t="s">
        <v>11</v>
      </c>
      <c r="D115" s="7"/>
      <c r="E115" s="7">
        <f>E117+E118+E119</f>
        <v>18.700000000000003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25" t="s">
        <v>10</v>
      </c>
      <c r="C116" s="61" t="s">
        <v>31</v>
      </c>
      <c r="D116" s="16">
        <v>1</v>
      </c>
      <c r="E116" s="16">
        <f>E115*D116</f>
        <v>18.700000000000003</v>
      </c>
      <c r="F116" s="26"/>
      <c r="G116" s="9">
        <f t="shared" si="4"/>
        <v>0</v>
      </c>
      <c r="H116" s="16"/>
      <c r="I116" s="9">
        <f t="shared" si="5"/>
        <v>0</v>
      </c>
      <c r="J116" s="16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82" t="s">
        <v>146</v>
      </c>
      <c r="C117" s="61" t="s">
        <v>31</v>
      </c>
      <c r="D117" s="16"/>
      <c r="E117" s="31">
        <f>4*1.1*3</f>
        <v>13.200000000000001</v>
      </c>
      <c r="F117" s="31"/>
      <c r="G117" s="9">
        <f t="shared" si="4"/>
        <v>0</v>
      </c>
      <c r="H117" s="31"/>
      <c r="I117" s="9">
        <f t="shared" si="5"/>
        <v>0</v>
      </c>
      <c r="J117" s="3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82" t="s">
        <v>147</v>
      </c>
      <c r="C118" s="61" t="s">
        <v>31</v>
      </c>
      <c r="D118" s="16"/>
      <c r="E118" s="31">
        <f>1.6*1.1*2</f>
        <v>3.5200000000000005</v>
      </c>
      <c r="F118" s="31"/>
      <c r="G118" s="9">
        <f t="shared" si="4"/>
        <v>0</v>
      </c>
      <c r="H118" s="31"/>
      <c r="I118" s="9">
        <f t="shared" si="5"/>
        <v>0</v>
      </c>
      <c r="J118" s="3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82" t="s">
        <v>148</v>
      </c>
      <c r="C119" s="61" t="s">
        <v>31</v>
      </c>
      <c r="D119" s="16"/>
      <c r="E119" s="31">
        <f>0.9*1.1*2</f>
        <v>1.9800000000000002</v>
      </c>
      <c r="F119" s="31"/>
      <c r="G119" s="9">
        <f t="shared" si="4"/>
        <v>0</v>
      </c>
      <c r="H119" s="31"/>
      <c r="I119" s="9">
        <f t="shared" si="5"/>
        <v>0</v>
      </c>
      <c r="J119" s="3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32" t="s">
        <v>70</v>
      </c>
      <c r="C120" s="61" t="s">
        <v>17</v>
      </c>
      <c r="D120" s="16">
        <v>0.5</v>
      </c>
      <c r="E120" s="31">
        <f>E115*D120</f>
        <v>9.3500000000000014</v>
      </c>
      <c r="F120" s="31"/>
      <c r="G120" s="9">
        <f t="shared" si="4"/>
        <v>0</v>
      </c>
      <c r="H120" s="31"/>
      <c r="I120" s="9">
        <f t="shared" si="5"/>
        <v>0</v>
      </c>
      <c r="J120" s="3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32" t="s">
        <v>149</v>
      </c>
      <c r="C121" s="61" t="s">
        <v>1</v>
      </c>
      <c r="D121" s="16">
        <v>0.85</v>
      </c>
      <c r="E121" s="31">
        <f>E114*D121</f>
        <v>11.049999999999999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2" t="s">
        <v>150</v>
      </c>
      <c r="C122" s="61" t="s">
        <v>151</v>
      </c>
      <c r="D122" s="16">
        <v>0.3</v>
      </c>
      <c r="E122" s="31">
        <f>E115*D122</f>
        <v>5.61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83" t="s">
        <v>16</v>
      </c>
      <c r="C123" s="61" t="s">
        <v>0</v>
      </c>
      <c r="D123" s="16">
        <v>0.5</v>
      </c>
      <c r="E123" s="31">
        <f>E115*D123</f>
        <v>9.3500000000000014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62" t="s">
        <v>90</v>
      </c>
      <c r="B124" s="64" t="s">
        <v>81</v>
      </c>
      <c r="C124" s="70" t="s">
        <v>30</v>
      </c>
      <c r="D124" s="93"/>
      <c r="E124" s="65">
        <v>14</v>
      </c>
      <c r="F124" s="66"/>
      <c r="G124" s="9">
        <f t="shared" si="4"/>
        <v>0</v>
      </c>
      <c r="H124" s="26"/>
      <c r="I124" s="9">
        <f t="shared" si="5"/>
        <v>0</v>
      </c>
      <c r="J124" s="26"/>
      <c r="K124" s="9">
        <f t="shared" si="6"/>
        <v>0</v>
      </c>
      <c r="L124" s="9">
        <f t="shared" si="7"/>
        <v>0</v>
      </c>
    </row>
    <row r="125" spans="1:12" x14ac:dyDescent="0.3">
      <c r="A125" s="62"/>
      <c r="B125" s="25" t="s">
        <v>10</v>
      </c>
      <c r="C125" s="61" t="s">
        <v>30</v>
      </c>
      <c r="D125" s="16">
        <v>1</v>
      </c>
      <c r="E125" s="16">
        <f>E124*D125</f>
        <v>14</v>
      </c>
      <c r="F125" s="26"/>
      <c r="G125" s="9">
        <f t="shared" si="4"/>
        <v>0</v>
      </c>
      <c r="H125" s="26"/>
      <c r="I125" s="9">
        <f t="shared" si="5"/>
        <v>0</v>
      </c>
      <c r="J125" s="26"/>
      <c r="K125" s="9">
        <f t="shared" si="6"/>
        <v>0</v>
      </c>
      <c r="L125" s="9">
        <f t="shared" si="7"/>
        <v>0</v>
      </c>
    </row>
    <row r="126" spans="1:12" x14ac:dyDescent="0.3">
      <c r="A126" s="62"/>
      <c r="B126" s="27" t="s">
        <v>89</v>
      </c>
      <c r="C126" s="61" t="s">
        <v>30</v>
      </c>
      <c r="D126" s="26">
        <v>1.1000000000000001</v>
      </c>
      <c r="E126" s="26">
        <f>D126*E124</f>
        <v>15.400000000000002</v>
      </c>
      <c r="F126" s="26"/>
      <c r="G126" s="9">
        <f t="shared" si="4"/>
        <v>0</v>
      </c>
      <c r="H126" s="26"/>
      <c r="I126" s="9">
        <f t="shared" si="5"/>
        <v>0</v>
      </c>
      <c r="J126" s="26"/>
      <c r="K126" s="9">
        <f t="shared" si="6"/>
        <v>0</v>
      </c>
      <c r="L126" s="9">
        <f t="shared" si="7"/>
        <v>0</v>
      </c>
    </row>
    <row r="127" spans="1:12" x14ac:dyDescent="0.3">
      <c r="A127" s="62"/>
      <c r="B127" s="27" t="s">
        <v>82</v>
      </c>
      <c r="C127" s="71" t="s">
        <v>12</v>
      </c>
      <c r="D127" s="26">
        <v>0.2</v>
      </c>
      <c r="E127" s="95">
        <f>E124*D127</f>
        <v>2.8000000000000003</v>
      </c>
      <c r="F127" s="26"/>
      <c r="G127" s="9">
        <f t="shared" si="4"/>
        <v>0</v>
      </c>
      <c r="H127" s="26"/>
      <c r="I127" s="9">
        <f t="shared" si="5"/>
        <v>0</v>
      </c>
      <c r="J127" s="26"/>
      <c r="K127" s="9">
        <f t="shared" si="6"/>
        <v>0</v>
      </c>
      <c r="L127" s="9">
        <f t="shared" si="7"/>
        <v>0</v>
      </c>
    </row>
    <row r="128" spans="1:12" x14ac:dyDescent="0.3">
      <c r="A128" s="62"/>
      <c r="B128" s="27" t="s">
        <v>70</v>
      </c>
      <c r="C128" s="71" t="s">
        <v>17</v>
      </c>
      <c r="D128" s="26">
        <v>5</v>
      </c>
      <c r="E128" s="26">
        <f>E125*D128</f>
        <v>70</v>
      </c>
      <c r="F128" s="26"/>
      <c r="G128" s="9">
        <f t="shared" si="4"/>
        <v>0</v>
      </c>
      <c r="H128" s="26"/>
      <c r="I128" s="9">
        <f t="shared" si="5"/>
        <v>0</v>
      </c>
      <c r="J128" s="26"/>
      <c r="K128" s="9">
        <f t="shared" si="6"/>
        <v>0</v>
      </c>
      <c r="L128" s="9">
        <f t="shared" si="7"/>
        <v>0</v>
      </c>
    </row>
    <row r="129" spans="1:12" x14ac:dyDescent="0.3">
      <c r="A129" s="62"/>
      <c r="B129" s="27" t="s">
        <v>9</v>
      </c>
      <c r="C129" s="71" t="s">
        <v>0</v>
      </c>
      <c r="D129" s="26">
        <v>0.53</v>
      </c>
      <c r="E129" s="26">
        <f>E124*D129</f>
        <v>7.42</v>
      </c>
      <c r="F129" s="26"/>
      <c r="G129" s="9">
        <f t="shared" si="4"/>
        <v>0</v>
      </c>
      <c r="H129" s="26"/>
      <c r="I129" s="9">
        <f t="shared" si="5"/>
        <v>0</v>
      </c>
      <c r="J129" s="26"/>
      <c r="K129" s="9">
        <f t="shared" si="6"/>
        <v>0</v>
      </c>
      <c r="L129" s="9">
        <f t="shared" si="7"/>
        <v>0</v>
      </c>
    </row>
    <row r="130" spans="1:12" ht="27.6" x14ac:dyDescent="0.3">
      <c r="A130" s="62" t="s">
        <v>96</v>
      </c>
      <c r="B130" s="64" t="s">
        <v>85</v>
      </c>
      <c r="C130" s="70" t="s">
        <v>30</v>
      </c>
      <c r="D130" s="93"/>
      <c r="E130" s="65">
        <v>12</v>
      </c>
      <c r="F130" s="66"/>
      <c r="G130" s="9">
        <f t="shared" si="4"/>
        <v>0</v>
      </c>
      <c r="H130" s="26"/>
      <c r="I130" s="9">
        <f t="shared" si="5"/>
        <v>0</v>
      </c>
      <c r="J130" s="26"/>
      <c r="K130" s="9">
        <f t="shared" si="6"/>
        <v>0</v>
      </c>
      <c r="L130" s="9">
        <f t="shared" si="7"/>
        <v>0</v>
      </c>
    </row>
    <row r="131" spans="1:12" x14ac:dyDescent="0.3">
      <c r="A131" s="62"/>
      <c r="B131" s="25" t="s">
        <v>10</v>
      </c>
      <c r="C131" s="61" t="s">
        <v>30</v>
      </c>
      <c r="D131" s="16">
        <v>1</v>
      </c>
      <c r="E131" s="16">
        <f>E130*D131</f>
        <v>12</v>
      </c>
      <c r="F131" s="26"/>
      <c r="G131" s="9">
        <f t="shared" ref="G131:G179" si="8">F131*E131</f>
        <v>0</v>
      </c>
      <c r="H131" s="26"/>
      <c r="I131" s="9">
        <f t="shared" ref="I131:I179" si="9">H131*E131</f>
        <v>0</v>
      </c>
      <c r="J131" s="26"/>
      <c r="K131" s="9">
        <f t="shared" ref="K131:K179" si="10">J131*E131</f>
        <v>0</v>
      </c>
      <c r="L131" s="9">
        <f t="shared" ref="L131:L179" si="11">G131+I131+K131</f>
        <v>0</v>
      </c>
    </row>
    <row r="132" spans="1:12" x14ac:dyDescent="0.3">
      <c r="A132" s="62"/>
      <c r="B132" s="27" t="s">
        <v>86</v>
      </c>
      <c r="C132" s="61" t="s">
        <v>30</v>
      </c>
      <c r="D132" s="26">
        <v>1.1000000000000001</v>
      </c>
      <c r="E132" s="26">
        <f>D132*E130</f>
        <v>13.200000000000001</v>
      </c>
      <c r="F132" s="26"/>
      <c r="G132" s="9">
        <f t="shared" si="8"/>
        <v>0</v>
      </c>
      <c r="H132" s="26"/>
      <c r="I132" s="9">
        <f t="shared" si="9"/>
        <v>0</v>
      </c>
      <c r="J132" s="26"/>
      <c r="K132" s="9">
        <f t="shared" si="10"/>
        <v>0</v>
      </c>
      <c r="L132" s="9">
        <f t="shared" si="11"/>
        <v>0</v>
      </c>
    </row>
    <row r="133" spans="1:12" x14ac:dyDescent="0.3">
      <c r="A133" s="62"/>
      <c r="B133" s="27" t="s">
        <v>82</v>
      </c>
      <c r="C133" s="71" t="s">
        <v>12</v>
      </c>
      <c r="D133" s="26">
        <v>0.2</v>
      </c>
      <c r="E133" s="95">
        <v>3</v>
      </c>
      <c r="F133" s="26"/>
      <c r="G133" s="9">
        <f t="shared" si="8"/>
        <v>0</v>
      </c>
      <c r="H133" s="26"/>
      <c r="I133" s="9">
        <f t="shared" si="9"/>
        <v>0</v>
      </c>
      <c r="J133" s="26"/>
      <c r="K133" s="9">
        <f t="shared" si="10"/>
        <v>0</v>
      </c>
      <c r="L133" s="9">
        <f t="shared" si="11"/>
        <v>0</v>
      </c>
    </row>
    <row r="134" spans="1:12" x14ac:dyDescent="0.3">
      <c r="A134" s="62"/>
      <c r="B134" s="27" t="s">
        <v>70</v>
      </c>
      <c r="C134" s="71" t="s">
        <v>17</v>
      </c>
      <c r="D134" s="26">
        <v>2</v>
      </c>
      <c r="E134" s="26">
        <f>E131*D134</f>
        <v>24</v>
      </c>
      <c r="F134" s="26"/>
      <c r="G134" s="9">
        <f t="shared" si="8"/>
        <v>0</v>
      </c>
      <c r="H134" s="26"/>
      <c r="I134" s="9">
        <f t="shared" si="9"/>
        <v>0</v>
      </c>
      <c r="J134" s="26"/>
      <c r="K134" s="9">
        <f t="shared" si="10"/>
        <v>0</v>
      </c>
      <c r="L134" s="9">
        <f t="shared" si="11"/>
        <v>0</v>
      </c>
    </row>
    <row r="135" spans="1:12" x14ac:dyDescent="0.3">
      <c r="A135" s="62"/>
      <c r="B135" s="27" t="s">
        <v>9</v>
      </c>
      <c r="C135" s="71" t="s">
        <v>0</v>
      </c>
      <c r="D135" s="26">
        <v>0.7</v>
      </c>
      <c r="E135" s="26">
        <f>E130*D135</f>
        <v>8.3999999999999986</v>
      </c>
      <c r="F135" s="26"/>
      <c r="G135" s="9">
        <f t="shared" si="8"/>
        <v>0</v>
      </c>
      <c r="H135" s="26"/>
      <c r="I135" s="9">
        <f t="shared" si="9"/>
        <v>0</v>
      </c>
      <c r="J135" s="26"/>
      <c r="K135" s="9">
        <f t="shared" si="10"/>
        <v>0</v>
      </c>
      <c r="L135" s="9">
        <f t="shared" si="11"/>
        <v>0</v>
      </c>
    </row>
    <row r="136" spans="1:12" x14ac:dyDescent="0.3">
      <c r="A136" s="62" t="s">
        <v>97</v>
      </c>
      <c r="B136" s="64" t="s">
        <v>110</v>
      </c>
      <c r="C136" s="70" t="s">
        <v>30</v>
      </c>
      <c r="D136" s="93"/>
      <c r="E136" s="65">
        <v>26</v>
      </c>
      <c r="F136" s="66"/>
      <c r="G136" s="9">
        <f t="shared" si="8"/>
        <v>0</v>
      </c>
      <c r="H136" s="26"/>
      <c r="I136" s="9">
        <f t="shared" si="9"/>
        <v>0</v>
      </c>
      <c r="J136" s="26"/>
      <c r="K136" s="9">
        <f t="shared" si="10"/>
        <v>0</v>
      </c>
      <c r="L136" s="9">
        <f t="shared" si="11"/>
        <v>0</v>
      </c>
    </row>
    <row r="137" spans="1:12" x14ac:dyDescent="0.3">
      <c r="A137" s="62"/>
      <c r="B137" s="25" t="s">
        <v>10</v>
      </c>
      <c r="C137" s="61" t="s">
        <v>30</v>
      </c>
      <c r="D137" s="16">
        <v>1</v>
      </c>
      <c r="E137" s="16">
        <f>E136*D137</f>
        <v>26</v>
      </c>
      <c r="F137" s="26"/>
      <c r="G137" s="9">
        <f t="shared" si="8"/>
        <v>0</v>
      </c>
      <c r="H137" s="26"/>
      <c r="I137" s="9">
        <f t="shared" si="9"/>
        <v>0</v>
      </c>
      <c r="J137" s="26"/>
      <c r="K137" s="9">
        <f t="shared" si="10"/>
        <v>0</v>
      </c>
      <c r="L137" s="9">
        <f t="shared" si="11"/>
        <v>0</v>
      </c>
    </row>
    <row r="138" spans="1:12" x14ac:dyDescent="0.3">
      <c r="A138" s="62"/>
      <c r="B138" s="27" t="s">
        <v>91</v>
      </c>
      <c r="C138" s="61" t="s">
        <v>30</v>
      </c>
      <c r="D138" s="26">
        <v>1.1000000000000001</v>
      </c>
      <c r="E138" s="26">
        <f>D138*E136</f>
        <v>28.6</v>
      </c>
      <c r="F138" s="26"/>
      <c r="G138" s="9">
        <f t="shared" si="8"/>
        <v>0</v>
      </c>
      <c r="H138" s="26"/>
      <c r="I138" s="9">
        <f t="shared" si="9"/>
        <v>0</v>
      </c>
      <c r="J138" s="26"/>
      <c r="K138" s="9">
        <f t="shared" si="10"/>
        <v>0</v>
      </c>
      <c r="L138" s="9">
        <f t="shared" si="11"/>
        <v>0</v>
      </c>
    </row>
    <row r="139" spans="1:12" x14ac:dyDescent="0.3">
      <c r="A139" s="62"/>
      <c r="B139" s="27" t="s">
        <v>93</v>
      </c>
      <c r="C139" s="71" t="s">
        <v>12</v>
      </c>
      <c r="D139" s="26"/>
      <c r="E139" s="95">
        <v>4</v>
      </c>
      <c r="F139" s="26"/>
      <c r="G139" s="9">
        <f t="shared" si="8"/>
        <v>0</v>
      </c>
      <c r="H139" s="26"/>
      <c r="I139" s="9">
        <f t="shared" si="9"/>
        <v>0</v>
      </c>
      <c r="J139" s="26"/>
      <c r="K139" s="9">
        <f t="shared" si="10"/>
        <v>0</v>
      </c>
      <c r="L139" s="9">
        <f t="shared" si="11"/>
        <v>0</v>
      </c>
    </row>
    <row r="140" spans="1:12" x14ac:dyDescent="0.3">
      <c r="A140" s="62"/>
      <c r="B140" s="27" t="s">
        <v>92</v>
      </c>
      <c r="C140" s="71" t="s">
        <v>12</v>
      </c>
      <c r="D140" s="26">
        <v>2</v>
      </c>
      <c r="E140" s="95">
        <f>E136*D140</f>
        <v>52</v>
      </c>
      <c r="F140" s="26"/>
      <c r="G140" s="9">
        <f t="shared" si="8"/>
        <v>0</v>
      </c>
      <c r="H140" s="26"/>
      <c r="I140" s="9">
        <f t="shared" si="9"/>
        <v>0</v>
      </c>
      <c r="J140" s="26"/>
      <c r="K140" s="9">
        <f t="shared" si="10"/>
        <v>0</v>
      </c>
      <c r="L140" s="9">
        <f t="shared" si="11"/>
        <v>0</v>
      </c>
    </row>
    <row r="141" spans="1:12" x14ac:dyDescent="0.3">
      <c r="A141" s="62"/>
      <c r="B141" s="27" t="s">
        <v>82</v>
      </c>
      <c r="C141" s="71" t="s">
        <v>12</v>
      </c>
      <c r="D141" s="26">
        <v>0.2</v>
      </c>
      <c r="E141" s="95">
        <v>4</v>
      </c>
      <c r="F141" s="26"/>
      <c r="G141" s="9">
        <f t="shared" si="8"/>
        <v>0</v>
      </c>
      <c r="H141" s="26"/>
      <c r="I141" s="9">
        <f t="shared" si="9"/>
        <v>0</v>
      </c>
      <c r="J141" s="26"/>
      <c r="K141" s="9">
        <f t="shared" si="10"/>
        <v>0</v>
      </c>
      <c r="L141" s="9">
        <f t="shared" si="11"/>
        <v>0</v>
      </c>
    </row>
    <row r="142" spans="1:12" x14ac:dyDescent="0.3">
      <c r="A142" s="62"/>
      <c r="B142" s="27" t="s">
        <v>70</v>
      </c>
      <c r="C142" s="71" t="s">
        <v>17</v>
      </c>
      <c r="D142" s="26">
        <v>0.8</v>
      </c>
      <c r="E142" s="26">
        <f>E137*D142</f>
        <v>20.8</v>
      </c>
      <c r="F142" s="26"/>
      <c r="G142" s="9">
        <f t="shared" si="8"/>
        <v>0</v>
      </c>
      <c r="H142" s="26"/>
      <c r="I142" s="9">
        <f t="shared" si="9"/>
        <v>0</v>
      </c>
      <c r="J142" s="26"/>
      <c r="K142" s="9">
        <f t="shared" si="10"/>
        <v>0</v>
      </c>
      <c r="L142" s="9">
        <f t="shared" si="11"/>
        <v>0</v>
      </c>
    </row>
    <row r="143" spans="1:12" x14ac:dyDescent="0.3">
      <c r="A143" s="62"/>
      <c r="B143" s="27" t="s">
        <v>9</v>
      </c>
      <c r="C143" s="71" t="s">
        <v>0</v>
      </c>
      <c r="D143" s="26">
        <v>0.53</v>
      </c>
      <c r="E143" s="26">
        <f>E136*D143</f>
        <v>13.780000000000001</v>
      </c>
      <c r="F143" s="26"/>
      <c r="G143" s="9">
        <f t="shared" si="8"/>
        <v>0</v>
      </c>
      <c r="H143" s="26"/>
      <c r="I143" s="9">
        <f t="shared" si="9"/>
        <v>0</v>
      </c>
      <c r="J143" s="26"/>
      <c r="K143" s="9">
        <f t="shared" si="10"/>
        <v>0</v>
      </c>
      <c r="L143" s="9">
        <f t="shared" si="11"/>
        <v>0</v>
      </c>
    </row>
    <row r="144" spans="1:12" x14ac:dyDescent="0.3">
      <c r="A144" s="62" t="s">
        <v>99</v>
      </c>
      <c r="B144" s="64" t="s">
        <v>94</v>
      </c>
      <c r="C144" s="70" t="s">
        <v>30</v>
      </c>
      <c r="D144" s="93"/>
      <c r="E144" s="65">
        <v>4</v>
      </c>
      <c r="F144" s="66"/>
      <c r="G144" s="9">
        <f t="shared" si="8"/>
        <v>0</v>
      </c>
      <c r="H144" s="26"/>
      <c r="I144" s="9">
        <f t="shared" si="9"/>
        <v>0</v>
      </c>
      <c r="J144" s="26"/>
      <c r="K144" s="9">
        <f t="shared" si="10"/>
        <v>0</v>
      </c>
      <c r="L144" s="9">
        <f t="shared" si="11"/>
        <v>0</v>
      </c>
    </row>
    <row r="145" spans="1:12" x14ac:dyDescent="0.3">
      <c r="A145" s="62"/>
      <c r="B145" s="25" t="s">
        <v>10</v>
      </c>
      <c r="C145" s="61" t="s">
        <v>30</v>
      </c>
      <c r="D145" s="16">
        <v>1</v>
      </c>
      <c r="E145" s="16">
        <f>E144*D145</f>
        <v>4</v>
      </c>
      <c r="F145" s="26"/>
      <c r="G145" s="9">
        <f t="shared" si="8"/>
        <v>0</v>
      </c>
      <c r="H145" s="26"/>
      <c r="I145" s="9">
        <f t="shared" si="9"/>
        <v>0</v>
      </c>
      <c r="J145" s="26"/>
      <c r="K145" s="9">
        <f t="shared" si="10"/>
        <v>0</v>
      </c>
      <c r="L145" s="9">
        <f t="shared" si="11"/>
        <v>0</v>
      </c>
    </row>
    <row r="146" spans="1:12" x14ac:dyDescent="0.3">
      <c r="A146" s="62"/>
      <c r="B146" s="27" t="s">
        <v>95</v>
      </c>
      <c r="C146" s="61" t="s">
        <v>30</v>
      </c>
      <c r="D146" s="26">
        <v>1.1000000000000001</v>
      </c>
      <c r="E146" s="26">
        <f>D146*E144</f>
        <v>4.4000000000000004</v>
      </c>
      <c r="F146" s="26"/>
      <c r="G146" s="9">
        <f t="shared" si="8"/>
        <v>0</v>
      </c>
      <c r="H146" s="26"/>
      <c r="I146" s="9">
        <f t="shared" si="9"/>
        <v>0</v>
      </c>
      <c r="J146" s="26"/>
      <c r="K146" s="9">
        <f t="shared" si="10"/>
        <v>0</v>
      </c>
      <c r="L146" s="9">
        <f t="shared" si="11"/>
        <v>0</v>
      </c>
    </row>
    <row r="147" spans="1:12" x14ac:dyDescent="0.3">
      <c r="A147" s="62"/>
      <c r="B147" s="27" t="s">
        <v>92</v>
      </c>
      <c r="C147" s="71" t="s">
        <v>12</v>
      </c>
      <c r="D147" s="26">
        <v>2</v>
      </c>
      <c r="E147" s="95">
        <f>E144*D147</f>
        <v>8</v>
      </c>
      <c r="F147" s="26"/>
      <c r="G147" s="9">
        <f t="shared" si="8"/>
        <v>0</v>
      </c>
      <c r="H147" s="26"/>
      <c r="I147" s="9">
        <f t="shared" si="9"/>
        <v>0</v>
      </c>
      <c r="J147" s="26"/>
      <c r="K147" s="9">
        <f t="shared" si="10"/>
        <v>0</v>
      </c>
      <c r="L147" s="9">
        <f t="shared" si="11"/>
        <v>0</v>
      </c>
    </row>
    <row r="148" spans="1:12" x14ac:dyDescent="0.3">
      <c r="A148" s="62"/>
      <c r="B148" s="27" t="s">
        <v>82</v>
      </c>
      <c r="C148" s="71" t="s">
        <v>12</v>
      </c>
      <c r="D148" s="26">
        <v>0.2</v>
      </c>
      <c r="E148" s="95">
        <v>1</v>
      </c>
      <c r="F148" s="26"/>
      <c r="G148" s="9">
        <f t="shared" si="8"/>
        <v>0</v>
      </c>
      <c r="H148" s="26"/>
      <c r="I148" s="9">
        <f t="shared" si="9"/>
        <v>0</v>
      </c>
      <c r="J148" s="26"/>
      <c r="K148" s="9">
        <f t="shared" si="10"/>
        <v>0</v>
      </c>
      <c r="L148" s="9">
        <f t="shared" si="11"/>
        <v>0</v>
      </c>
    </row>
    <row r="149" spans="1:12" x14ac:dyDescent="0.3">
      <c r="A149" s="62"/>
      <c r="B149" s="27" t="s">
        <v>70</v>
      </c>
      <c r="C149" s="71" t="s">
        <v>17</v>
      </c>
      <c r="D149" s="26">
        <v>0.5</v>
      </c>
      <c r="E149" s="26">
        <f>E145*D149</f>
        <v>2</v>
      </c>
      <c r="F149" s="26"/>
      <c r="G149" s="9">
        <f t="shared" si="8"/>
        <v>0</v>
      </c>
      <c r="H149" s="26"/>
      <c r="I149" s="9">
        <f t="shared" si="9"/>
        <v>0</v>
      </c>
      <c r="J149" s="26"/>
      <c r="K149" s="9">
        <f t="shared" si="10"/>
        <v>0</v>
      </c>
      <c r="L149" s="9">
        <f t="shared" si="11"/>
        <v>0</v>
      </c>
    </row>
    <row r="150" spans="1:12" x14ac:dyDescent="0.3">
      <c r="A150" s="62"/>
      <c r="B150" s="27" t="s">
        <v>9</v>
      </c>
      <c r="C150" s="71" t="s">
        <v>0</v>
      </c>
      <c r="D150" s="26">
        <v>0.53</v>
      </c>
      <c r="E150" s="26">
        <f>E144*D150</f>
        <v>2.12</v>
      </c>
      <c r="F150" s="26"/>
      <c r="G150" s="9">
        <f t="shared" si="8"/>
        <v>0</v>
      </c>
      <c r="H150" s="26"/>
      <c r="I150" s="9">
        <f t="shared" si="9"/>
        <v>0</v>
      </c>
      <c r="J150" s="26"/>
      <c r="K150" s="9">
        <f t="shared" si="10"/>
        <v>0</v>
      </c>
      <c r="L150" s="9">
        <f t="shared" si="11"/>
        <v>0</v>
      </c>
    </row>
    <row r="151" spans="1:12" x14ac:dyDescent="0.3">
      <c r="A151" s="62" t="s">
        <v>105</v>
      </c>
      <c r="B151" s="64" t="s">
        <v>98</v>
      </c>
      <c r="C151" s="70" t="s">
        <v>30</v>
      </c>
      <c r="D151" s="93"/>
      <c r="E151" s="65">
        <f>6*2+5*4</f>
        <v>32</v>
      </c>
      <c r="F151" s="66"/>
      <c r="G151" s="9">
        <f t="shared" si="8"/>
        <v>0</v>
      </c>
      <c r="H151" s="26"/>
      <c r="I151" s="9">
        <f t="shared" si="9"/>
        <v>0</v>
      </c>
      <c r="J151" s="26"/>
      <c r="K151" s="9">
        <f t="shared" si="10"/>
        <v>0</v>
      </c>
      <c r="L151" s="9">
        <f t="shared" si="11"/>
        <v>0</v>
      </c>
    </row>
    <row r="152" spans="1:12" x14ac:dyDescent="0.3">
      <c r="A152" s="62"/>
      <c r="B152" s="25" t="s">
        <v>10</v>
      </c>
      <c r="C152" s="61" t="s">
        <v>30</v>
      </c>
      <c r="D152" s="16">
        <v>1</v>
      </c>
      <c r="E152" s="16">
        <f>E151*D152</f>
        <v>32</v>
      </c>
      <c r="F152" s="26"/>
      <c r="G152" s="9">
        <f t="shared" si="8"/>
        <v>0</v>
      </c>
      <c r="H152" s="26"/>
      <c r="I152" s="9">
        <f t="shared" si="9"/>
        <v>0</v>
      </c>
      <c r="J152" s="26"/>
      <c r="K152" s="9">
        <f t="shared" si="10"/>
        <v>0</v>
      </c>
      <c r="L152" s="9">
        <f t="shared" si="11"/>
        <v>0</v>
      </c>
    </row>
    <row r="153" spans="1:12" x14ac:dyDescent="0.3">
      <c r="A153" s="62"/>
      <c r="B153" s="27" t="s">
        <v>102</v>
      </c>
      <c r="C153" s="61" t="s">
        <v>30</v>
      </c>
      <c r="D153" s="26">
        <v>1.1000000000000001</v>
      </c>
      <c r="E153" s="26">
        <f>D153*E151</f>
        <v>35.200000000000003</v>
      </c>
      <c r="F153" s="26"/>
      <c r="G153" s="9">
        <f t="shared" si="8"/>
        <v>0</v>
      </c>
      <c r="H153" s="26"/>
      <c r="I153" s="9">
        <f t="shared" si="9"/>
        <v>0</v>
      </c>
      <c r="J153" s="26"/>
      <c r="K153" s="9">
        <f t="shared" si="10"/>
        <v>0</v>
      </c>
      <c r="L153" s="9">
        <f t="shared" si="11"/>
        <v>0</v>
      </c>
    </row>
    <row r="154" spans="1:12" x14ac:dyDescent="0.3">
      <c r="A154" s="62"/>
      <c r="B154" s="27" t="s">
        <v>153</v>
      </c>
      <c r="C154" s="71" t="s">
        <v>12</v>
      </c>
      <c r="D154" s="26">
        <v>2</v>
      </c>
      <c r="E154" s="95">
        <f>E151*D154</f>
        <v>64</v>
      </c>
      <c r="F154" s="26"/>
      <c r="G154" s="9">
        <f t="shared" si="8"/>
        <v>0</v>
      </c>
      <c r="H154" s="26"/>
      <c r="I154" s="9">
        <f t="shared" si="9"/>
        <v>0</v>
      </c>
      <c r="J154" s="26"/>
      <c r="K154" s="9">
        <f t="shared" si="10"/>
        <v>0</v>
      </c>
      <c r="L154" s="9">
        <f t="shared" si="11"/>
        <v>0</v>
      </c>
    </row>
    <row r="155" spans="1:12" x14ac:dyDescent="0.3">
      <c r="A155" s="62"/>
      <c r="B155" s="27" t="s">
        <v>70</v>
      </c>
      <c r="C155" s="71" t="s">
        <v>17</v>
      </c>
      <c r="D155" s="26">
        <v>1</v>
      </c>
      <c r="E155" s="26">
        <f>E152*D155</f>
        <v>32</v>
      </c>
      <c r="F155" s="26"/>
      <c r="G155" s="9">
        <f t="shared" si="8"/>
        <v>0</v>
      </c>
      <c r="H155" s="26"/>
      <c r="I155" s="9">
        <f t="shared" si="9"/>
        <v>0</v>
      </c>
      <c r="J155" s="26"/>
      <c r="K155" s="9">
        <f t="shared" si="10"/>
        <v>0</v>
      </c>
      <c r="L155" s="9">
        <f t="shared" si="11"/>
        <v>0</v>
      </c>
    </row>
    <row r="156" spans="1:12" x14ac:dyDescent="0.3">
      <c r="A156" s="62"/>
      <c r="B156" s="27" t="s">
        <v>9</v>
      </c>
      <c r="C156" s="71" t="s">
        <v>0</v>
      </c>
      <c r="D156" s="26">
        <v>0.8</v>
      </c>
      <c r="E156" s="26">
        <f>E151*D156</f>
        <v>25.6</v>
      </c>
      <c r="F156" s="2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ht="27.6" x14ac:dyDescent="0.3">
      <c r="A157" s="62" t="s">
        <v>112</v>
      </c>
      <c r="B157" s="64" t="s">
        <v>100</v>
      </c>
      <c r="C157" s="70" t="s">
        <v>12</v>
      </c>
      <c r="D157" s="93"/>
      <c r="E157" s="65">
        <v>1</v>
      </c>
      <c r="F157" s="6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5" t="s">
        <v>10</v>
      </c>
      <c r="C158" s="61" t="s">
        <v>30</v>
      </c>
      <c r="D158" s="16">
        <v>1</v>
      </c>
      <c r="E158" s="16">
        <f>E157*D158</f>
        <v>1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/>
      <c r="B159" s="27" t="s">
        <v>101</v>
      </c>
      <c r="C159" s="61" t="s">
        <v>31</v>
      </c>
      <c r="D159" s="26">
        <v>3.5</v>
      </c>
      <c r="E159" s="26">
        <f>D159*E157</f>
        <v>3.5</v>
      </c>
      <c r="F159" s="2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7" t="s">
        <v>103</v>
      </c>
      <c r="C160" s="71" t="s">
        <v>30</v>
      </c>
      <c r="D160" s="26"/>
      <c r="E160" s="95">
        <v>8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104</v>
      </c>
      <c r="C161" s="71" t="s">
        <v>17</v>
      </c>
      <c r="D161" s="26">
        <v>4</v>
      </c>
      <c r="E161" s="26">
        <f>E158*D161</f>
        <v>4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x14ac:dyDescent="0.3">
      <c r="A162" s="62"/>
      <c r="B162" s="27" t="s">
        <v>9</v>
      </c>
      <c r="C162" s="71" t="s">
        <v>0</v>
      </c>
      <c r="D162" s="26">
        <v>5</v>
      </c>
      <c r="E162" s="26">
        <f>E157*D162</f>
        <v>5</v>
      </c>
      <c r="F162" s="2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ht="27.6" x14ac:dyDescent="0.3">
      <c r="A163" s="62" t="s">
        <v>113</v>
      </c>
      <c r="B163" s="64" t="s">
        <v>106</v>
      </c>
      <c r="C163" s="70" t="s">
        <v>11</v>
      </c>
      <c r="D163" s="93"/>
      <c r="E163" s="65">
        <f>E165+E166+E167+E169+E170+E171+E172+E173</f>
        <v>47.425000000000004</v>
      </c>
      <c r="F163" s="6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5" t="s">
        <v>10</v>
      </c>
      <c r="C164" s="61" t="s">
        <v>31</v>
      </c>
      <c r="D164" s="16">
        <v>1</v>
      </c>
      <c r="E164" s="16">
        <f>E163*D164</f>
        <v>47.425000000000004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ht="41.4" x14ac:dyDescent="0.3">
      <c r="A165" s="62"/>
      <c r="B165" s="27" t="s">
        <v>142</v>
      </c>
      <c r="C165" s="61" t="s">
        <v>31</v>
      </c>
      <c r="D165" s="26"/>
      <c r="E165" s="26">
        <f>0.85*2.85*2</f>
        <v>4.8449999999999998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ht="27.6" x14ac:dyDescent="0.3">
      <c r="A166" s="62"/>
      <c r="B166" s="27" t="s">
        <v>156</v>
      </c>
      <c r="C166" s="61" t="s">
        <v>31</v>
      </c>
      <c r="D166" s="26"/>
      <c r="E166" s="95">
        <f>3.9+7.2</f>
        <v>11.1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ht="27.6" x14ac:dyDescent="0.3">
      <c r="A167" s="62"/>
      <c r="B167" s="27" t="s">
        <v>143</v>
      </c>
      <c r="C167" s="61" t="s">
        <v>31</v>
      </c>
      <c r="D167" s="26"/>
      <c r="E167" s="26">
        <f>1.2*1.2*3</f>
        <v>4.32</v>
      </c>
      <c r="F167" s="2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ht="41.4" x14ac:dyDescent="0.3">
      <c r="A168" s="62"/>
      <c r="B168" s="27" t="s">
        <v>159</v>
      </c>
      <c r="C168" s="61" t="s">
        <v>31</v>
      </c>
      <c r="D168" s="26"/>
      <c r="E168" s="26">
        <f>1.35*1.7</f>
        <v>2.2949999999999999</v>
      </c>
      <c r="F168" s="2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ht="41.4" x14ac:dyDescent="0.3">
      <c r="A169" s="62"/>
      <c r="B169" s="27" t="s">
        <v>157</v>
      </c>
      <c r="C169" s="61" t="s">
        <v>31</v>
      </c>
      <c r="D169" s="26"/>
      <c r="E169" s="95">
        <f>1.6*2.7*2</f>
        <v>8.64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ht="41.4" x14ac:dyDescent="0.3">
      <c r="A170" s="62"/>
      <c r="B170" s="27" t="s">
        <v>154</v>
      </c>
      <c r="C170" s="61" t="s">
        <v>31</v>
      </c>
      <c r="D170" s="26"/>
      <c r="E170" s="95">
        <f>2.7*2.7</f>
        <v>7.2900000000000009</v>
      </c>
      <c r="F170" s="2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ht="41.4" x14ac:dyDescent="0.3">
      <c r="A171" s="62"/>
      <c r="B171" s="27" t="s">
        <v>155</v>
      </c>
      <c r="C171" s="61" t="s">
        <v>31</v>
      </c>
      <c r="D171" s="26"/>
      <c r="E171" s="95">
        <f>2.8*2.7</f>
        <v>7.56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ht="41.4" x14ac:dyDescent="0.3">
      <c r="A172" s="62"/>
      <c r="B172" s="27" t="s">
        <v>158</v>
      </c>
      <c r="C172" s="61" t="s">
        <v>31</v>
      </c>
      <c r="D172" s="26"/>
      <c r="E172" s="26">
        <f>1*1.7*2</f>
        <v>3.4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ht="27.6" x14ac:dyDescent="0.3">
      <c r="A173" s="62"/>
      <c r="B173" s="27" t="s">
        <v>144</v>
      </c>
      <c r="C173" s="61" t="s">
        <v>31</v>
      </c>
      <c r="D173" s="26"/>
      <c r="E173" s="26">
        <f>0.9*0.3</f>
        <v>0.27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x14ac:dyDescent="0.3">
      <c r="A174" s="62"/>
      <c r="B174" s="27" t="s">
        <v>104</v>
      </c>
      <c r="C174" s="71" t="s">
        <v>17</v>
      </c>
      <c r="D174" s="26">
        <v>0.5</v>
      </c>
      <c r="E174" s="26">
        <f>E164*D174</f>
        <v>23.712500000000002</v>
      </c>
      <c r="F174" s="2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x14ac:dyDescent="0.3">
      <c r="A175" s="62"/>
      <c r="B175" s="27" t="s">
        <v>9</v>
      </c>
      <c r="C175" s="71" t="s">
        <v>0</v>
      </c>
      <c r="D175" s="26">
        <v>0.7</v>
      </c>
      <c r="E175" s="26">
        <f>E163*D175</f>
        <v>33.197499999999998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x14ac:dyDescent="0.3">
      <c r="A176" s="56">
        <v>27</v>
      </c>
      <c r="B176" s="15" t="s">
        <v>111</v>
      </c>
      <c r="C176" s="74" t="s">
        <v>17</v>
      </c>
      <c r="D176" s="7"/>
      <c r="E176" s="7">
        <v>5</v>
      </c>
      <c r="F176" s="8"/>
      <c r="G176" s="9">
        <f t="shared" si="8"/>
        <v>0</v>
      </c>
      <c r="H176" s="8"/>
      <c r="I176" s="9">
        <f t="shared" si="9"/>
        <v>0</v>
      </c>
      <c r="J176" s="11"/>
      <c r="K176" s="9">
        <f t="shared" si="10"/>
        <v>0</v>
      </c>
      <c r="L176" s="9">
        <f t="shared" si="11"/>
        <v>0</v>
      </c>
    </row>
    <row r="177" spans="1:12" x14ac:dyDescent="0.3">
      <c r="A177" s="56">
        <v>28</v>
      </c>
      <c r="B177" s="15" t="s">
        <v>107</v>
      </c>
      <c r="C177" s="74" t="s">
        <v>30</v>
      </c>
      <c r="D177" s="7"/>
      <c r="E177" s="7">
        <v>40</v>
      </c>
      <c r="F177" s="8"/>
      <c r="G177" s="9">
        <f t="shared" si="8"/>
        <v>0</v>
      </c>
      <c r="H177" s="8"/>
      <c r="I177" s="9">
        <f t="shared" si="9"/>
        <v>0</v>
      </c>
      <c r="J177" s="11"/>
      <c r="K177" s="9">
        <f t="shared" si="10"/>
        <v>0</v>
      </c>
      <c r="L177" s="9">
        <f t="shared" si="11"/>
        <v>0</v>
      </c>
    </row>
    <row r="178" spans="1:12" ht="27.6" x14ac:dyDescent="0.3">
      <c r="A178" s="56">
        <v>29</v>
      </c>
      <c r="B178" s="24" t="s">
        <v>39</v>
      </c>
      <c r="C178" s="61" t="s">
        <v>11</v>
      </c>
      <c r="D178" s="8"/>
      <c r="E178" s="8">
        <v>45</v>
      </c>
      <c r="F178" s="8"/>
      <c r="G178" s="9">
        <f t="shared" si="8"/>
        <v>0</v>
      </c>
      <c r="H178" s="8"/>
      <c r="I178" s="9">
        <f t="shared" si="9"/>
        <v>0</v>
      </c>
      <c r="J178" s="8"/>
      <c r="K178" s="9">
        <f t="shared" si="10"/>
        <v>0</v>
      </c>
      <c r="L178" s="9">
        <f t="shared" si="11"/>
        <v>0</v>
      </c>
    </row>
    <row r="179" spans="1:12" x14ac:dyDescent="0.3">
      <c r="A179" s="56">
        <v>30</v>
      </c>
      <c r="B179" s="101" t="s">
        <v>162</v>
      </c>
      <c r="C179" s="61" t="s">
        <v>163</v>
      </c>
      <c r="D179" s="8"/>
      <c r="E179" s="8">
        <v>42</v>
      </c>
      <c r="F179" s="8"/>
      <c r="G179" s="9">
        <f t="shared" si="8"/>
        <v>0</v>
      </c>
      <c r="H179" s="8"/>
      <c r="I179" s="9">
        <f t="shared" si="9"/>
        <v>0</v>
      </c>
      <c r="J179" s="8"/>
      <c r="K179" s="9">
        <f t="shared" si="10"/>
        <v>0</v>
      </c>
      <c r="L179" s="9">
        <f t="shared" si="11"/>
        <v>0</v>
      </c>
    </row>
    <row r="180" spans="1:12" x14ac:dyDescent="0.3">
      <c r="A180" s="12"/>
      <c r="B180" s="39" t="s">
        <v>4</v>
      </c>
      <c r="C180" s="88"/>
      <c r="D180" s="11"/>
      <c r="E180" s="8"/>
      <c r="F180" s="16"/>
      <c r="G180" s="17">
        <f>SUM(G9:G179)</f>
        <v>0</v>
      </c>
      <c r="H180" s="13"/>
      <c r="I180" s="17">
        <f>SUM(I9:I179)</f>
        <v>0</v>
      </c>
      <c r="J180" s="13"/>
      <c r="K180" s="17">
        <f>SUM(K9:K179)</f>
        <v>0</v>
      </c>
      <c r="L180" s="17">
        <f>SUM(L9:L179)</f>
        <v>0</v>
      </c>
    </row>
    <row r="181" spans="1:12" x14ac:dyDescent="0.3">
      <c r="A181" s="12"/>
      <c r="B181" s="36" t="s">
        <v>3</v>
      </c>
      <c r="C181" s="89">
        <v>0.03</v>
      </c>
      <c r="D181" s="11"/>
      <c r="E181" s="8"/>
      <c r="F181" s="16"/>
      <c r="G181" s="8"/>
      <c r="H181" s="8"/>
      <c r="I181" s="8"/>
      <c r="J181" s="8"/>
      <c r="K181" s="9"/>
      <c r="L181" s="9">
        <f>G180*C181</f>
        <v>0</v>
      </c>
    </row>
    <row r="182" spans="1:12" x14ac:dyDescent="0.3">
      <c r="A182" s="38"/>
      <c r="B182" s="84" t="s">
        <v>4</v>
      </c>
      <c r="C182" s="88"/>
      <c r="D182" s="18"/>
      <c r="E182" s="19"/>
      <c r="F182" s="20"/>
      <c r="G182" s="19"/>
      <c r="H182" s="20"/>
      <c r="I182" s="20"/>
      <c r="J182" s="19"/>
      <c r="K182" s="21"/>
      <c r="L182" s="22">
        <f>L181+L180</f>
        <v>0</v>
      </c>
    </row>
    <row r="183" spans="1:12" x14ac:dyDescent="0.3">
      <c r="A183" s="38"/>
      <c r="B183" s="85" t="s">
        <v>5</v>
      </c>
      <c r="C183" s="90">
        <v>0.1</v>
      </c>
      <c r="D183" s="18"/>
      <c r="E183" s="19"/>
      <c r="F183" s="20"/>
      <c r="G183" s="19"/>
      <c r="H183" s="20"/>
      <c r="I183" s="20"/>
      <c r="J183" s="19"/>
      <c r="K183" s="21"/>
      <c r="L183" s="22">
        <f>L182*C183</f>
        <v>0</v>
      </c>
    </row>
    <row r="184" spans="1:12" x14ac:dyDescent="0.3">
      <c r="A184" s="38"/>
      <c r="B184" s="86" t="s">
        <v>4</v>
      </c>
      <c r="C184" s="91"/>
      <c r="D184" s="18"/>
      <c r="E184" s="19"/>
      <c r="F184" s="20"/>
      <c r="G184" s="19"/>
      <c r="H184" s="20"/>
      <c r="I184" s="20"/>
      <c r="J184" s="19"/>
      <c r="K184" s="21"/>
      <c r="L184" s="22">
        <f>L183+L182</f>
        <v>0</v>
      </c>
    </row>
    <row r="185" spans="1:12" x14ac:dyDescent="0.3">
      <c r="A185" s="12"/>
      <c r="B185" s="85" t="s">
        <v>34</v>
      </c>
      <c r="C185" s="90">
        <v>0.08</v>
      </c>
      <c r="D185" s="18"/>
      <c r="E185" s="8"/>
      <c r="F185" s="16"/>
      <c r="G185" s="8"/>
      <c r="H185" s="16"/>
      <c r="I185" s="16"/>
      <c r="J185" s="8"/>
      <c r="K185" s="9"/>
      <c r="L185" s="9">
        <f>L184*C185</f>
        <v>0</v>
      </c>
    </row>
    <row r="186" spans="1:12" x14ac:dyDescent="0.3">
      <c r="A186" s="12"/>
      <c r="B186" s="86" t="s">
        <v>4</v>
      </c>
      <c r="C186" s="91"/>
      <c r="D186" s="23"/>
      <c r="E186" s="8"/>
      <c r="F186" s="16"/>
      <c r="G186" s="8"/>
      <c r="H186" s="16"/>
      <c r="I186" s="16"/>
      <c r="J186" s="8"/>
      <c r="K186" s="9"/>
      <c r="L186" s="9">
        <f>L185+L184</f>
        <v>0</v>
      </c>
    </row>
    <row r="187" spans="1:12" x14ac:dyDescent="0.3">
      <c r="A187" s="12"/>
      <c r="B187" s="85" t="s">
        <v>6</v>
      </c>
      <c r="C187" s="89">
        <v>0.03</v>
      </c>
      <c r="D187" s="11"/>
      <c r="E187" s="8"/>
      <c r="F187" s="16"/>
      <c r="G187" s="8"/>
      <c r="H187" s="16"/>
      <c r="I187" s="16"/>
      <c r="J187" s="8"/>
      <c r="K187" s="9"/>
      <c r="L187" s="9">
        <f>L186*C187</f>
        <v>0</v>
      </c>
    </row>
    <row r="188" spans="1:12" x14ac:dyDescent="0.3">
      <c r="A188" s="12"/>
      <c r="B188" s="86" t="s">
        <v>32</v>
      </c>
      <c r="C188" s="88"/>
      <c r="D188" s="11"/>
      <c r="E188" s="8"/>
      <c r="F188" s="16"/>
      <c r="G188" s="8"/>
      <c r="H188" s="8"/>
      <c r="I188" s="8"/>
      <c r="J188" s="8"/>
      <c r="K188" s="9"/>
      <c r="L188" s="9">
        <f>L187+L186</f>
        <v>0</v>
      </c>
    </row>
    <row r="189" spans="1:12" x14ac:dyDescent="0.3">
      <c r="A189" s="12"/>
      <c r="B189" s="10" t="s">
        <v>33</v>
      </c>
      <c r="C189" s="89">
        <v>0.18</v>
      </c>
      <c r="D189" s="11"/>
      <c r="E189" s="11"/>
      <c r="F189" s="11"/>
      <c r="G189" s="11"/>
      <c r="H189" s="11"/>
      <c r="I189" s="11"/>
      <c r="J189" s="11"/>
      <c r="K189" s="11"/>
      <c r="L189" s="68">
        <f>L188*C189</f>
        <v>0</v>
      </c>
    </row>
    <row r="190" spans="1:12" x14ac:dyDescent="0.3">
      <c r="A190" s="12"/>
      <c r="B190" s="37" t="s">
        <v>7</v>
      </c>
      <c r="C190" s="5"/>
      <c r="D190" s="11"/>
      <c r="E190" s="11"/>
      <c r="F190" s="11"/>
      <c r="G190" s="11"/>
      <c r="H190" s="11"/>
      <c r="I190" s="11"/>
      <c r="J190" s="11"/>
      <c r="K190" s="11"/>
      <c r="L190" s="23">
        <f>SUM(L188:L189)</f>
        <v>0</v>
      </c>
    </row>
  </sheetData>
  <mergeCells count="12"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  <mergeCell ref="J4:K4"/>
    <mergeCell ref="L4:L5"/>
  </mergeCells>
  <conditionalFormatting sqref="C60">
    <cfRule type="cellIs" dxfId="5" priority="2" stopIfTrue="1" operator="equal">
      <formula>8223.307275</formula>
    </cfRule>
  </conditionalFormatting>
  <conditionalFormatting sqref="C72">
    <cfRule type="cellIs" dxfId="4" priority="1" stopIfTrue="1" operator="equal">
      <formula>8223.307275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6FD1-A39D-402D-8231-061B73142FCB}">
  <sheetPr>
    <tabColor theme="3" tint="0.39997558519241921"/>
  </sheetPr>
  <dimension ref="A1:L218"/>
  <sheetViews>
    <sheetView zoomScale="55" zoomScaleNormal="55" workbookViewId="0">
      <selection activeCell="J7" sqref="J7:J207"/>
    </sheetView>
  </sheetViews>
  <sheetFormatPr defaultRowHeight="14.4" x14ac:dyDescent="0.3"/>
  <cols>
    <col min="1" max="1" width="4" customWidth="1"/>
    <col min="2" max="2" width="70.6640625" customWidth="1"/>
    <col min="7" max="7" width="11.5546875" customWidth="1"/>
    <col min="9" max="9" width="12.21875" customWidth="1"/>
    <col min="11" max="11" width="12.33203125" customWidth="1"/>
    <col min="12" max="12" width="14" customWidth="1"/>
  </cols>
  <sheetData>
    <row r="1" spans="1:12" s="73" customFormat="1" x14ac:dyDescent="0.3">
      <c r="A1" s="4"/>
      <c r="B1" s="87" t="s">
        <v>29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s="73" customFormat="1" ht="21" customHeight="1" x14ac:dyDescent="0.3">
      <c r="A2" s="110" t="s">
        <v>171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s="73" customFormat="1" ht="14.4" customHeight="1" x14ac:dyDescent="0.3">
      <c r="A3" s="52"/>
      <c r="B3" s="52" t="s">
        <v>108</v>
      </c>
      <c r="C3" s="52"/>
      <c r="D3" s="52"/>
      <c r="E3" s="52"/>
      <c r="F3" s="52"/>
      <c r="G3" s="3"/>
      <c r="H3" s="111" t="s">
        <v>8</v>
      </c>
      <c r="I3" s="111"/>
      <c r="J3" s="111"/>
      <c r="K3" s="121">
        <f>L218</f>
        <v>0</v>
      </c>
      <c r="L3" s="121"/>
    </row>
    <row r="4" spans="1:12" s="73" customFormat="1" ht="14.4" customHeight="1" x14ac:dyDescent="0.3">
      <c r="A4" s="112" t="s">
        <v>18</v>
      </c>
      <c r="B4" s="112" t="s">
        <v>19</v>
      </c>
      <c r="C4" s="112" t="s">
        <v>20</v>
      </c>
      <c r="D4" s="114" t="s">
        <v>21</v>
      </c>
      <c r="E4" s="114" t="s">
        <v>22</v>
      </c>
      <c r="F4" s="116" t="s">
        <v>23</v>
      </c>
      <c r="G4" s="117"/>
      <c r="H4" s="118" t="s">
        <v>24</v>
      </c>
      <c r="I4" s="117"/>
      <c r="J4" s="119" t="s">
        <v>25</v>
      </c>
      <c r="K4" s="120"/>
      <c r="L4" s="112" t="s">
        <v>4</v>
      </c>
    </row>
    <row r="5" spans="1:12" s="73" customFormat="1" ht="18.600000000000001" customHeight="1" x14ac:dyDescent="0.3">
      <c r="A5" s="113"/>
      <c r="B5" s="113"/>
      <c r="C5" s="113"/>
      <c r="D5" s="115"/>
      <c r="E5" s="115"/>
      <c r="F5" s="53" t="s">
        <v>26</v>
      </c>
      <c r="G5" s="53" t="s">
        <v>4</v>
      </c>
      <c r="H5" s="53" t="s">
        <v>26</v>
      </c>
      <c r="I5" s="53" t="s">
        <v>4</v>
      </c>
      <c r="J5" s="53" t="s">
        <v>26</v>
      </c>
      <c r="K5" s="53" t="s">
        <v>4</v>
      </c>
      <c r="L5" s="113"/>
    </row>
    <row r="6" spans="1:12" s="73" customFormat="1" x14ac:dyDescent="0.3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</row>
    <row r="7" spans="1:12" ht="17.399999999999999" customHeight="1" x14ac:dyDescent="0.3">
      <c r="A7" s="54"/>
      <c r="B7" s="67" t="s">
        <v>172</v>
      </c>
      <c r="C7" s="63"/>
      <c r="D7" s="55"/>
      <c r="E7" s="55"/>
      <c r="F7" s="55"/>
      <c r="G7" s="55"/>
      <c r="H7" s="55"/>
      <c r="I7" s="55"/>
      <c r="J7" s="55"/>
      <c r="K7" s="55"/>
      <c r="L7" s="55"/>
    </row>
    <row r="8" spans="1:12" ht="34.200000000000003" customHeight="1" x14ac:dyDescent="0.3">
      <c r="A8" s="12">
        <v>1</v>
      </c>
      <c r="B8" s="64" t="s">
        <v>129</v>
      </c>
      <c r="C8" s="70" t="s">
        <v>30</v>
      </c>
      <c r="D8" s="93"/>
      <c r="E8" s="65">
        <v>45</v>
      </c>
      <c r="F8" s="66"/>
      <c r="G8" s="9">
        <f t="shared" ref="G8:G89" si="0">F8*E8</f>
        <v>0</v>
      </c>
      <c r="H8" s="26"/>
      <c r="I8" s="9">
        <f t="shared" ref="I8:I89" si="1">H8*E8</f>
        <v>0</v>
      </c>
      <c r="J8" s="26"/>
      <c r="K8" s="9">
        <f t="shared" ref="K8:K89" si="2">J8*E8</f>
        <v>0</v>
      </c>
      <c r="L8" s="9">
        <f t="shared" ref="L8:L89" si="3">G8+I8+K8</f>
        <v>0</v>
      </c>
    </row>
    <row r="9" spans="1:12" x14ac:dyDescent="0.3">
      <c r="A9" s="12"/>
      <c r="B9" s="25" t="s">
        <v>10</v>
      </c>
      <c r="C9" s="61" t="s">
        <v>30</v>
      </c>
      <c r="D9" s="16">
        <v>1</v>
      </c>
      <c r="E9" s="16">
        <f>E8*D9</f>
        <v>45</v>
      </c>
      <c r="F9" s="26"/>
      <c r="G9" s="9">
        <f t="shared" si="0"/>
        <v>0</v>
      </c>
      <c r="H9" s="26"/>
      <c r="I9" s="9">
        <f t="shared" si="1"/>
        <v>0</v>
      </c>
      <c r="J9" s="26"/>
      <c r="K9" s="9">
        <f t="shared" si="2"/>
        <v>0</v>
      </c>
      <c r="L9" s="9">
        <f t="shared" si="3"/>
        <v>0</v>
      </c>
    </row>
    <row r="10" spans="1:12" x14ac:dyDescent="0.3">
      <c r="A10" s="12"/>
      <c r="B10" s="27" t="s">
        <v>130</v>
      </c>
      <c r="C10" s="71" t="s">
        <v>30</v>
      </c>
      <c r="D10" s="26">
        <v>2.12</v>
      </c>
      <c r="E10" s="26">
        <f>D10*E8</f>
        <v>95.4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131</v>
      </c>
      <c r="C11" s="61" t="s">
        <v>30</v>
      </c>
      <c r="D11" s="26">
        <v>0.3</v>
      </c>
      <c r="E11" s="26">
        <f>D11*E9</f>
        <v>13.5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132</v>
      </c>
      <c r="C12" s="61" t="s">
        <v>1</v>
      </c>
      <c r="D12" s="26">
        <v>0.15</v>
      </c>
      <c r="E12" s="26">
        <f>E8*D12</f>
        <v>6.75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ht="15.6" customHeight="1" x14ac:dyDescent="0.3">
      <c r="A13" s="12"/>
      <c r="B13" s="27" t="s">
        <v>133</v>
      </c>
      <c r="C13" s="71" t="s">
        <v>116</v>
      </c>
      <c r="D13" s="26">
        <v>0.5</v>
      </c>
      <c r="E13" s="26">
        <f>D13*E11</f>
        <v>6.75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9</v>
      </c>
      <c r="C14" s="71" t="s">
        <v>0</v>
      </c>
      <c r="D14" s="26">
        <v>0.4</v>
      </c>
      <c r="E14" s="26">
        <f>E8*D14</f>
        <v>18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62" t="s">
        <v>134</v>
      </c>
      <c r="B15" s="64" t="s">
        <v>127</v>
      </c>
      <c r="C15" s="70" t="s">
        <v>37</v>
      </c>
      <c r="D15" s="93"/>
      <c r="E15" s="97">
        <v>28</v>
      </c>
      <c r="F15" s="6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62"/>
      <c r="B16" s="25" t="s">
        <v>10</v>
      </c>
      <c r="C16" s="61" t="s">
        <v>31</v>
      </c>
      <c r="D16" s="16">
        <v>1</v>
      </c>
      <c r="E16" s="16">
        <f>E15*D16</f>
        <v>28</v>
      </c>
      <c r="F16" s="2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7" t="s">
        <v>128</v>
      </c>
      <c r="C17" s="71" t="s">
        <v>116</v>
      </c>
      <c r="D17" s="26">
        <v>12.5</v>
      </c>
      <c r="E17" s="26">
        <f>D17*E15</f>
        <v>350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117</v>
      </c>
      <c r="C18" s="61" t="s">
        <v>118</v>
      </c>
      <c r="D18" s="26">
        <v>0.06</v>
      </c>
      <c r="E18" s="26">
        <f>D18*E16</f>
        <v>1.68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2"/>
      <c r="B19" s="27" t="s">
        <v>119</v>
      </c>
      <c r="C19" s="71" t="s">
        <v>30</v>
      </c>
      <c r="D19" s="26">
        <v>2.5</v>
      </c>
      <c r="E19" s="26">
        <f>E15*D19</f>
        <v>70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9</v>
      </c>
      <c r="C20" s="71" t="s">
        <v>0</v>
      </c>
      <c r="D20" s="26">
        <v>1</v>
      </c>
      <c r="E20" s="26">
        <f>E15*D20</f>
        <v>28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12">
        <v>3</v>
      </c>
      <c r="B21" s="64" t="s">
        <v>175</v>
      </c>
      <c r="C21" s="70" t="s">
        <v>118</v>
      </c>
      <c r="D21" s="93"/>
      <c r="E21" s="65">
        <v>4</v>
      </c>
      <c r="F21" s="6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12"/>
      <c r="B22" s="25" t="s">
        <v>10</v>
      </c>
      <c r="C22" s="61" t="s">
        <v>118</v>
      </c>
      <c r="D22" s="16">
        <v>1</v>
      </c>
      <c r="E22" s="16">
        <f>E21*D22</f>
        <v>4</v>
      </c>
      <c r="F22" s="26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7" t="s">
        <v>176</v>
      </c>
      <c r="C23" s="71" t="s">
        <v>118</v>
      </c>
      <c r="D23" s="26">
        <v>1.1000000000000001</v>
      </c>
      <c r="E23" s="26">
        <f>D23*E21</f>
        <v>4.4000000000000004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x14ac:dyDescent="0.3">
      <c r="A24" s="12"/>
      <c r="B24" s="27" t="s">
        <v>177</v>
      </c>
      <c r="C24" s="61" t="s">
        <v>30</v>
      </c>
      <c r="D24" s="26">
        <v>8</v>
      </c>
      <c r="E24" s="26">
        <f>D24*E22</f>
        <v>32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62"/>
      <c r="B25" s="27" t="s">
        <v>182</v>
      </c>
      <c r="C25" s="71" t="s">
        <v>30</v>
      </c>
      <c r="D25" s="26">
        <v>3</v>
      </c>
      <c r="E25" s="26">
        <f>E21*D25</f>
        <v>12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12"/>
      <c r="B26" s="27" t="s">
        <v>178</v>
      </c>
      <c r="C26" s="61" t="s">
        <v>1</v>
      </c>
      <c r="D26" s="26">
        <v>1.5</v>
      </c>
      <c r="E26" s="26">
        <f>E21*D26</f>
        <v>6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9</v>
      </c>
      <c r="C27" s="71" t="s">
        <v>0</v>
      </c>
      <c r="D27" s="26">
        <v>4</v>
      </c>
      <c r="E27" s="26">
        <f>E21*D27</f>
        <v>16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ht="27.6" x14ac:dyDescent="0.3">
      <c r="A28" s="12">
        <v>4</v>
      </c>
      <c r="B28" s="64" t="s">
        <v>180</v>
      </c>
      <c r="C28" s="70" t="s">
        <v>37</v>
      </c>
      <c r="D28" s="93"/>
      <c r="E28" s="65">
        <v>110</v>
      </c>
      <c r="F28" s="6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x14ac:dyDescent="0.3">
      <c r="A29" s="12"/>
      <c r="B29" s="25" t="s">
        <v>10</v>
      </c>
      <c r="C29" s="61" t="s">
        <v>31</v>
      </c>
      <c r="D29" s="16">
        <v>1</v>
      </c>
      <c r="E29" s="16">
        <f>E28*D29</f>
        <v>110</v>
      </c>
      <c r="F29" s="2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7" t="s">
        <v>179</v>
      </c>
      <c r="C30" s="71" t="s">
        <v>118</v>
      </c>
      <c r="D30" s="26">
        <v>2.1999999999999999E-2</v>
      </c>
      <c r="E30" s="26">
        <f>D30*E28</f>
        <v>2.42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181</v>
      </c>
      <c r="C31" s="61" t="s">
        <v>31</v>
      </c>
      <c r="D31" s="26">
        <v>1.05</v>
      </c>
      <c r="E31" s="26">
        <f>E28*D31</f>
        <v>115.5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178</v>
      </c>
      <c r="C32" s="61" t="s">
        <v>1</v>
      </c>
      <c r="D32" s="26">
        <v>0.3</v>
      </c>
      <c r="E32" s="26">
        <f>E28*D32</f>
        <v>33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9</v>
      </c>
      <c r="C33" s="71" t="s">
        <v>0</v>
      </c>
      <c r="D33" s="26">
        <v>0.15</v>
      </c>
      <c r="E33" s="26">
        <f>E28*D33</f>
        <v>16.5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>
        <v>5</v>
      </c>
      <c r="B34" s="64" t="s">
        <v>183</v>
      </c>
      <c r="C34" s="70" t="s">
        <v>37</v>
      </c>
      <c r="D34" s="93"/>
      <c r="E34" s="65">
        <v>110</v>
      </c>
      <c r="F34" s="6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/>
      <c r="B35" s="25" t="s">
        <v>10</v>
      </c>
      <c r="C35" s="61" t="s">
        <v>31</v>
      </c>
      <c r="D35" s="16">
        <v>1</v>
      </c>
      <c r="E35" s="16">
        <f>E34*D35</f>
        <v>110</v>
      </c>
      <c r="F35" s="2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12"/>
      <c r="B36" s="27" t="s">
        <v>184</v>
      </c>
      <c r="C36" s="61" t="s">
        <v>31</v>
      </c>
      <c r="D36" s="26">
        <v>1.1000000000000001</v>
      </c>
      <c r="E36" s="26">
        <f>D36*E34</f>
        <v>121.00000000000001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x14ac:dyDescent="0.3">
      <c r="A37" s="12"/>
      <c r="B37" s="27" t="s">
        <v>185</v>
      </c>
      <c r="C37" s="61" t="s">
        <v>116</v>
      </c>
      <c r="D37" s="26">
        <v>9</v>
      </c>
      <c r="E37" s="26">
        <f>D37*E35</f>
        <v>990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9</v>
      </c>
      <c r="C38" s="71" t="s">
        <v>0</v>
      </c>
      <c r="D38" s="26">
        <v>0.4</v>
      </c>
      <c r="E38" s="26">
        <f>E34*D38</f>
        <v>44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>
        <v>6</v>
      </c>
      <c r="B39" s="6" t="s">
        <v>135</v>
      </c>
      <c r="C39" s="70" t="s">
        <v>37</v>
      </c>
      <c r="D39" s="14"/>
      <c r="E39" s="98">
        <v>48</v>
      </c>
      <c r="F39" s="8"/>
      <c r="G39" s="9">
        <f t="shared" si="0"/>
        <v>0</v>
      </c>
      <c r="H39" s="8"/>
      <c r="I39" s="9">
        <f t="shared" si="1"/>
        <v>0</v>
      </c>
      <c r="J39" s="8"/>
      <c r="K39" s="9">
        <f t="shared" si="2"/>
        <v>0</v>
      </c>
      <c r="L39" s="9">
        <f t="shared" si="3"/>
        <v>0</v>
      </c>
    </row>
    <row r="40" spans="1:12" x14ac:dyDescent="0.3">
      <c r="A40" s="12"/>
      <c r="B40" s="25" t="s">
        <v>10</v>
      </c>
      <c r="C40" s="61" t="s">
        <v>31</v>
      </c>
      <c r="D40" s="16">
        <v>1</v>
      </c>
      <c r="E40" s="16">
        <f>E39*D40</f>
        <v>48</v>
      </c>
      <c r="F40" s="26"/>
      <c r="G40" s="9">
        <f t="shared" si="0"/>
        <v>0</v>
      </c>
      <c r="H40" s="31"/>
      <c r="I40" s="9">
        <f t="shared" si="1"/>
        <v>0</v>
      </c>
      <c r="J40" s="26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7" t="s">
        <v>56</v>
      </c>
      <c r="C41" s="71" t="s">
        <v>47</v>
      </c>
      <c r="D41" s="26">
        <v>0.04</v>
      </c>
      <c r="E41" s="26">
        <f>E39*D41:D1105</f>
        <v>1.92</v>
      </c>
      <c r="F41" s="26"/>
      <c r="G41" s="9">
        <f t="shared" si="0"/>
        <v>0</v>
      </c>
      <c r="H41" s="26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36" t="s">
        <v>2</v>
      </c>
      <c r="C42" s="88" t="s">
        <v>0</v>
      </c>
      <c r="D42" s="11">
        <v>0.7</v>
      </c>
      <c r="E42" s="8">
        <f>E39*D42</f>
        <v>33.599999999999994</v>
      </c>
      <c r="F42" s="8"/>
      <c r="G42" s="9">
        <f t="shared" si="0"/>
        <v>0</v>
      </c>
      <c r="H42" s="8"/>
      <c r="I42" s="9">
        <f t="shared" si="1"/>
        <v>0</v>
      </c>
      <c r="J42" s="8"/>
      <c r="K42" s="9">
        <f t="shared" si="2"/>
        <v>0</v>
      </c>
      <c r="L42" s="9">
        <f t="shared" si="3"/>
        <v>0</v>
      </c>
    </row>
    <row r="43" spans="1:12" ht="27.6" x14ac:dyDescent="0.3">
      <c r="A43" s="12">
        <v>7</v>
      </c>
      <c r="B43" s="64" t="s">
        <v>109</v>
      </c>
      <c r="C43" s="70" t="s">
        <v>11</v>
      </c>
      <c r="D43" s="93"/>
      <c r="E43" s="65">
        <v>21</v>
      </c>
      <c r="F43" s="66"/>
      <c r="G43" s="9">
        <f t="shared" si="0"/>
        <v>0</v>
      </c>
      <c r="H43" s="26"/>
      <c r="I43" s="9">
        <f t="shared" si="1"/>
        <v>0</v>
      </c>
      <c r="J43" s="26"/>
      <c r="K43" s="9">
        <f t="shared" si="2"/>
        <v>0</v>
      </c>
      <c r="L43" s="9">
        <f t="shared" si="3"/>
        <v>0</v>
      </c>
    </row>
    <row r="44" spans="1:12" x14ac:dyDescent="0.3">
      <c r="A44" s="12"/>
      <c r="B44" s="25" t="s">
        <v>10</v>
      </c>
      <c r="C44" s="61" t="s">
        <v>31</v>
      </c>
      <c r="D44" s="16">
        <v>1</v>
      </c>
      <c r="E44" s="16">
        <f>E43*D44</f>
        <v>21</v>
      </c>
      <c r="F44" s="2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7" t="s">
        <v>66</v>
      </c>
      <c r="C45" s="71" t="s">
        <v>47</v>
      </c>
      <c r="D45" s="26">
        <v>0.125</v>
      </c>
      <c r="E45" s="26">
        <f>D45*E43</f>
        <v>2.625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64</v>
      </c>
      <c r="C46" s="61" t="s">
        <v>30</v>
      </c>
      <c r="D46" s="26">
        <v>1.05</v>
      </c>
      <c r="E46" s="26">
        <f>D46*E44</f>
        <v>22.05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ht="27.6" x14ac:dyDescent="0.3">
      <c r="A47" s="12"/>
      <c r="B47" s="27" t="s">
        <v>69</v>
      </c>
      <c r="C47" s="61" t="s">
        <v>31</v>
      </c>
      <c r="D47" s="26">
        <v>1</v>
      </c>
      <c r="E47" s="26">
        <f>E43*D47</f>
        <v>21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x14ac:dyDescent="0.3">
      <c r="A48" s="12"/>
      <c r="B48" s="27" t="s">
        <v>65</v>
      </c>
      <c r="C48" s="71" t="s">
        <v>47</v>
      </c>
      <c r="D48" s="26">
        <v>0.15</v>
      </c>
      <c r="E48" s="26">
        <f>D48*E46</f>
        <v>3.3075000000000001</v>
      </c>
      <c r="F48" s="26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7" t="s">
        <v>67</v>
      </c>
      <c r="C49" s="61" t="s">
        <v>31</v>
      </c>
      <c r="D49" s="26">
        <v>1.05</v>
      </c>
      <c r="E49" s="26">
        <f>E43*D49</f>
        <v>22.05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9</v>
      </c>
      <c r="C50" s="71" t="s">
        <v>0</v>
      </c>
      <c r="D50" s="26">
        <v>1</v>
      </c>
      <c r="E50" s="26">
        <f>E43*D50</f>
        <v>21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56">
        <v>8</v>
      </c>
      <c r="B51" s="57" t="s">
        <v>136</v>
      </c>
      <c r="C51" s="70" t="s">
        <v>11</v>
      </c>
      <c r="D51" s="58"/>
      <c r="E51" s="59">
        <v>6</v>
      </c>
      <c r="F51" s="60"/>
      <c r="G51" s="9">
        <f t="shared" si="0"/>
        <v>0</v>
      </c>
      <c r="H51" s="30"/>
      <c r="I51" s="9">
        <f t="shared" si="1"/>
        <v>0</v>
      </c>
      <c r="J51" s="30"/>
      <c r="K51" s="9">
        <f t="shared" si="2"/>
        <v>0</v>
      </c>
      <c r="L51" s="9">
        <f t="shared" si="3"/>
        <v>0</v>
      </c>
    </row>
    <row r="52" spans="1:12" x14ac:dyDescent="0.3">
      <c r="A52" s="56"/>
      <c r="B52" s="25" t="s">
        <v>10</v>
      </c>
      <c r="C52" s="61" t="s">
        <v>31</v>
      </c>
      <c r="D52" s="16">
        <v>1</v>
      </c>
      <c r="E52" s="16">
        <f>D52*E51</f>
        <v>6</v>
      </c>
      <c r="F52" s="26"/>
      <c r="G52" s="9">
        <f t="shared" si="0"/>
        <v>0</v>
      </c>
      <c r="H52" s="26"/>
      <c r="I52" s="9">
        <f t="shared" si="1"/>
        <v>0</v>
      </c>
      <c r="J52" s="31"/>
      <c r="K52" s="9">
        <f t="shared" si="2"/>
        <v>0</v>
      </c>
      <c r="L52" s="9">
        <f t="shared" si="3"/>
        <v>0</v>
      </c>
    </row>
    <row r="53" spans="1:12" x14ac:dyDescent="0.3">
      <c r="A53" s="62"/>
      <c r="B53" s="27" t="s">
        <v>45</v>
      </c>
      <c r="C53" s="71" t="s">
        <v>1</v>
      </c>
      <c r="D53" s="26">
        <v>3.5</v>
      </c>
      <c r="E53" s="26">
        <f>E51*D53</f>
        <v>21</v>
      </c>
      <c r="F53" s="26"/>
      <c r="G53" s="9">
        <f t="shared" si="0"/>
        <v>0</v>
      </c>
      <c r="H53" s="26"/>
      <c r="I53" s="9">
        <f t="shared" si="1"/>
        <v>0</v>
      </c>
      <c r="J53" s="26"/>
      <c r="K53" s="9">
        <f t="shared" si="2"/>
        <v>0</v>
      </c>
      <c r="L53" s="9">
        <f t="shared" si="3"/>
        <v>0</v>
      </c>
    </row>
    <row r="54" spans="1:12" x14ac:dyDescent="0.3">
      <c r="A54" s="62"/>
      <c r="B54" s="27" t="s">
        <v>73</v>
      </c>
      <c r="C54" s="71" t="s">
        <v>1</v>
      </c>
      <c r="D54" s="26">
        <v>0.63</v>
      </c>
      <c r="E54" s="26">
        <f>E52*D54</f>
        <v>3.7800000000000002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2"/>
      <c r="B55" s="80" t="s">
        <v>9</v>
      </c>
      <c r="C55" s="61" t="s">
        <v>0</v>
      </c>
      <c r="D55" s="16">
        <v>0.5</v>
      </c>
      <c r="E55" s="16">
        <f>D55*E51</f>
        <v>3</v>
      </c>
      <c r="F55" s="16"/>
      <c r="G55" s="9">
        <f t="shared" si="0"/>
        <v>0</v>
      </c>
      <c r="H55" s="16"/>
      <c r="I55" s="9">
        <f t="shared" si="1"/>
        <v>0</v>
      </c>
      <c r="J55" s="16"/>
      <c r="K55" s="9">
        <f t="shared" si="2"/>
        <v>0</v>
      </c>
      <c r="L55" s="9">
        <f t="shared" si="3"/>
        <v>0</v>
      </c>
    </row>
    <row r="56" spans="1:12" ht="27.6" x14ac:dyDescent="0.3">
      <c r="A56" s="12">
        <v>9</v>
      </c>
      <c r="B56" s="64" t="s">
        <v>59</v>
      </c>
      <c r="C56" s="92" t="s">
        <v>47</v>
      </c>
      <c r="D56" s="93"/>
      <c r="E56" s="65">
        <v>0.35</v>
      </c>
      <c r="F56" s="66"/>
      <c r="G56" s="9">
        <f t="shared" si="0"/>
        <v>0</v>
      </c>
      <c r="H56" s="26"/>
      <c r="I56" s="9">
        <f t="shared" si="1"/>
        <v>0</v>
      </c>
      <c r="J56" s="26"/>
      <c r="K56" s="9">
        <f t="shared" si="2"/>
        <v>0</v>
      </c>
      <c r="L56" s="9">
        <f t="shared" si="3"/>
        <v>0</v>
      </c>
    </row>
    <row r="57" spans="1:12" x14ac:dyDescent="0.3">
      <c r="A57" s="12"/>
      <c r="B57" s="25" t="s">
        <v>10</v>
      </c>
      <c r="C57" s="61" t="s">
        <v>31</v>
      </c>
      <c r="D57" s="16">
        <v>1</v>
      </c>
      <c r="E57" s="16">
        <f>E56*D57</f>
        <v>0.35</v>
      </c>
      <c r="F57" s="2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7" t="s">
        <v>46</v>
      </c>
      <c r="C58" s="71" t="s">
        <v>47</v>
      </c>
      <c r="D58" s="26">
        <v>1.2</v>
      </c>
      <c r="E58" s="26">
        <f>D58*E56</f>
        <v>0.42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12"/>
      <c r="B59" s="27" t="s">
        <v>49</v>
      </c>
      <c r="C59" s="61" t="s">
        <v>31</v>
      </c>
      <c r="D59" s="26">
        <v>0.5</v>
      </c>
      <c r="E59" s="26">
        <f>D59*E57</f>
        <v>0.17499999999999999</v>
      </c>
      <c r="F59" s="26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12"/>
      <c r="B60" s="27" t="s">
        <v>48</v>
      </c>
      <c r="C60" s="71" t="s">
        <v>30</v>
      </c>
      <c r="D60" s="26"/>
      <c r="E60" s="26">
        <v>8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9</v>
      </c>
      <c r="C61" s="71" t="s">
        <v>0</v>
      </c>
      <c r="D61" s="26">
        <v>4</v>
      </c>
      <c r="E61" s="26">
        <f>E56*D61</f>
        <v>1.4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ht="27.6" x14ac:dyDescent="0.3">
      <c r="A62" s="56">
        <v>10</v>
      </c>
      <c r="B62" s="57" t="s">
        <v>55</v>
      </c>
      <c r="C62" s="70" t="s">
        <v>37</v>
      </c>
      <c r="D62" s="59"/>
      <c r="E62" s="59">
        <v>18.600000000000001</v>
      </c>
      <c r="F62" s="60"/>
      <c r="G62" s="9">
        <f t="shared" si="0"/>
        <v>0</v>
      </c>
      <c r="H62" s="30"/>
      <c r="I62" s="9">
        <f t="shared" si="1"/>
        <v>0</v>
      </c>
      <c r="J62" s="30"/>
      <c r="K62" s="9">
        <f t="shared" si="2"/>
        <v>0</v>
      </c>
      <c r="L62" s="9">
        <f t="shared" si="3"/>
        <v>0</v>
      </c>
    </row>
    <row r="63" spans="1:12" x14ac:dyDescent="0.3">
      <c r="A63" s="56"/>
      <c r="B63" s="25" t="s">
        <v>10</v>
      </c>
      <c r="C63" s="61" t="s">
        <v>31</v>
      </c>
      <c r="D63" s="16">
        <v>1</v>
      </c>
      <c r="E63" s="16">
        <f>D63*E62</f>
        <v>18.600000000000001</v>
      </c>
      <c r="F63" s="26"/>
      <c r="G63" s="9">
        <f t="shared" si="0"/>
        <v>0</v>
      </c>
      <c r="H63" s="26"/>
      <c r="I63" s="9">
        <f t="shared" si="1"/>
        <v>0</v>
      </c>
      <c r="J63" s="31"/>
      <c r="K63" s="9">
        <f t="shared" si="2"/>
        <v>0</v>
      </c>
      <c r="L63" s="9">
        <f t="shared" si="3"/>
        <v>0</v>
      </c>
    </row>
    <row r="64" spans="1:12" x14ac:dyDescent="0.3">
      <c r="A64" s="62"/>
      <c r="B64" s="27" t="s">
        <v>56</v>
      </c>
      <c r="C64" s="71" t="s">
        <v>47</v>
      </c>
      <c r="D64" s="26">
        <v>7.4999999999999997E-2</v>
      </c>
      <c r="E64" s="26">
        <f>E62*D64:D1162</f>
        <v>1.395</v>
      </c>
      <c r="F64" s="26"/>
      <c r="G64" s="9">
        <f t="shared" si="0"/>
        <v>0</v>
      </c>
      <c r="H64" s="26"/>
      <c r="I64" s="9">
        <f t="shared" si="1"/>
        <v>0</v>
      </c>
      <c r="J64" s="26"/>
      <c r="K64" s="9">
        <f t="shared" si="2"/>
        <v>0</v>
      </c>
      <c r="L64" s="9">
        <f t="shared" si="3"/>
        <v>0</v>
      </c>
    </row>
    <row r="65" spans="1:12" x14ac:dyDescent="0.3">
      <c r="A65" s="62"/>
      <c r="B65" s="80" t="s">
        <v>9</v>
      </c>
      <c r="C65" s="61" t="s">
        <v>0</v>
      </c>
      <c r="D65" s="16">
        <v>0.5</v>
      </c>
      <c r="E65" s="16">
        <f>D65*E62</f>
        <v>9.3000000000000007</v>
      </c>
      <c r="F65" s="16"/>
      <c r="G65" s="9">
        <f t="shared" si="0"/>
        <v>0</v>
      </c>
      <c r="H65" s="16"/>
      <c r="I65" s="9">
        <f t="shared" si="1"/>
        <v>0</v>
      </c>
      <c r="J65" s="16"/>
      <c r="K65" s="9">
        <f t="shared" si="2"/>
        <v>0</v>
      </c>
      <c r="L65" s="9">
        <f t="shared" si="3"/>
        <v>0</v>
      </c>
    </row>
    <row r="66" spans="1:12" x14ac:dyDescent="0.3">
      <c r="A66" s="56">
        <v>11</v>
      </c>
      <c r="B66" s="57" t="s">
        <v>57</v>
      </c>
      <c r="C66" s="70" t="s">
        <v>37</v>
      </c>
      <c r="D66" s="59"/>
      <c r="E66" s="59">
        <f>E62</f>
        <v>18.600000000000001</v>
      </c>
      <c r="F66" s="60"/>
      <c r="G66" s="9">
        <f t="shared" si="0"/>
        <v>0</v>
      </c>
      <c r="H66" s="30"/>
      <c r="I66" s="9">
        <f t="shared" si="1"/>
        <v>0</v>
      </c>
      <c r="J66" s="30"/>
      <c r="K66" s="9">
        <f t="shared" si="2"/>
        <v>0</v>
      </c>
      <c r="L66" s="9">
        <f t="shared" si="3"/>
        <v>0</v>
      </c>
    </row>
    <row r="67" spans="1:12" x14ac:dyDescent="0.3">
      <c r="A67" s="56"/>
      <c r="B67" s="25" t="s">
        <v>10</v>
      </c>
      <c r="C67" s="61" t="s">
        <v>31</v>
      </c>
      <c r="D67" s="16">
        <v>1</v>
      </c>
      <c r="E67" s="16">
        <f>D67*E66</f>
        <v>18.600000000000001</v>
      </c>
      <c r="F67" s="26"/>
      <c r="G67" s="9">
        <f t="shared" si="0"/>
        <v>0</v>
      </c>
      <c r="H67" s="26"/>
      <c r="I67" s="9">
        <f t="shared" si="1"/>
        <v>0</v>
      </c>
      <c r="J67" s="31"/>
      <c r="K67" s="9">
        <f t="shared" si="2"/>
        <v>0</v>
      </c>
      <c r="L67" s="9">
        <f t="shared" si="3"/>
        <v>0</v>
      </c>
    </row>
    <row r="68" spans="1:12" ht="27.6" x14ac:dyDescent="0.3">
      <c r="A68" s="62"/>
      <c r="B68" s="27" t="s">
        <v>58</v>
      </c>
      <c r="C68" s="71" t="s">
        <v>1</v>
      </c>
      <c r="D68" s="26">
        <v>0.8</v>
      </c>
      <c r="E68" s="26">
        <f>E66*D68:D1166</f>
        <v>14.880000000000003</v>
      </c>
      <c r="F68" s="26"/>
      <c r="G68" s="9">
        <f t="shared" si="0"/>
        <v>0</v>
      </c>
      <c r="H68" s="26"/>
      <c r="I68" s="9">
        <f t="shared" si="1"/>
        <v>0</v>
      </c>
      <c r="J68" s="26"/>
      <c r="K68" s="9">
        <f t="shared" si="2"/>
        <v>0</v>
      </c>
      <c r="L68" s="9">
        <f t="shared" si="3"/>
        <v>0</v>
      </c>
    </row>
    <row r="69" spans="1:12" x14ac:dyDescent="0.3">
      <c r="A69" s="62"/>
      <c r="B69" s="80" t="s">
        <v>9</v>
      </c>
      <c r="C69" s="61" t="s">
        <v>0</v>
      </c>
      <c r="D69" s="16">
        <v>0.5</v>
      </c>
      <c r="E69" s="16">
        <f>D69*E66</f>
        <v>9.3000000000000007</v>
      </c>
      <c r="F69" s="16"/>
      <c r="G69" s="9">
        <f t="shared" si="0"/>
        <v>0</v>
      </c>
      <c r="H69" s="16"/>
      <c r="I69" s="9">
        <f t="shared" si="1"/>
        <v>0</v>
      </c>
      <c r="J69" s="16"/>
      <c r="K69" s="9">
        <f t="shared" si="2"/>
        <v>0</v>
      </c>
      <c r="L69" s="9">
        <f t="shared" si="3"/>
        <v>0</v>
      </c>
    </row>
    <row r="70" spans="1:12" x14ac:dyDescent="0.3">
      <c r="A70" s="12">
        <v>12</v>
      </c>
      <c r="B70" s="64" t="s">
        <v>50</v>
      </c>
      <c r="C70" s="70" t="s">
        <v>37</v>
      </c>
      <c r="D70" s="93"/>
      <c r="E70" s="65">
        <v>3.5</v>
      </c>
      <c r="F70" s="66"/>
      <c r="G70" s="9">
        <f t="shared" si="0"/>
        <v>0</v>
      </c>
      <c r="H70" s="26"/>
      <c r="I70" s="9">
        <f t="shared" si="1"/>
        <v>0</v>
      </c>
      <c r="J70" s="26"/>
      <c r="K70" s="9">
        <f t="shared" si="2"/>
        <v>0</v>
      </c>
      <c r="L70" s="9">
        <f t="shared" si="3"/>
        <v>0</v>
      </c>
    </row>
    <row r="71" spans="1:12" x14ac:dyDescent="0.3">
      <c r="A71" s="12"/>
      <c r="B71" s="25" t="s">
        <v>10</v>
      </c>
      <c r="C71" s="61" t="s">
        <v>31</v>
      </c>
      <c r="D71" s="16">
        <v>1</v>
      </c>
      <c r="E71" s="16">
        <f>E70*D71</f>
        <v>3.5</v>
      </c>
      <c r="F71" s="2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/>
      <c r="B72" s="27" t="s">
        <v>68</v>
      </c>
      <c r="C72" s="61" t="s">
        <v>31</v>
      </c>
      <c r="D72" s="26">
        <v>1.1000000000000001</v>
      </c>
      <c r="E72" s="26">
        <f>D72*E70</f>
        <v>3.8500000000000005</v>
      </c>
      <c r="F72" s="26"/>
      <c r="G72" s="9">
        <f t="shared" si="0"/>
        <v>0</v>
      </c>
      <c r="H72" s="26"/>
      <c r="I72" s="9">
        <f t="shared" si="1"/>
        <v>0</v>
      </c>
      <c r="J72" s="26"/>
      <c r="K72" s="9">
        <f t="shared" si="2"/>
        <v>0</v>
      </c>
      <c r="L72" s="9">
        <f t="shared" si="3"/>
        <v>0</v>
      </c>
    </row>
    <row r="73" spans="1:12" x14ac:dyDescent="0.3">
      <c r="A73" s="12"/>
      <c r="B73" s="27" t="s">
        <v>51</v>
      </c>
      <c r="C73" s="71" t="s">
        <v>1</v>
      </c>
      <c r="D73" s="26">
        <v>7</v>
      </c>
      <c r="E73" s="26">
        <f>E70*D73</f>
        <v>24.5</v>
      </c>
      <c r="F73" s="26"/>
      <c r="G73" s="9">
        <f t="shared" si="0"/>
        <v>0</v>
      </c>
      <c r="H73" s="26"/>
      <c r="I73" s="9">
        <f t="shared" si="1"/>
        <v>0</v>
      </c>
      <c r="J73" s="26"/>
      <c r="K73" s="9">
        <f t="shared" si="2"/>
        <v>0</v>
      </c>
      <c r="L73" s="9">
        <f t="shared" si="3"/>
        <v>0</v>
      </c>
    </row>
    <row r="74" spans="1:12" x14ac:dyDescent="0.3">
      <c r="A74" s="12"/>
      <c r="B74" s="27" t="s">
        <v>52</v>
      </c>
      <c r="C74" s="71" t="s">
        <v>1</v>
      </c>
      <c r="D74" s="26">
        <v>0.3</v>
      </c>
      <c r="E74" s="26">
        <f>E71*D74</f>
        <v>1.05</v>
      </c>
      <c r="F74" s="26"/>
      <c r="G74" s="9">
        <f t="shared" si="0"/>
        <v>0</v>
      </c>
      <c r="H74" s="26"/>
      <c r="I74" s="9">
        <f t="shared" si="1"/>
        <v>0</v>
      </c>
      <c r="J74" s="26"/>
      <c r="K74" s="9">
        <f t="shared" si="2"/>
        <v>0</v>
      </c>
      <c r="L74" s="9">
        <f t="shared" si="3"/>
        <v>0</v>
      </c>
    </row>
    <row r="75" spans="1:12" x14ac:dyDescent="0.3">
      <c r="A75" s="12"/>
      <c r="B75" s="27" t="s">
        <v>9</v>
      </c>
      <c r="C75" s="71" t="s">
        <v>0</v>
      </c>
      <c r="D75" s="26">
        <v>0.2</v>
      </c>
      <c r="E75" s="26">
        <f>E70*D75</f>
        <v>0.70000000000000007</v>
      </c>
      <c r="F75" s="26"/>
      <c r="G75" s="9">
        <f t="shared" si="0"/>
        <v>0</v>
      </c>
      <c r="H75" s="26"/>
      <c r="I75" s="9">
        <f t="shared" si="1"/>
        <v>0</v>
      </c>
      <c r="J75" s="26"/>
      <c r="K75" s="9">
        <f t="shared" si="2"/>
        <v>0</v>
      </c>
      <c r="L75" s="9">
        <f t="shared" si="3"/>
        <v>0</v>
      </c>
    </row>
    <row r="76" spans="1:12" x14ac:dyDescent="0.3">
      <c r="A76" s="56">
        <v>13</v>
      </c>
      <c r="B76" s="57" t="s">
        <v>53</v>
      </c>
      <c r="C76" s="70" t="s">
        <v>30</v>
      </c>
      <c r="D76" s="58"/>
      <c r="E76" s="59">
        <f>1.2+1.2+0.9</f>
        <v>3.3</v>
      </c>
      <c r="F76" s="60"/>
      <c r="G76" s="9">
        <f t="shared" si="0"/>
        <v>0</v>
      </c>
      <c r="H76" s="30"/>
      <c r="I76" s="9">
        <f t="shared" si="1"/>
        <v>0</v>
      </c>
      <c r="J76" s="30"/>
      <c r="K76" s="9">
        <f t="shared" si="2"/>
        <v>0</v>
      </c>
      <c r="L76" s="9">
        <f t="shared" si="3"/>
        <v>0</v>
      </c>
    </row>
    <row r="77" spans="1:12" x14ac:dyDescent="0.3">
      <c r="A77" s="56"/>
      <c r="B77" s="25" t="s">
        <v>10</v>
      </c>
      <c r="C77" s="61" t="s">
        <v>30</v>
      </c>
      <c r="D77" s="16">
        <v>1</v>
      </c>
      <c r="E77" s="16">
        <f>D77*E76</f>
        <v>3.3</v>
      </c>
      <c r="F77" s="26"/>
      <c r="G77" s="9">
        <f t="shared" si="0"/>
        <v>0</v>
      </c>
      <c r="H77" s="26"/>
      <c r="I77" s="9">
        <f t="shared" si="1"/>
        <v>0</v>
      </c>
      <c r="J77" s="31"/>
      <c r="K77" s="9">
        <f t="shared" si="2"/>
        <v>0</v>
      </c>
      <c r="L77" s="9">
        <f t="shared" si="3"/>
        <v>0</v>
      </c>
    </row>
    <row r="78" spans="1:12" ht="19.2" customHeight="1" x14ac:dyDescent="0.3">
      <c r="A78" s="62"/>
      <c r="B78" s="27" t="s">
        <v>54</v>
      </c>
      <c r="C78" s="71" t="s">
        <v>30</v>
      </c>
      <c r="D78" s="28">
        <v>1.08</v>
      </c>
      <c r="E78" s="26">
        <f>E76*D78</f>
        <v>3.5640000000000001</v>
      </c>
      <c r="F78" s="26"/>
      <c r="G78" s="9">
        <f t="shared" si="0"/>
        <v>0</v>
      </c>
      <c r="H78" s="26"/>
      <c r="I78" s="9">
        <f t="shared" si="1"/>
        <v>0</v>
      </c>
      <c r="J78" s="26"/>
      <c r="K78" s="9">
        <f t="shared" si="2"/>
        <v>0</v>
      </c>
      <c r="L78" s="9">
        <f t="shared" si="3"/>
        <v>0</v>
      </c>
    </row>
    <row r="79" spans="1:12" x14ac:dyDescent="0.3">
      <c r="A79" s="12"/>
      <c r="B79" s="27" t="s">
        <v>51</v>
      </c>
      <c r="C79" s="71" t="s">
        <v>1</v>
      </c>
      <c r="D79" s="26">
        <v>2</v>
      </c>
      <c r="E79" s="26">
        <f>E76*D79</f>
        <v>6.6</v>
      </c>
      <c r="F79" s="26"/>
      <c r="G79" s="9">
        <f t="shared" si="0"/>
        <v>0</v>
      </c>
      <c r="H79" s="26"/>
      <c r="I79" s="9">
        <f t="shared" si="1"/>
        <v>0</v>
      </c>
      <c r="J79" s="26"/>
      <c r="K79" s="9">
        <f t="shared" si="2"/>
        <v>0</v>
      </c>
      <c r="L79" s="9">
        <f t="shared" si="3"/>
        <v>0</v>
      </c>
    </row>
    <row r="80" spans="1:12" x14ac:dyDescent="0.3">
      <c r="A80" s="12"/>
      <c r="B80" s="27" t="s">
        <v>52</v>
      </c>
      <c r="C80" s="71" t="s">
        <v>1</v>
      </c>
      <c r="D80" s="26">
        <v>0.1</v>
      </c>
      <c r="E80" s="26">
        <f>E77*D80</f>
        <v>0.33</v>
      </c>
      <c r="F80" s="26"/>
      <c r="G80" s="9">
        <f t="shared" si="0"/>
        <v>0</v>
      </c>
      <c r="H80" s="26"/>
      <c r="I80" s="9">
        <f t="shared" si="1"/>
        <v>0</v>
      </c>
      <c r="J80" s="26"/>
      <c r="K80" s="9">
        <f t="shared" si="2"/>
        <v>0</v>
      </c>
      <c r="L80" s="9">
        <f t="shared" si="3"/>
        <v>0</v>
      </c>
    </row>
    <row r="81" spans="1:12" x14ac:dyDescent="0.3">
      <c r="A81" s="62"/>
      <c r="B81" s="80" t="s">
        <v>9</v>
      </c>
      <c r="C81" s="61" t="s">
        <v>0</v>
      </c>
      <c r="D81" s="35">
        <v>0.5</v>
      </c>
      <c r="E81" s="16">
        <f>D81*E76</f>
        <v>1.65</v>
      </c>
      <c r="F81" s="16"/>
      <c r="G81" s="9">
        <f t="shared" si="0"/>
        <v>0</v>
      </c>
      <c r="H81" s="16"/>
      <c r="I81" s="9">
        <f t="shared" si="1"/>
        <v>0</v>
      </c>
      <c r="J81" s="16"/>
      <c r="K81" s="9">
        <f t="shared" si="2"/>
        <v>0</v>
      </c>
      <c r="L81" s="9">
        <f t="shared" si="3"/>
        <v>0</v>
      </c>
    </row>
    <row r="82" spans="1:12" x14ac:dyDescent="0.3">
      <c r="A82" s="12">
        <v>14</v>
      </c>
      <c r="B82" s="64" t="s">
        <v>61</v>
      </c>
      <c r="C82" s="70" t="s">
        <v>37</v>
      </c>
      <c r="D82" s="93"/>
      <c r="E82" s="65">
        <v>16</v>
      </c>
      <c r="F82" s="66"/>
      <c r="G82" s="9">
        <f t="shared" si="0"/>
        <v>0</v>
      </c>
      <c r="H82" s="26"/>
      <c r="I82" s="9">
        <f t="shared" si="1"/>
        <v>0</v>
      </c>
      <c r="J82" s="26"/>
      <c r="K82" s="9">
        <f t="shared" si="2"/>
        <v>0</v>
      </c>
      <c r="L82" s="9">
        <f t="shared" si="3"/>
        <v>0</v>
      </c>
    </row>
    <row r="83" spans="1:12" x14ac:dyDescent="0.3">
      <c r="A83" s="12"/>
      <c r="B83" s="25" t="s">
        <v>10</v>
      </c>
      <c r="C83" s="61" t="s">
        <v>31</v>
      </c>
      <c r="D83" s="16">
        <v>1</v>
      </c>
      <c r="E83" s="16">
        <f>E82*D83</f>
        <v>16</v>
      </c>
      <c r="F83" s="26"/>
      <c r="G83" s="9">
        <f t="shared" si="0"/>
        <v>0</v>
      </c>
      <c r="H83" s="26"/>
      <c r="I83" s="9">
        <f t="shared" si="1"/>
        <v>0</v>
      </c>
      <c r="J83" s="26"/>
      <c r="K83" s="9">
        <f t="shared" si="2"/>
        <v>0</v>
      </c>
      <c r="L83" s="9">
        <f t="shared" si="3"/>
        <v>0</v>
      </c>
    </row>
    <row r="84" spans="1:12" x14ac:dyDescent="0.3">
      <c r="A84" s="12"/>
      <c r="B84" s="27" t="s">
        <v>60</v>
      </c>
      <c r="C84" s="61" t="s">
        <v>31</v>
      </c>
      <c r="D84" s="26">
        <v>1.05</v>
      </c>
      <c r="E84" s="26">
        <f>D84*E82</f>
        <v>16.8</v>
      </c>
      <c r="F84" s="26"/>
      <c r="G84" s="9">
        <f t="shared" si="0"/>
        <v>0</v>
      </c>
      <c r="H84" s="26"/>
      <c r="I84" s="9">
        <f t="shared" si="1"/>
        <v>0</v>
      </c>
      <c r="J84" s="26"/>
      <c r="K84" s="9">
        <f t="shared" si="2"/>
        <v>0</v>
      </c>
      <c r="L84" s="9">
        <f t="shared" si="3"/>
        <v>0</v>
      </c>
    </row>
    <row r="85" spans="1:12" x14ac:dyDescent="0.3">
      <c r="A85" s="12"/>
      <c r="B85" s="27" t="s">
        <v>51</v>
      </c>
      <c r="C85" s="71" t="s">
        <v>1</v>
      </c>
      <c r="D85" s="26">
        <v>7</v>
      </c>
      <c r="E85" s="26">
        <f>E82*D85</f>
        <v>112</v>
      </c>
      <c r="F85" s="26"/>
      <c r="G85" s="9">
        <f t="shared" si="0"/>
        <v>0</v>
      </c>
      <c r="H85" s="26"/>
      <c r="I85" s="9">
        <f t="shared" si="1"/>
        <v>0</v>
      </c>
      <c r="J85" s="26"/>
      <c r="K85" s="9">
        <f t="shared" si="2"/>
        <v>0</v>
      </c>
      <c r="L85" s="9">
        <f t="shared" si="3"/>
        <v>0</v>
      </c>
    </row>
    <row r="86" spans="1:12" x14ac:dyDescent="0.3">
      <c r="A86" s="12"/>
      <c r="B86" s="27" t="s">
        <v>52</v>
      </c>
      <c r="C86" s="71" t="s">
        <v>1</v>
      </c>
      <c r="D86" s="26">
        <v>0.3</v>
      </c>
      <c r="E86" s="26">
        <f>E83*D86</f>
        <v>4.8</v>
      </c>
      <c r="F86" s="26"/>
      <c r="G86" s="9">
        <f t="shared" si="0"/>
        <v>0</v>
      </c>
      <c r="H86" s="26"/>
      <c r="I86" s="9">
        <f t="shared" si="1"/>
        <v>0</v>
      </c>
      <c r="J86" s="26"/>
      <c r="K86" s="9">
        <f t="shared" si="2"/>
        <v>0</v>
      </c>
      <c r="L86" s="9">
        <f t="shared" si="3"/>
        <v>0</v>
      </c>
    </row>
    <row r="87" spans="1:12" x14ac:dyDescent="0.3">
      <c r="A87" s="12"/>
      <c r="B87" s="27" t="s">
        <v>9</v>
      </c>
      <c r="C87" s="71" t="s">
        <v>0</v>
      </c>
      <c r="D87" s="26">
        <v>0.95</v>
      </c>
      <c r="E87" s="26">
        <f>E82*D87</f>
        <v>15.2</v>
      </c>
      <c r="F87" s="26"/>
      <c r="G87" s="9">
        <f t="shared" si="0"/>
        <v>0</v>
      </c>
      <c r="H87" s="26"/>
      <c r="I87" s="9">
        <f t="shared" si="1"/>
        <v>0</v>
      </c>
      <c r="J87" s="26"/>
      <c r="K87" s="9">
        <f t="shared" si="2"/>
        <v>0</v>
      </c>
      <c r="L87" s="9">
        <f t="shared" si="3"/>
        <v>0</v>
      </c>
    </row>
    <row r="88" spans="1:12" x14ac:dyDescent="0.3">
      <c r="A88" s="56">
        <v>15</v>
      </c>
      <c r="B88" s="57" t="s">
        <v>62</v>
      </c>
      <c r="C88" s="70" t="s">
        <v>30</v>
      </c>
      <c r="D88" s="58"/>
      <c r="E88" s="59">
        <v>12.5</v>
      </c>
      <c r="F88" s="60"/>
      <c r="G88" s="9">
        <f t="shared" si="0"/>
        <v>0</v>
      </c>
      <c r="H88" s="30"/>
      <c r="I88" s="9">
        <f t="shared" si="1"/>
        <v>0</v>
      </c>
      <c r="J88" s="30"/>
      <c r="K88" s="9">
        <f t="shared" si="2"/>
        <v>0</v>
      </c>
      <c r="L88" s="9">
        <f t="shared" si="3"/>
        <v>0</v>
      </c>
    </row>
    <row r="89" spans="1:12" x14ac:dyDescent="0.3">
      <c r="A89" s="56"/>
      <c r="B89" s="25" t="s">
        <v>10</v>
      </c>
      <c r="C89" s="61" t="s">
        <v>30</v>
      </c>
      <c r="D89" s="16">
        <v>1</v>
      </c>
      <c r="E89" s="16">
        <f>D89*E88</f>
        <v>12.5</v>
      </c>
      <c r="F89" s="26"/>
      <c r="G89" s="9">
        <f t="shared" si="0"/>
        <v>0</v>
      </c>
      <c r="H89" s="26"/>
      <c r="I89" s="9">
        <f t="shared" si="1"/>
        <v>0</v>
      </c>
      <c r="J89" s="31"/>
      <c r="K89" s="9">
        <f t="shared" si="2"/>
        <v>0</v>
      </c>
      <c r="L89" s="9">
        <f t="shared" si="3"/>
        <v>0</v>
      </c>
    </row>
    <row r="90" spans="1:12" x14ac:dyDescent="0.3">
      <c r="A90" s="62"/>
      <c r="B90" s="27" t="s">
        <v>63</v>
      </c>
      <c r="C90" s="71" t="s">
        <v>30</v>
      </c>
      <c r="D90" s="28">
        <v>0.12</v>
      </c>
      <c r="E90" s="26">
        <f>E88*D90</f>
        <v>1.5</v>
      </c>
      <c r="F90" s="26"/>
      <c r="G90" s="9">
        <f t="shared" ref="G90:G153" si="4">F90*E90</f>
        <v>0</v>
      </c>
      <c r="H90" s="26"/>
      <c r="I90" s="9">
        <f t="shared" ref="I90:I153" si="5">H90*E90</f>
        <v>0</v>
      </c>
      <c r="J90" s="26"/>
      <c r="K90" s="9">
        <f t="shared" ref="K90:K153" si="6">J90*E90</f>
        <v>0</v>
      </c>
      <c r="L90" s="9">
        <f t="shared" ref="L90:L153" si="7">G90+I90+K90</f>
        <v>0</v>
      </c>
    </row>
    <row r="91" spans="1:12" x14ac:dyDescent="0.3">
      <c r="A91" s="12"/>
      <c r="B91" s="27" t="s">
        <v>51</v>
      </c>
      <c r="C91" s="71" t="s">
        <v>1</v>
      </c>
      <c r="D91" s="26">
        <v>1.5</v>
      </c>
      <c r="E91" s="26">
        <f>E88*D91</f>
        <v>18.75</v>
      </c>
      <c r="F91" s="26"/>
      <c r="G91" s="9">
        <f t="shared" si="4"/>
        <v>0</v>
      </c>
      <c r="H91" s="26"/>
      <c r="I91" s="9">
        <f t="shared" si="5"/>
        <v>0</v>
      </c>
      <c r="J91" s="26"/>
      <c r="K91" s="9">
        <f t="shared" si="6"/>
        <v>0</v>
      </c>
      <c r="L91" s="9">
        <f t="shared" si="7"/>
        <v>0</v>
      </c>
    </row>
    <row r="92" spans="1:12" x14ac:dyDescent="0.3">
      <c r="A92" s="12"/>
      <c r="B92" s="27" t="s">
        <v>52</v>
      </c>
      <c r="C92" s="71" t="s">
        <v>1</v>
      </c>
      <c r="D92" s="26">
        <v>0.1</v>
      </c>
      <c r="E92" s="26">
        <f>E89*D92</f>
        <v>1.25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62"/>
      <c r="B93" s="80" t="s">
        <v>9</v>
      </c>
      <c r="C93" s="61" t="s">
        <v>0</v>
      </c>
      <c r="D93" s="35">
        <v>0.3</v>
      </c>
      <c r="E93" s="16">
        <f>D93*E88</f>
        <v>3.75</v>
      </c>
      <c r="F93" s="16"/>
      <c r="G93" s="9">
        <f t="shared" si="4"/>
        <v>0</v>
      </c>
      <c r="H93" s="16"/>
      <c r="I93" s="9">
        <f t="shared" si="5"/>
        <v>0</v>
      </c>
      <c r="J93" s="16"/>
      <c r="K93" s="9">
        <f t="shared" si="6"/>
        <v>0</v>
      </c>
      <c r="L93" s="9">
        <f t="shared" si="7"/>
        <v>0</v>
      </c>
    </row>
    <row r="94" spans="1:12" x14ac:dyDescent="0.3">
      <c r="A94" s="62" t="s">
        <v>121</v>
      </c>
      <c r="B94" s="64" t="s">
        <v>138</v>
      </c>
      <c r="C94" s="70" t="s">
        <v>37</v>
      </c>
      <c r="D94" s="93"/>
      <c r="E94" s="97">
        <f>149-17</f>
        <v>132</v>
      </c>
      <c r="F94" s="66"/>
      <c r="G94" s="9">
        <f t="shared" si="4"/>
        <v>0</v>
      </c>
      <c r="H94" s="26"/>
      <c r="I94" s="9">
        <f t="shared" si="5"/>
        <v>0</v>
      </c>
      <c r="J94" s="26"/>
      <c r="K94" s="9">
        <f t="shared" si="6"/>
        <v>0</v>
      </c>
      <c r="L94" s="9">
        <f t="shared" si="7"/>
        <v>0</v>
      </c>
    </row>
    <row r="95" spans="1:12" x14ac:dyDescent="0.3">
      <c r="A95" s="62"/>
      <c r="B95" s="25" t="s">
        <v>10</v>
      </c>
      <c r="C95" s="61" t="s">
        <v>31</v>
      </c>
      <c r="D95" s="16">
        <v>1</v>
      </c>
      <c r="E95" s="16">
        <f>E94*D95</f>
        <v>132</v>
      </c>
      <c r="F95" s="2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ht="27.6" x14ac:dyDescent="0.3">
      <c r="A96" s="62"/>
      <c r="B96" s="27" t="s">
        <v>139</v>
      </c>
      <c r="C96" s="61" t="s">
        <v>31</v>
      </c>
      <c r="D96" s="26">
        <v>1.1000000000000001</v>
      </c>
      <c r="E96" s="26">
        <f>D96*E94</f>
        <v>145.20000000000002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x14ac:dyDescent="0.3">
      <c r="A97" s="62"/>
      <c r="B97" s="27" t="s">
        <v>51</v>
      </c>
      <c r="C97" s="71" t="s">
        <v>1</v>
      </c>
      <c r="D97" s="26">
        <v>4</v>
      </c>
      <c r="E97" s="26">
        <f>E94*D97</f>
        <v>528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2"/>
      <c r="B98" s="27" t="s">
        <v>70</v>
      </c>
      <c r="C98" s="71" t="s">
        <v>17</v>
      </c>
      <c r="D98" s="26">
        <v>5</v>
      </c>
      <c r="E98" s="26">
        <f>E95*D98</f>
        <v>660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2"/>
      <c r="B99" s="27" t="s">
        <v>9</v>
      </c>
      <c r="C99" s="71" t="s">
        <v>0</v>
      </c>
      <c r="D99" s="26">
        <v>0.53</v>
      </c>
      <c r="E99" s="26">
        <f>E94*D99</f>
        <v>69.960000000000008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2" t="s">
        <v>84</v>
      </c>
      <c r="B100" s="64" t="s">
        <v>140</v>
      </c>
      <c r="C100" s="70" t="s">
        <v>37</v>
      </c>
      <c r="D100" s="93"/>
      <c r="E100" s="97">
        <f>E94</f>
        <v>132</v>
      </c>
      <c r="F100" s="6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2"/>
      <c r="B101" s="25" t="s">
        <v>10</v>
      </c>
      <c r="C101" s="61" t="s">
        <v>31</v>
      </c>
      <c r="D101" s="16">
        <v>1</v>
      </c>
      <c r="E101" s="16">
        <f>E100*D101</f>
        <v>132</v>
      </c>
      <c r="F101" s="2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2"/>
      <c r="B102" s="27" t="s">
        <v>120</v>
      </c>
      <c r="C102" s="61" t="s">
        <v>31</v>
      </c>
      <c r="D102" s="26">
        <v>1.05</v>
      </c>
      <c r="E102" s="26">
        <f>D102*E100</f>
        <v>138.6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x14ac:dyDescent="0.3">
      <c r="A103" s="62"/>
      <c r="B103" s="27" t="s">
        <v>51</v>
      </c>
      <c r="C103" s="71" t="s">
        <v>1</v>
      </c>
      <c r="D103" s="26">
        <v>1.5</v>
      </c>
      <c r="E103" s="26">
        <f>E100*D103</f>
        <v>198</v>
      </c>
      <c r="F103" s="26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2"/>
      <c r="B104" s="27" t="s">
        <v>9</v>
      </c>
      <c r="C104" s="71" t="s">
        <v>0</v>
      </c>
      <c r="D104" s="26">
        <v>0.53</v>
      </c>
      <c r="E104" s="26">
        <f>E100*D104</f>
        <v>69.960000000000008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ht="27.6" x14ac:dyDescent="0.3">
      <c r="A105" s="56">
        <v>18</v>
      </c>
      <c r="B105" s="64" t="s">
        <v>152</v>
      </c>
      <c r="C105" s="70" t="s">
        <v>37</v>
      </c>
      <c r="D105" s="93"/>
      <c r="E105" s="97">
        <v>53</v>
      </c>
      <c r="F105" s="6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x14ac:dyDescent="0.3">
      <c r="A106" s="62"/>
      <c r="B106" s="25" t="s">
        <v>10</v>
      </c>
      <c r="C106" s="61" t="s">
        <v>31</v>
      </c>
      <c r="D106" s="16">
        <v>1</v>
      </c>
      <c r="E106" s="16">
        <f>E105*D106</f>
        <v>53</v>
      </c>
      <c r="F106" s="2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ht="27.6" x14ac:dyDescent="0.3">
      <c r="A107" s="62"/>
      <c r="B107" s="27" t="s">
        <v>72</v>
      </c>
      <c r="C107" s="61" t="s">
        <v>31</v>
      </c>
      <c r="D107" s="26">
        <v>1.1000000000000001</v>
      </c>
      <c r="E107" s="26">
        <f>D107*E105</f>
        <v>58.300000000000004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x14ac:dyDescent="0.3">
      <c r="A108" s="62"/>
      <c r="B108" s="81" t="s">
        <v>73</v>
      </c>
      <c r="C108" s="72" t="s">
        <v>11</v>
      </c>
      <c r="D108" s="34">
        <v>0.35</v>
      </c>
      <c r="E108" s="31">
        <f>E105*D108</f>
        <v>18.549999999999997</v>
      </c>
      <c r="F108" s="31"/>
      <c r="G108" s="9">
        <f t="shared" si="4"/>
        <v>0</v>
      </c>
      <c r="H108" s="31"/>
      <c r="I108" s="9">
        <f t="shared" si="5"/>
        <v>0</v>
      </c>
      <c r="J108" s="31"/>
      <c r="K108" s="9">
        <f t="shared" si="6"/>
        <v>0</v>
      </c>
      <c r="L108" s="9">
        <f t="shared" si="7"/>
        <v>0</v>
      </c>
    </row>
    <row r="109" spans="1:12" x14ac:dyDescent="0.3">
      <c r="A109" s="62"/>
      <c r="B109" s="27" t="s">
        <v>71</v>
      </c>
      <c r="C109" s="71" t="s">
        <v>1</v>
      </c>
      <c r="D109" s="26">
        <v>1.2</v>
      </c>
      <c r="E109" s="26">
        <f>E105*D109</f>
        <v>63.599999999999994</v>
      </c>
      <c r="F109" s="26"/>
      <c r="G109" s="9">
        <f t="shared" si="4"/>
        <v>0</v>
      </c>
      <c r="H109" s="26"/>
      <c r="I109" s="9">
        <f t="shared" si="5"/>
        <v>0</v>
      </c>
      <c r="J109" s="26"/>
      <c r="K109" s="9">
        <f t="shared" si="6"/>
        <v>0</v>
      </c>
      <c r="L109" s="9">
        <f t="shared" si="7"/>
        <v>0</v>
      </c>
    </row>
    <row r="110" spans="1:12" x14ac:dyDescent="0.3">
      <c r="A110" s="62"/>
      <c r="B110" s="27" t="s">
        <v>70</v>
      </c>
      <c r="C110" s="71" t="s">
        <v>17</v>
      </c>
      <c r="D110" s="26">
        <v>5</v>
      </c>
      <c r="E110" s="26">
        <f>E106*D110</f>
        <v>265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2"/>
      <c r="B111" s="27" t="s">
        <v>9</v>
      </c>
      <c r="C111" s="71" t="s">
        <v>0</v>
      </c>
      <c r="D111" s="26">
        <v>0.53</v>
      </c>
      <c r="E111" s="26">
        <f>E105*D111</f>
        <v>28.09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12">
        <v>19</v>
      </c>
      <c r="B112" s="6" t="s">
        <v>74</v>
      </c>
      <c r="C112" s="70" t="s">
        <v>30</v>
      </c>
      <c r="D112" s="14"/>
      <c r="E112" s="96">
        <v>95</v>
      </c>
      <c r="F112" s="8"/>
      <c r="G112" s="9">
        <f t="shared" si="4"/>
        <v>0</v>
      </c>
      <c r="H112" s="8"/>
      <c r="I112" s="9">
        <f t="shared" si="5"/>
        <v>0</v>
      </c>
      <c r="J112" s="8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25" t="s">
        <v>10</v>
      </c>
      <c r="C113" s="61" t="s">
        <v>31</v>
      </c>
      <c r="D113" s="16">
        <v>1</v>
      </c>
      <c r="E113" s="16">
        <f>E112*D113</f>
        <v>95</v>
      </c>
      <c r="F113" s="26"/>
      <c r="G113" s="9">
        <f t="shared" si="4"/>
        <v>0</v>
      </c>
      <c r="H113" s="31"/>
      <c r="I113" s="9">
        <f t="shared" si="5"/>
        <v>0</v>
      </c>
      <c r="J113" s="26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25" t="s">
        <v>78</v>
      </c>
      <c r="C114" s="61" t="s">
        <v>1</v>
      </c>
      <c r="D114" s="16">
        <v>3</v>
      </c>
      <c r="E114" s="31">
        <f>E111*D114</f>
        <v>84.27</v>
      </c>
      <c r="F114" s="31"/>
      <c r="G114" s="9">
        <f t="shared" si="4"/>
        <v>0</v>
      </c>
      <c r="H114" s="31"/>
      <c r="I114" s="9">
        <f t="shared" si="5"/>
        <v>0</v>
      </c>
      <c r="J114" s="31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27" t="s">
        <v>56</v>
      </c>
      <c r="C115" s="71" t="s">
        <v>47</v>
      </c>
      <c r="D115" s="26">
        <v>0.01</v>
      </c>
      <c r="E115" s="26">
        <f>E112*D115:D1211</f>
        <v>0.95000000000000007</v>
      </c>
      <c r="F115" s="26"/>
      <c r="G115" s="9">
        <f t="shared" si="4"/>
        <v>0</v>
      </c>
      <c r="H115" s="26"/>
      <c r="I115" s="9">
        <f t="shared" si="5"/>
        <v>0</v>
      </c>
      <c r="J115" s="26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81" t="s">
        <v>73</v>
      </c>
      <c r="C116" s="72" t="s">
        <v>11</v>
      </c>
      <c r="D116" s="34">
        <v>0.05</v>
      </c>
      <c r="E116" s="31">
        <f>E113*D116</f>
        <v>4.75</v>
      </c>
      <c r="F116" s="31"/>
      <c r="G116" s="9">
        <f t="shared" si="4"/>
        <v>0</v>
      </c>
      <c r="H116" s="31"/>
      <c r="I116" s="9">
        <f t="shared" si="5"/>
        <v>0</v>
      </c>
      <c r="J116" s="31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6" t="s">
        <v>2</v>
      </c>
      <c r="C117" s="88" t="s">
        <v>0</v>
      </c>
      <c r="D117" s="11">
        <v>0.2</v>
      </c>
      <c r="E117" s="8">
        <f>E112*D117</f>
        <v>19</v>
      </c>
      <c r="F117" s="8"/>
      <c r="G117" s="9">
        <f t="shared" si="4"/>
        <v>0</v>
      </c>
      <c r="H117" s="8"/>
      <c r="I117" s="9">
        <f t="shared" si="5"/>
        <v>0</v>
      </c>
      <c r="J117" s="8"/>
      <c r="K117" s="9">
        <f t="shared" si="6"/>
        <v>0</v>
      </c>
      <c r="L117" s="9">
        <f t="shared" si="7"/>
        <v>0</v>
      </c>
    </row>
    <row r="118" spans="1:12" x14ac:dyDescent="0.3">
      <c r="A118" s="12">
        <v>20</v>
      </c>
      <c r="B118" s="6" t="s">
        <v>141</v>
      </c>
      <c r="C118" s="70" t="s">
        <v>11</v>
      </c>
      <c r="D118" s="7"/>
      <c r="E118" s="7">
        <v>97</v>
      </c>
      <c r="F118" s="8"/>
      <c r="G118" s="9">
        <f t="shared" si="4"/>
        <v>0</v>
      </c>
      <c r="H118" s="8"/>
      <c r="I118" s="9">
        <f t="shared" si="5"/>
        <v>0</v>
      </c>
      <c r="J118" s="8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25" t="s">
        <v>10</v>
      </c>
      <c r="C119" s="61" t="s">
        <v>31</v>
      </c>
      <c r="D119" s="16">
        <v>1</v>
      </c>
      <c r="E119" s="16">
        <f>E118*D119</f>
        <v>97</v>
      </c>
      <c r="F119" s="26"/>
      <c r="G119" s="9">
        <f t="shared" si="4"/>
        <v>0</v>
      </c>
      <c r="H119" s="16"/>
      <c r="I119" s="9">
        <f t="shared" si="5"/>
        <v>0</v>
      </c>
      <c r="J119" s="16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25" t="s">
        <v>78</v>
      </c>
      <c r="C120" s="61" t="s">
        <v>1</v>
      </c>
      <c r="D120" s="16">
        <v>3</v>
      </c>
      <c r="E120" s="31">
        <f>E117*D120</f>
        <v>57</v>
      </c>
      <c r="F120" s="31"/>
      <c r="G120" s="9">
        <f t="shared" si="4"/>
        <v>0</v>
      </c>
      <c r="H120" s="31"/>
      <c r="I120" s="9">
        <f t="shared" si="5"/>
        <v>0</v>
      </c>
      <c r="J120" s="3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82" t="s">
        <v>75</v>
      </c>
      <c r="C121" s="61" t="s">
        <v>1</v>
      </c>
      <c r="D121" s="16">
        <v>2</v>
      </c>
      <c r="E121" s="31">
        <f>E118*D121</f>
        <v>194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32" t="s">
        <v>76</v>
      </c>
      <c r="C122" s="61" t="s">
        <v>1</v>
      </c>
      <c r="D122" s="16">
        <v>0.63</v>
      </c>
      <c r="E122" s="31">
        <f>E118*D122</f>
        <v>61.11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32" t="s">
        <v>77</v>
      </c>
      <c r="C123" s="61" t="s">
        <v>1</v>
      </c>
      <c r="D123" s="16">
        <v>0.12</v>
      </c>
      <c r="E123" s="31">
        <f>E118*D123</f>
        <v>11.639999999999999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12"/>
      <c r="B124" s="33" t="s">
        <v>14</v>
      </c>
      <c r="C124" s="72" t="s">
        <v>12</v>
      </c>
      <c r="D124" s="94"/>
      <c r="E124" s="26">
        <v>5</v>
      </c>
      <c r="F124" s="26"/>
      <c r="G124" s="9">
        <f t="shared" si="4"/>
        <v>0</v>
      </c>
      <c r="H124" s="34"/>
      <c r="I124" s="9">
        <f t="shared" si="5"/>
        <v>0</v>
      </c>
      <c r="J124" s="34"/>
      <c r="K124" s="9">
        <f t="shared" si="6"/>
        <v>0</v>
      </c>
      <c r="L124" s="9">
        <f t="shared" si="7"/>
        <v>0</v>
      </c>
    </row>
    <row r="125" spans="1:12" x14ac:dyDescent="0.3">
      <c r="A125" s="12"/>
      <c r="B125" s="83" t="s">
        <v>15</v>
      </c>
      <c r="C125" s="61" t="s">
        <v>13</v>
      </c>
      <c r="D125" s="16"/>
      <c r="E125" s="31">
        <v>3</v>
      </c>
      <c r="F125" s="31"/>
      <c r="G125" s="9">
        <f t="shared" si="4"/>
        <v>0</v>
      </c>
      <c r="H125" s="31"/>
      <c r="I125" s="9">
        <f t="shared" si="5"/>
        <v>0</v>
      </c>
      <c r="J125" s="31"/>
      <c r="K125" s="9">
        <f t="shared" si="6"/>
        <v>0</v>
      </c>
      <c r="L125" s="9">
        <f t="shared" si="7"/>
        <v>0</v>
      </c>
    </row>
    <row r="126" spans="1:12" x14ac:dyDescent="0.3">
      <c r="A126" s="12"/>
      <c r="B126" s="83" t="s">
        <v>16</v>
      </c>
      <c r="C126" s="61" t="s">
        <v>0</v>
      </c>
      <c r="D126" s="16">
        <v>0.5</v>
      </c>
      <c r="E126" s="31">
        <f>E118*D126</f>
        <v>48.5</v>
      </c>
      <c r="F126" s="31"/>
      <c r="G126" s="9">
        <f t="shared" si="4"/>
        <v>0</v>
      </c>
      <c r="H126" s="31"/>
      <c r="I126" s="9">
        <f t="shared" si="5"/>
        <v>0</v>
      </c>
      <c r="J126" s="31"/>
      <c r="K126" s="9">
        <f t="shared" si="6"/>
        <v>0</v>
      </c>
      <c r="L126" s="9">
        <f t="shared" si="7"/>
        <v>0</v>
      </c>
    </row>
    <row r="127" spans="1:12" ht="27.6" x14ac:dyDescent="0.3">
      <c r="A127" s="12">
        <v>21</v>
      </c>
      <c r="B127" s="6" t="s">
        <v>79</v>
      </c>
      <c r="C127" s="70" t="s">
        <v>11</v>
      </c>
      <c r="D127" s="7"/>
      <c r="E127" s="7">
        <v>26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12"/>
      <c r="B128" s="25" t="s">
        <v>10</v>
      </c>
      <c r="C128" s="61" t="s">
        <v>31</v>
      </c>
      <c r="D128" s="16">
        <v>1</v>
      </c>
      <c r="E128" s="16">
        <f>E127*D128</f>
        <v>26</v>
      </c>
      <c r="F128" s="26"/>
      <c r="G128" s="9">
        <f t="shared" si="4"/>
        <v>0</v>
      </c>
      <c r="H128" s="16"/>
      <c r="I128" s="9">
        <f t="shared" si="5"/>
        <v>0</v>
      </c>
      <c r="J128" s="16"/>
      <c r="K128" s="9">
        <f t="shared" si="6"/>
        <v>0</v>
      </c>
      <c r="L128" s="9">
        <f t="shared" si="7"/>
        <v>0</v>
      </c>
    </row>
    <row r="129" spans="1:12" x14ac:dyDescent="0.3">
      <c r="A129" s="12"/>
      <c r="B129" s="82" t="s">
        <v>87</v>
      </c>
      <c r="C129" s="61" t="s">
        <v>31</v>
      </c>
      <c r="D129" s="16">
        <v>1.1000000000000001</v>
      </c>
      <c r="E129" s="31">
        <f>E127*D129</f>
        <v>28.6</v>
      </c>
      <c r="F129" s="31"/>
      <c r="G129" s="9">
        <f t="shared" si="4"/>
        <v>0</v>
      </c>
      <c r="H129" s="31"/>
      <c r="I129" s="9">
        <f t="shared" si="5"/>
        <v>0</v>
      </c>
      <c r="J129" s="31"/>
      <c r="K129" s="9">
        <f t="shared" si="6"/>
        <v>0</v>
      </c>
      <c r="L129" s="9">
        <f t="shared" si="7"/>
        <v>0</v>
      </c>
    </row>
    <row r="130" spans="1:12" x14ac:dyDescent="0.3">
      <c r="A130" s="12"/>
      <c r="B130" s="32" t="s">
        <v>70</v>
      </c>
      <c r="C130" s="61" t="s">
        <v>17</v>
      </c>
      <c r="D130" s="16">
        <v>1</v>
      </c>
      <c r="E130" s="31">
        <f>E127*D130</f>
        <v>26</v>
      </c>
      <c r="F130" s="31"/>
      <c r="G130" s="9">
        <f t="shared" si="4"/>
        <v>0</v>
      </c>
      <c r="H130" s="31"/>
      <c r="I130" s="9">
        <f t="shared" si="5"/>
        <v>0</v>
      </c>
      <c r="J130" s="31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32" t="s">
        <v>80</v>
      </c>
      <c r="C131" s="61" t="s">
        <v>1</v>
      </c>
      <c r="D131" s="16">
        <v>0.45</v>
      </c>
      <c r="E131" s="31">
        <f>E127*D131</f>
        <v>11.700000000000001</v>
      </c>
      <c r="F131" s="31"/>
      <c r="G131" s="9">
        <f t="shared" si="4"/>
        <v>0</v>
      </c>
      <c r="H131" s="31"/>
      <c r="I131" s="9">
        <f t="shared" si="5"/>
        <v>0</v>
      </c>
      <c r="J131" s="31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83" t="s">
        <v>16</v>
      </c>
      <c r="C132" s="61" t="s">
        <v>0</v>
      </c>
      <c r="D132" s="16">
        <v>0.5</v>
      </c>
      <c r="E132" s="31">
        <f>E127*D132</f>
        <v>13</v>
      </c>
      <c r="F132" s="31"/>
      <c r="G132" s="9">
        <f t="shared" si="4"/>
        <v>0</v>
      </c>
      <c r="H132" s="31"/>
      <c r="I132" s="9">
        <f t="shared" si="5"/>
        <v>0</v>
      </c>
      <c r="J132" s="31"/>
      <c r="K132" s="9">
        <f t="shared" si="6"/>
        <v>0</v>
      </c>
      <c r="L132" s="9">
        <f t="shared" si="7"/>
        <v>0</v>
      </c>
    </row>
    <row r="133" spans="1:12" ht="27.6" x14ac:dyDescent="0.3">
      <c r="A133" s="12">
        <v>22</v>
      </c>
      <c r="B133" s="6" t="s">
        <v>145</v>
      </c>
      <c r="C133" s="70" t="s">
        <v>11</v>
      </c>
      <c r="D133" s="7"/>
      <c r="E133" s="7">
        <f>E135+E136+E137</f>
        <v>18.700000000000003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25" t="s">
        <v>10</v>
      </c>
      <c r="C134" s="61" t="s">
        <v>31</v>
      </c>
      <c r="D134" s="16">
        <v>1</v>
      </c>
      <c r="E134" s="16">
        <f>E133*D134</f>
        <v>18.700000000000003</v>
      </c>
      <c r="F134" s="26"/>
      <c r="G134" s="9">
        <f t="shared" si="4"/>
        <v>0</v>
      </c>
      <c r="H134" s="16"/>
      <c r="I134" s="9">
        <f t="shared" si="5"/>
        <v>0</v>
      </c>
      <c r="J134" s="16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82" t="s">
        <v>146</v>
      </c>
      <c r="C135" s="61" t="s">
        <v>31</v>
      </c>
      <c r="D135" s="16"/>
      <c r="E135" s="31">
        <f>4*1.1*3</f>
        <v>13.200000000000001</v>
      </c>
      <c r="F135" s="31"/>
      <c r="G135" s="9">
        <f t="shared" si="4"/>
        <v>0</v>
      </c>
      <c r="H135" s="31"/>
      <c r="I135" s="9">
        <f t="shared" si="5"/>
        <v>0</v>
      </c>
      <c r="J135" s="31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82" t="s">
        <v>147</v>
      </c>
      <c r="C136" s="61" t="s">
        <v>31</v>
      </c>
      <c r="D136" s="16"/>
      <c r="E136" s="31">
        <f>1.6*1.1*2</f>
        <v>3.5200000000000005</v>
      </c>
      <c r="F136" s="31"/>
      <c r="G136" s="9">
        <f t="shared" si="4"/>
        <v>0</v>
      </c>
      <c r="H136" s="31"/>
      <c r="I136" s="9">
        <f t="shared" si="5"/>
        <v>0</v>
      </c>
      <c r="J136" s="31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82" t="s">
        <v>148</v>
      </c>
      <c r="C137" s="61" t="s">
        <v>31</v>
      </c>
      <c r="D137" s="16"/>
      <c r="E137" s="31">
        <f>0.9*1.1*2</f>
        <v>1.9800000000000002</v>
      </c>
      <c r="F137" s="31"/>
      <c r="G137" s="9">
        <f t="shared" si="4"/>
        <v>0</v>
      </c>
      <c r="H137" s="31"/>
      <c r="I137" s="9">
        <f t="shared" si="5"/>
        <v>0</v>
      </c>
      <c r="J137" s="31"/>
      <c r="K137" s="9">
        <f t="shared" si="6"/>
        <v>0</v>
      </c>
      <c r="L137" s="9">
        <f t="shared" si="7"/>
        <v>0</v>
      </c>
    </row>
    <row r="138" spans="1:12" x14ac:dyDescent="0.3">
      <c r="A138" s="12"/>
      <c r="B138" s="32" t="s">
        <v>70</v>
      </c>
      <c r="C138" s="61" t="s">
        <v>17</v>
      </c>
      <c r="D138" s="16">
        <v>0.5</v>
      </c>
      <c r="E138" s="31">
        <f>E133*D138</f>
        <v>9.3500000000000014</v>
      </c>
      <c r="F138" s="31"/>
      <c r="G138" s="9">
        <f t="shared" si="4"/>
        <v>0</v>
      </c>
      <c r="H138" s="31"/>
      <c r="I138" s="9">
        <f t="shared" si="5"/>
        <v>0</v>
      </c>
      <c r="J138" s="31"/>
      <c r="K138" s="9">
        <f t="shared" si="6"/>
        <v>0</v>
      </c>
      <c r="L138" s="9">
        <f t="shared" si="7"/>
        <v>0</v>
      </c>
    </row>
    <row r="139" spans="1:12" x14ac:dyDescent="0.3">
      <c r="A139" s="12"/>
      <c r="B139" s="32" t="s">
        <v>149</v>
      </c>
      <c r="C139" s="61" t="s">
        <v>1</v>
      </c>
      <c r="D139" s="16">
        <v>0.85</v>
      </c>
      <c r="E139" s="31">
        <f>E132*D139</f>
        <v>11.049999999999999</v>
      </c>
      <c r="F139" s="31"/>
      <c r="G139" s="9">
        <f t="shared" si="4"/>
        <v>0</v>
      </c>
      <c r="H139" s="31"/>
      <c r="I139" s="9">
        <f t="shared" si="5"/>
        <v>0</v>
      </c>
      <c r="J139" s="31"/>
      <c r="K139" s="9">
        <f t="shared" si="6"/>
        <v>0</v>
      </c>
      <c r="L139" s="9">
        <f t="shared" si="7"/>
        <v>0</v>
      </c>
    </row>
    <row r="140" spans="1:12" x14ac:dyDescent="0.3">
      <c r="A140" s="12"/>
      <c r="B140" s="32" t="s">
        <v>150</v>
      </c>
      <c r="C140" s="61" t="s">
        <v>151</v>
      </c>
      <c r="D140" s="16">
        <v>0.3</v>
      </c>
      <c r="E140" s="31">
        <f>E133*D140</f>
        <v>5.61</v>
      </c>
      <c r="F140" s="31"/>
      <c r="G140" s="9">
        <f t="shared" si="4"/>
        <v>0</v>
      </c>
      <c r="H140" s="31"/>
      <c r="I140" s="9">
        <f t="shared" si="5"/>
        <v>0</v>
      </c>
      <c r="J140" s="31"/>
      <c r="K140" s="9">
        <f t="shared" si="6"/>
        <v>0</v>
      </c>
      <c r="L140" s="9">
        <f t="shared" si="7"/>
        <v>0</v>
      </c>
    </row>
    <row r="141" spans="1:12" x14ac:dyDescent="0.3">
      <c r="A141" s="12"/>
      <c r="B141" s="83" t="s">
        <v>16</v>
      </c>
      <c r="C141" s="61" t="s">
        <v>0</v>
      </c>
      <c r="D141" s="16">
        <v>0.5</v>
      </c>
      <c r="E141" s="31">
        <f>E133*D141</f>
        <v>9.3500000000000014</v>
      </c>
      <c r="F141" s="31"/>
      <c r="G141" s="9">
        <f t="shared" si="4"/>
        <v>0</v>
      </c>
      <c r="H141" s="31"/>
      <c r="I141" s="9">
        <f t="shared" si="5"/>
        <v>0</v>
      </c>
      <c r="J141" s="31"/>
      <c r="K141" s="9">
        <f t="shared" si="6"/>
        <v>0</v>
      </c>
      <c r="L141" s="9">
        <f t="shared" si="7"/>
        <v>0</v>
      </c>
    </row>
    <row r="142" spans="1:12" x14ac:dyDescent="0.3">
      <c r="A142" s="62" t="s">
        <v>99</v>
      </c>
      <c r="B142" s="64" t="s">
        <v>81</v>
      </c>
      <c r="C142" s="70" t="s">
        <v>30</v>
      </c>
      <c r="D142" s="93"/>
      <c r="E142" s="65">
        <v>14</v>
      </c>
      <c r="F142" s="66"/>
      <c r="G142" s="9">
        <f t="shared" si="4"/>
        <v>0</v>
      </c>
      <c r="H142" s="26"/>
      <c r="I142" s="9">
        <f t="shared" si="5"/>
        <v>0</v>
      </c>
      <c r="J142" s="26"/>
      <c r="K142" s="9">
        <f t="shared" si="6"/>
        <v>0</v>
      </c>
      <c r="L142" s="9">
        <f t="shared" si="7"/>
        <v>0</v>
      </c>
    </row>
    <row r="143" spans="1:12" x14ac:dyDescent="0.3">
      <c r="A143" s="62"/>
      <c r="B143" s="25" t="s">
        <v>10</v>
      </c>
      <c r="C143" s="61" t="s">
        <v>30</v>
      </c>
      <c r="D143" s="16">
        <v>1</v>
      </c>
      <c r="E143" s="16">
        <f>E142*D143</f>
        <v>14</v>
      </c>
      <c r="F143" s="26"/>
      <c r="G143" s="9">
        <f t="shared" si="4"/>
        <v>0</v>
      </c>
      <c r="H143" s="26"/>
      <c r="I143" s="9">
        <f t="shared" si="5"/>
        <v>0</v>
      </c>
      <c r="J143" s="26"/>
      <c r="K143" s="9">
        <f t="shared" si="6"/>
        <v>0</v>
      </c>
      <c r="L143" s="9">
        <f t="shared" si="7"/>
        <v>0</v>
      </c>
    </row>
    <row r="144" spans="1:12" x14ac:dyDescent="0.3">
      <c r="A144" s="62"/>
      <c r="B144" s="27" t="s">
        <v>89</v>
      </c>
      <c r="C144" s="61" t="s">
        <v>30</v>
      </c>
      <c r="D144" s="26">
        <v>1.1000000000000001</v>
      </c>
      <c r="E144" s="26">
        <f>D144*E142</f>
        <v>15.400000000000002</v>
      </c>
      <c r="F144" s="26"/>
      <c r="G144" s="9">
        <f t="shared" si="4"/>
        <v>0</v>
      </c>
      <c r="H144" s="26"/>
      <c r="I144" s="9">
        <f t="shared" si="5"/>
        <v>0</v>
      </c>
      <c r="J144" s="26"/>
      <c r="K144" s="9">
        <f t="shared" si="6"/>
        <v>0</v>
      </c>
      <c r="L144" s="9">
        <f t="shared" si="7"/>
        <v>0</v>
      </c>
    </row>
    <row r="145" spans="1:12" x14ac:dyDescent="0.3">
      <c r="A145" s="62"/>
      <c r="B145" s="27" t="s">
        <v>82</v>
      </c>
      <c r="C145" s="71" t="s">
        <v>12</v>
      </c>
      <c r="D145" s="26">
        <v>0.2</v>
      </c>
      <c r="E145" s="95">
        <f>E142*D145</f>
        <v>2.8000000000000003</v>
      </c>
      <c r="F145" s="26"/>
      <c r="G145" s="9">
        <f t="shared" si="4"/>
        <v>0</v>
      </c>
      <c r="H145" s="26"/>
      <c r="I145" s="9">
        <f t="shared" si="5"/>
        <v>0</v>
      </c>
      <c r="J145" s="26"/>
      <c r="K145" s="9">
        <f t="shared" si="6"/>
        <v>0</v>
      </c>
      <c r="L145" s="9">
        <f t="shared" si="7"/>
        <v>0</v>
      </c>
    </row>
    <row r="146" spans="1:12" x14ac:dyDescent="0.3">
      <c r="A146" s="62"/>
      <c r="B146" s="27" t="s">
        <v>70</v>
      </c>
      <c r="C146" s="71" t="s">
        <v>17</v>
      </c>
      <c r="D146" s="26">
        <v>5</v>
      </c>
      <c r="E146" s="26">
        <f>E143*D146</f>
        <v>70</v>
      </c>
      <c r="F146" s="26"/>
      <c r="G146" s="9">
        <f t="shared" si="4"/>
        <v>0</v>
      </c>
      <c r="H146" s="26"/>
      <c r="I146" s="9">
        <f t="shared" si="5"/>
        <v>0</v>
      </c>
      <c r="J146" s="26"/>
      <c r="K146" s="9">
        <f t="shared" si="6"/>
        <v>0</v>
      </c>
      <c r="L146" s="9">
        <f t="shared" si="7"/>
        <v>0</v>
      </c>
    </row>
    <row r="147" spans="1:12" x14ac:dyDescent="0.3">
      <c r="A147" s="62"/>
      <c r="B147" s="27" t="s">
        <v>9</v>
      </c>
      <c r="C147" s="71" t="s">
        <v>0</v>
      </c>
      <c r="D147" s="26">
        <v>0.53</v>
      </c>
      <c r="E147" s="26">
        <f>E142*D147</f>
        <v>7.42</v>
      </c>
      <c r="F147" s="26"/>
      <c r="G147" s="9">
        <f t="shared" si="4"/>
        <v>0</v>
      </c>
      <c r="H147" s="26"/>
      <c r="I147" s="9">
        <f t="shared" si="5"/>
        <v>0</v>
      </c>
      <c r="J147" s="26"/>
      <c r="K147" s="9">
        <f t="shared" si="6"/>
        <v>0</v>
      </c>
      <c r="L147" s="9">
        <f t="shared" si="7"/>
        <v>0</v>
      </c>
    </row>
    <row r="148" spans="1:12" ht="27.6" x14ac:dyDescent="0.3">
      <c r="A148" s="12">
        <v>24</v>
      </c>
      <c r="B148" s="64" t="s">
        <v>83</v>
      </c>
      <c r="C148" s="70" t="s">
        <v>11</v>
      </c>
      <c r="D148" s="93"/>
      <c r="E148" s="65">
        <v>1.1000000000000001</v>
      </c>
      <c r="F148" s="66"/>
      <c r="G148" s="9">
        <f t="shared" si="4"/>
        <v>0</v>
      </c>
      <c r="H148" s="26"/>
      <c r="I148" s="9">
        <f t="shared" si="5"/>
        <v>0</v>
      </c>
      <c r="J148" s="26"/>
      <c r="K148" s="9">
        <f t="shared" si="6"/>
        <v>0</v>
      </c>
      <c r="L148" s="9">
        <f t="shared" si="7"/>
        <v>0</v>
      </c>
    </row>
    <row r="149" spans="1:12" x14ac:dyDescent="0.3">
      <c r="A149" s="12"/>
      <c r="B149" s="25" t="s">
        <v>10</v>
      </c>
      <c r="C149" s="61" t="s">
        <v>31</v>
      </c>
      <c r="D149" s="16">
        <v>1</v>
      </c>
      <c r="E149" s="16">
        <f>E148*D149</f>
        <v>1.1000000000000001</v>
      </c>
      <c r="F149" s="26"/>
      <c r="G149" s="9">
        <f t="shared" si="4"/>
        <v>0</v>
      </c>
      <c r="H149" s="26"/>
      <c r="I149" s="9">
        <f t="shared" si="5"/>
        <v>0</v>
      </c>
      <c r="J149" s="26"/>
      <c r="K149" s="9">
        <f t="shared" si="6"/>
        <v>0</v>
      </c>
      <c r="L149" s="9">
        <f t="shared" si="7"/>
        <v>0</v>
      </c>
    </row>
    <row r="150" spans="1:12" x14ac:dyDescent="0.3">
      <c r="A150" s="12"/>
      <c r="B150" s="27" t="s">
        <v>88</v>
      </c>
      <c r="C150" s="61" t="s">
        <v>31</v>
      </c>
      <c r="D150" s="26">
        <v>1.2</v>
      </c>
      <c r="E150" s="26">
        <f>D150*E148</f>
        <v>1.32</v>
      </c>
      <c r="F150" s="26"/>
      <c r="G150" s="9">
        <f t="shared" si="4"/>
        <v>0</v>
      </c>
      <c r="H150" s="26"/>
      <c r="I150" s="9">
        <f t="shared" si="5"/>
        <v>0</v>
      </c>
      <c r="J150" s="26"/>
      <c r="K150" s="9">
        <f t="shared" si="6"/>
        <v>0</v>
      </c>
      <c r="L150" s="9">
        <f t="shared" si="7"/>
        <v>0</v>
      </c>
    </row>
    <row r="151" spans="1:12" x14ac:dyDescent="0.3">
      <c r="A151" s="12"/>
      <c r="B151" s="27" t="s">
        <v>70</v>
      </c>
      <c r="C151" s="71" t="s">
        <v>17</v>
      </c>
      <c r="D151" s="26"/>
      <c r="E151" s="26">
        <v>8</v>
      </c>
      <c r="F151" s="26"/>
      <c r="G151" s="9">
        <f t="shared" si="4"/>
        <v>0</v>
      </c>
      <c r="H151" s="26"/>
      <c r="I151" s="9">
        <f t="shared" si="5"/>
        <v>0</v>
      </c>
      <c r="J151" s="26"/>
      <c r="K151" s="9">
        <f t="shared" si="6"/>
        <v>0</v>
      </c>
      <c r="L151" s="9">
        <f t="shared" si="7"/>
        <v>0</v>
      </c>
    </row>
    <row r="152" spans="1:12" x14ac:dyDescent="0.3">
      <c r="A152" s="12"/>
      <c r="B152" s="27" t="s">
        <v>9</v>
      </c>
      <c r="C152" s="71" t="s">
        <v>0</v>
      </c>
      <c r="D152" s="26">
        <v>0.53</v>
      </c>
      <c r="E152" s="26">
        <f>E148*D152</f>
        <v>0.58300000000000007</v>
      </c>
      <c r="F152" s="26"/>
      <c r="G152" s="9">
        <f t="shared" si="4"/>
        <v>0</v>
      </c>
      <c r="H152" s="26"/>
      <c r="I152" s="9">
        <f t="shared" si="5"/>
        <v>0</v>
      </c>
      <c r="J152" s="26"/>
      <c r="K152" s="9">
        <f t="shared" si="6"/>
        <v>0</v>
      </c>
      <c r="L152" s="9">
        <f t="shared" si="7"/>
        <v>0</v>
      </c>
    </row>
    <row r="153" spans="1:12" ht="27.6" x14ac:dyDescent="0.3">
      <c r="A153" s="62" t="s">
        <v>112</v>
      </c>
      <c r="B153" s="64" t="s">
        <v>85</v>
      </c>
      <c r="C153" s="70" t="s">
        <v>30</v>
      </c>
      <c r="D153" s="93"/>
      <c r="E153" s="65">
        <v>12</v>
      </c>
      <c r="F153" s="66"/>
      <c r="G153" s="9">
        <f t="shared" si="4"/>
        <v>0</v>
      </c>
      <c r="H153" s="26"/>
      <c r="I153" s="9">
        <f t="shared" si="5"/>
        <v>0</v>
      </c>
      <c r="J153" s="26"/>
      <c r="K153" s="9">
        <f t="shared" si="6"/>
        <v>0</v>
      </c>
      <c r="L153" s="9">
        <f t="shared" si="7"/>
        <v>0</v>
      </c>
    </row>
    <row r="154" spans="1:12" x14ac:dyDescent="0.3">
      <c r="A154" s="62"/>
      <c r="B154" s="25" t="s">
        <v>10</v>
      </c>
      <c r="C154" s="61" t="s">
        <v>30</v>
      </c>
      <c r="D154" s="16">
        <v>1</v>
      </c>
      <c r="E154" s="16">
        <f>E153*D154</f>
        <v>12</v>
      </c>
      <c r="F154" s="26"/>
      <c r="G154" s="9">
        <f t="shared" ref="G154:G207" si="8">F154*E154</f>
        <v>0</v>
      </c>
      <c r="H154" s="26"/>
      <c r="I154" s="9">
        <f t="shared" ref="I154:I207" si="9">H154*E154</f>
        <v>0</v>
      </c>
      <c r="J154" s="26"/>
      <c r="K154" s="9">
        <f t="shared" ref="K154:K207" si="10">J154*E154</f>
        <v>0</v>
      </c>
      <c r="L154" s="9">
        <f t="shared" ref="L154:L207" si="11">G154+I154+K154</f>
        <v>0</v>
      </c>
    </row>
    <row r="155" spans="1:12" x14ac:dyDescent="0.3">
      <c r="A155" s="62"/>
      <c r="B155" s="27" t="s">
        <v>86</v>
      </c>
      <c r="C155" s="61" t="s">
        <v>30</v>
      </c>
      <c r="D155" s="26">
        <v>1.1000000000000001</v>
      </c>
      <c r="E155" s="26">
        <f>D155*E153</f>
        <v>13.200000000000001</v>
      </c>
      <c r="F155" s="26"/>
      <c r="G155" s="9">
        <f t="shared" si="8"/>
        <v>0</v>
      </c>
      <c r="H155" s="26"/>
      <c r="I155" s="9">
        <f t="shared" si="9"/>
        <v>0</v>
      </c>
      <c r="J155" s="26"/>
      <c r="K155" s="9">
        <f t="shared" si="10"/>
        <v>0</v>
      </c>
      <c r="L155" s="9">
        <f t="shared" si="11"/>
        <v>0</v>
      </c>
    </row>
    <row r="156" spans="1:12" x14ac:dyDescent="0.3">
      <c r="A156" s="62"/>
      <c r="B156" s="27" t="s">
        <v>82</v>
      </c>
      <c r="C156" s="71" t="s">
        <v>12</v>
      </c>
      <c r="D156" s="26">
        <v>0.2</v>
      </c>
      <c r="E156" s="95">
        <v>3</v>
      </c>
      <c r="F156" s="2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x14ac:dyDescent="0.3">
      <c r="A157" s="62"/>
      <c r="B157" s="27" t="s">
        <v>70</v>
      </c>
      <c r="C157" s="71" t="s">
        <v>17</v>
      </c>
      <c r="D157" s="26">
        <v>2</v>
      </c>
      <c r="E157" s="26">
        <f>E154*D157</f>
        <v>24</v>
      </c>
      <c r="F157" s="2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7" t="s">
        <v>9</v>
      </c>
      <c r="C158" s="71" t="s">
        <v>0</v>
      </c>
      <c r="D158" s="26">
        <v>0.7</v>
      </c>
      <c r="E158" s="26">
        <f>E153*D158</f>
        <v>8.3999999999999986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 t="s">
        <v>113</v>
      </c>
      <c r="B159" s="64" t="s">
        <v>110</v>
      </c>
      <c r="C159" s="70" t="s">
        <v>30</v>
      </c>
      <c r="D159" s="93"/>
      <c r="E159" s="65">
        <v>26</v>
      </c>
      <c r="F159" s="6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5" t="s">
        <v>10</v>
      </c>
      <c r="C160" s="61" t="s">
        <v>30</v>
      </c>
      <c r="D160" s="16">
        <v>1</v>
      </c>
      <c r="E160" s="16">
        <f>E159*D160</f>
        <v>26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91</v>
      </c>
      <c r="C161" s="61" t="s">
        <v>30</v>
      </c>
      <c r="D161" s="26">
        <v>1.1000000000000001</v>
      </c>
      <c r="E161" s="26">
        <f>D161*E159</f>
        <v>28.6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x14ac:dyDescent="0.3">
      <c r="A162" s="62"/>
      <c r="B162" s="27" t="s">
        <v>93</v>
      </c>
      <c r="C162" s="71" t="s">
        <v>12</v>
      </c>
      <c r="D162" s="26"/>
      <c r="E162" s="95">
        <v>4</v>
      </c>
      <c r="F162" s="2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x14ac:dyDescent="0.3">
      <c r="A163" s="62"/>
      <c r="B163" s="27" t="s">
        <v>92</v>
      </c>
      <c r="C163" s="71" t="s">
        <v>12</v>
      </c>
      <c r="D163" s="26">
        <v>2</v>
      </c>
      <c r="E163" s="95">
        <f>E159*D163</f>
        <v>52</v>
      </c>
      <c r="F163" s="2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7" t="s">
        <v>82</v>
      </c>
      <c r="C164" s="71" t="s">
        <v>12</v>
      </c>
      <c r="D164" s="26">
        <v>0.2</v>
      </c>
      <c r="E164" s="95">
        <v>4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x14ac:dyDescent="0.3">
      <c r="A165" s="62"/>
      <c r="B165" s="27" t="s">
        <v>70</v>
      </c>
      <c r="C165" s="71" t="s">
        <v>17</v>
      </c>
      <c r="D165" s="26">
        <v>0.8</v>
      </c>
      <c r="E165" s="26">
        <f>E160*D165</f>
        <v>20.8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x14ac:dyDescent="0.3">
      <c r="A166" s="62"/>
      <c r="B166" s="27" t="s">
        <v>9</v>
      </c>
      <c r="C166" s="71" t="s">
        <v>0</v>
      </c>
      <c r="D166" s="26">
        <v>0.53</v>
      </c>
      <c r="E166" s="26">
        <f>E159*D166</f>
        <v>13.780000000000001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x14ac:dyDescent="0.3">
      <c r="A167" s="62" t="s">
        <v>114</v>
      </c>
      <c r="B167" s="64" t="s">
        <v>94</v>
      </c>
      <c r="C167" s="70" t="s">
        <v>30</v>
      </c>
      <c r="D167" s="93"/>
      <c r="E167" s="65">
        <v>10</v>
      </c>
      <c r="F167" s="6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x14ac:dyDescent="0.3">
      <c r="A168" s="62"/>
      <c r="B168" s="25" t="s">
        <v>10</v>
      </c>
      <c r="C168" s="61" t="s">
        <v>30</v>
      </c>
      <c r="D168" s="16">
        <v>1</v>
      </c>
      <c r="E168" s="16">
        <f>E167*D168</f>
        <v>10</v>
      </c>
      <c r="F168" s="2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x14ac:dyDescent="0.3">
      <c r="A169" s="62"/>
      <c r="B169" s="27" t="s">
        <v>95</v>
      </c>
      <c r="C169" s="61" t="s">
        <v>30</v>
      </c>
      <c r="D169" s="26">
        <v>1.1000000000000001</v>
      </c>
      <c r="E169" s="26">
        <f>D169*E167</f>
        <v>11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x14ac:dyDescent="0.3">
      <c r="A170" s="62"/>
      <c r="B170" s="27" t="s">
        <v>92</v>
      </c>
      <c r="C170" s="71" t="s">
        <v>12</v>
      </c>
      <c r="D170" s="26">
        <v>2</v>
      </c>
      <c r="E170" s="95">
        <f>E167*D170</f>
        <v>20</v>
      </c>
      <c r="F170" s="2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x14ac:dyDescent="0.3">
      <c r="A171" s="62"/>
      <c r="B171" s="27" t="s">
        <v>82</v>
      </c>
      <c r="C171" s="71" t="s">
        <v>12</v>
      </c>
      <c r="D171" s="26">
        <v>0.2</v>
      </c>
      <c r="E171" s="95">
        <v>1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x14ac:dyDescent="0.3">
      <c r="A172" s="62"/>
      <c r="B172" s="27" t="s">
        <v>70</v>
      </c>
      <c r="C172" s="71" t="s">
        <v>17</v>
      </c>
      <c r="D172" s="26">
        <v>0.5</v>
      </c>
      <c r="E172" s="26">
        <f>E168*D172</f>
        <v>5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x14ac:dyDescent="0.3">
      <c r="A173" s="62"/>
      <c r="B173" s="27" t="s">
        <v>9</v>
      </c>
      <c r="C173" s="71" t="s">
        <v>0</v>
      </c>
      <c r="D173" s="26">
        <v>0.53</v>
      </c>
      <c r="E173" s="26">
        <f>E167*D173</f>
        <v>5.3000000000000007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x14ac:dyDescent="0.3">
      <c r="A174" s="62" t="s">
        <v>115</v>
      </c>
      <c r="B174" s="64" t="s">
        <v>98</v>
      </c>
      <c r="C174" s="70" t="s">
        <v>30</v>
      </c>
      <c r="D174" s="93"/>
      <c r="E174" s="65">
        <f>6*2+5*4</f>
        <v>32</v>
      </c>
      <c r="F174" s="6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x14ac:dyDescent="0.3">
      <c r="A175" s="62"/>
      <c r="B175" s="25" t="s">
        <v>10</v>
      </c>
      <c r="C175" s="61" t="s">
        <v>30</v>
      </c>
      <c r="D175" s="16">
        <v>1</v>
      </c>
      <c r="E175" s="16">
        <f>E174*D175</f>
        <v>32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x14ac:dyDescent="0.3">
      <c r="A176" s="62"/>
      <c r="B176" s="27" t="s">
        <v>102</v>
      </c>
      <c r="C176" s="61" t="s">
        <v>30</v>
      </c>
      <c r="D176" s="26">
        <v>1.1000000000000001</v>
      </c>
      <c r="E176" s="26">
        <f>D176*E174</f>
        <v>35.200000000000003</v>
      </c>
      <c r="F176" s="26"/>
      <c r="G176" s="9">
        <f t="shared" si="8"/>
        <v>0</v>
      </c>
      <c r="H176" s="26"/>
      <c r="I176" s="9">
        <f t="shared" si="9"/>
        <v>0</v>
      </c>
      <c r="J176" s="26"/>
      <c r="K176" s="9">
        <f t="shared" si="10"/>
        <v>0</v>
      </c>
      <c r="L176" s="9">
        <f t="shared" si="11"/>
        <v>0</v>
      </c>
    </row>
    <row r="177" spans="1:12" x14ac:dyDescent="0.3">
      <c r="A177" s="62"/>
      <c r="B177" s="27" t="s">
        <v>153</v>
      </c>
      <c r="C177" s="71" t="s">
        <v>12</v>
      </c>
      <c r="D177" s="26">
        <v>2</v>
      </c>
      <c r="E177" s="95">
        <f>E174*D177</f>
        <v>64</v>
      </c>
      <c r="F177" s="26"/>
      <c r="G177" s="9">
        <f t="shared" si="8"/>
        <v>0</v>
      </c>
      <c r="H177" s="26"/>
      <c r="I177" s="9">
        <f t="shared" si="9"/>
        <v>0</v>
      </c>
      <c r="J177" s="26"/>
      <c r="K177" s="9">
        <f t="shared" si="10"/>
        <v>0</v>
      </c>
      <c r="L177" s="9">
        <f t="shared" si="11"/>
        <v>0</v>
      </c>
    </row>
    <row r="178" spans="1:12" x14ac:dyDescent="0.3">
      <c r="A178" s="62"/>
      <c r="B178" s="27" t="s">
        <v>70</v>
      </c>
      <c r="C178" s="71" t="s">
        <v>17</v>
      </c>
      <c r="D178" s="26">
        <v>1</v>
      </c>
      <c r="E178" s="26">
        <f>E175*D178</f>
        <v>32</v>
      </c>
      <c r="F178" s="26"/>
      <c r="G178" s="9">
        <f t="shared" si="8"/>
        <v>0</v>
      </c>
      <c r="H178" s="26"/>
      <c r="I178" s="9">
        <f t="shared" si="9"/>
        <v>0</v>
      </c>
      <c r="J178" s="26"/>
      <c r="K178" s="9">
        <f t="shared" si="10"/>
        <v>0</v>
      </c>
      <c r="L178" s="9">
        <f t="shared" si="11"/>
        <v>0</v>
      </c>
    </row>
    <row r="179" spans="1:12" x14ac:dyDescent="0.3">
      <c r="A179" s="62"/>
      <c r="B179" s="27" t="s">
        <v>9</v>
      </c>
      <c r="C179" s="71" t="s">
        <v>0</v>
      </c>
      <c r="D179" s="26">
        <v>0.8</v>
      </c>
      <c r="E179" s="26">
        <f>E174*D179</f>
        <v>25.6</v>
      </c>
      <c r="F179" s="26"/>
      <c r="G179" s="9">
        <f t="shared" si="8"/>
        <v>0</v>
      </c>
      <c r="H179" s="26"/>
      <c r="I179" s="9">
        <f t="shared" si="9"/>
        <v>0</v>
      </c>
      <c r="J179" s="26"/>
      <c r="K179" s="9">
        <f t="shared" si="10"/>
        <v>0</v>
      </c>
      <c r="L179" s="9">
        <f t="shared" si="11"/>
        <v>0</v>
      </c>
    </row>
    <row r="180" spans="1:12" ht="21.6" customHeight="1" x14ac:dyDescent="0.3">
      <c r="A180" s="62" t="s">
        <v>160</v>
      </c>
      <c r="B180" s="64" t="s">
        <v>100</v>
      </c>
      <c r="C180" s="70" t="s">
        <v>12</v>
      </c>
      <c r="D180" s="93"/>
      <c r="E180" s="65">
        <v>1</v>
      </c>
      <c r="F180" s="66"/>
      <c r="G180" s="9">
        <f t="shared" si="8"/>
        <v>0</v>
      </c>
      <c r="H180" s="26"/>
      <c r="I180" s="9">
        <f t="shared" si="9"/>
        <v>0</v>
      </c>
      <c r="J180" s="26"/>
      <c r="K180" s="9">
        <f t="shared" si="10"/>
        <v>0</v>
      </c>
      <c r="L180" s="9">
        <f t="shared" si="11"/>
        <v>0</v>
      </c>
    </row>
    <row r="181" spans="1:12" x14ac:dyDescent="0.3">
      <c r="A181" s="62"/>
      <c r="B181" s="25" t="s">
        <v>10</v>
      </c>
      <c r="C181" s="61" t="s">
        <v>30</v>
      </c>
      <c r="D181" s="16">
        <v>1</v>
      </c>
      <c r="E181" s="16">
        <f>E180*D181</f>
        <v>1</v>
      </c>
      <c r="F181" s="26"/>
      <c r="G181" s="9">
        <f t="shared" si="8"/>
        <v>0</v>
      </c>
      <c r="H181" s="26"/>
      <c r="I181" s="9">
        <f t="shared" si="9"/>
        <v>0</v>
      </c>
      <c r="J181" s="26"/>
      <c r="K181" s="9">
        <f t="shared" si="10"/>
        <v>0</v>
      </c>
      <c r="L181" s="9">
        <f t="shared" si="11"/>
        <v>0</v>
      </c>
    </row>
    <row r="182" spans="1:12" x14ac:dyDescent="0.3">
      <c r="A182" s="62"/>
      <c r="B182" s="27" t="s">
        <v>101</v>
      </c>
      <c r="C182" s="61" t="s">
        <v>31</v>
      </c>
      <c r="D182" s="26">
        <v>3.5</v>
      </c>
      <c r="E182" s="26">
        <f>D182*E180</f>
        <v>3.5</v>
      </c>
      <c r="F182" s="26"/>
      <c r="G182" s="9">
        <f t="shared" si="8"/>
        <v>0</v>
      </c>
      <c r="H182" s="26"/>
      <c r="I182" s="9">
        <f t="shared" si="9"/>
        <v>0</v>
      </c>
      <c r="J182" s="26"/>
      <c r="K182" s="9">
        <f t="shared" si="10"/>
        <v>0</v>
      </c>
      <c r="L182" s="9">
        <f t="shared" si="11"/>
        <v>0</v>
      </c>
    </row>
    <row r="183" spans="1:12" x14ac:dyDescent="0.3">
      <c r="A183" s="62"/>
      <c r="B183" s="27" t="s">
        <v>103</v>
      </c>
      <c r="C183" s="71" t="s">
        <v>30</v>
      </c>
      <c r="D183" s="26"/>
      <c r="E183" s="95">
        <v>8</v>
      </c>
      <c r="F183" s="26"/>
      <c r="G183" s="9">
        <f t="shared" si="8"/>
        <v>0</v>
      </c>
      <c r="H183" s="26"/>
      <c r="I183" s="9">
        <f t="shared" si="9"/>
        <v>0</v>
      </c>
      <c r="J183" s="26"/>
      <c r="K183" s="9">
        <f t="shared" si="10"/>
        <v>0</v>
      </c>
      <c r="L183" s="9">
        <f t="shared" si="11"/>
        <v>0</v>
      </c>
    </row>
    <row r="184" spans="1:12" x14ac:dyDescent="0.3">
      <c r="A184" s="62"/>
      <c r="B184" s="27" t="s">
        <v>104</v>
      </c>
      <c r="C184" s="71" t="s">
        <v>17</v>
      </c>
      <c r="D184" s="26">
        <v>4</v>
      </c>
      <c r="E184" s="26">
        <f>E181*D184</f>
        <v>4</v>
      </c>
      <c r="F184" s="26"/>
      <c r="G184" s="9">
        <f t="shared" si="8"/>
        <v>0</v>
      </c>
      <c r="H184" s="26"/>
      <c r="I184" s="9">
        <f t="shared" si="9"/>
        <v>0</v>
      </c>
      <c r="J184" s="26"/>
      <c r="K184" s="9">
        <f t="shared" si="10"/>
        <v>0</v>
      </c>
      <c r="L184" s="9">
        <f t="shared" si="11"/>
        <v>0</v>
      </c>
    </row>
    <row r="185" spans="1:12" x14ac:dyDescent="0.3">
      <c r="A185" s="62"/>
      <c r="B185" s="27" t="s">
        <v>9</v>
      </c>
      <c r="C185" s="71" t="s">
        <v>0</v>
      </c>
      <c r="D185" s="26">
        <v>5</v>
      </c>
      <c r="E185" s="26">
        <f>E180*D185</f>
        <v>5</v>
      </c>
      <c r="F185" s="26"/>
      <c r="G185" s="9">
        <f t="shared" si="8"/>
        <v>0</v>
      </c>
      <c r="H185" s="26"/>
      <c r="I185" s="9">
        <f t="shared" si="9"/>
        <v>0</v>
      </c>
      <c r="J185" s="26"/>
      <c r="K185" s="9">
        <f t="shared" si="10"/>
        <v>0</v>
      </c>
      <c r="L185" s="9">
        <f t="shared" si="11"/>
        <v>0</v>
      </c>
    </row>
    <row r="186" spans="1:12" x14ac:dyDescent="0.3">
      <c r="A186" s="62" t="s">
        <v>161</v>
      </c>
      <c r="B186" s="64" t="s">
        <v>192</v>
      </c>
      <c r="C186" s="70" t="s">
        <v>11</v>
      </c>
      <c r="D186" s="93"/>
      <c r="E186" s="65">
        <f>E188+E189+E190+E191</f>
        <v>19.094999999999999</v>
      </c>
      <c r="F186" s="66"/>
      <c r="G186" s="9">
        <f t="shared" si="8"/>
        <v>0</v>
      </c>
      <c r="H186" s="26"/>
      <c r="I186" s="9">
        <f t="shared" si="9"/>
        <v>0</v>
      </c>
      <c r="J186" s="26"/>
      <c r="K186" s="9">
        <f t="shared" si="10"/>
        <v>0</v>
      </c>
      <c r="L186" s="9">
        <f t="shared" si="11"/>
        <v>0</v>
      </c>
    </row>
    <row r="187" spans="1:12" x14ac:dyDescent="0.3">
      <c r="A187" s="62"/>
      <c r="B187" s="25" t="s">
        <v>10</v>
      </c>
      <c r="C187" s="61" t="s">
        <v>31</v>
      </c>
      <c r="D187" s="16">
        <v>1</v>
      </c>
      <c r="E187" s="16">
        <f>E186*D187</f>
        <v>19.094999999999999</v>
      </c>
      <c r="F187" s="26"/>
      <c r="G187" s="9">
        <f t="shared" si="8"/>
        <v>0</v>
      </c>
      <c r="H187" s="26"/>
      <c r="I187" s="9">
        <f t="shared" si="9"/>
        <v>0</v>
      </c>
      <c r="J187" s="26"/>
      <c r="K187" s="9">
        <f t="shared" si="10"/>
        <v>0</v>
      </c>
      <c r="L187" s="9">
        <f t="shared" si="11"/>
        <v>0</v>
      </c>
    </row>
    <row r="188" spans="1:12" ht="27.6" x14ac:dyDescent="0.3">
      <c r="A188" s="62"/>
      <c r="B188" s="27" t="s">
        <v>142</v>
      </c>
      <c r="C188" s="61" t="s">
        <v>31</v>
      </c>
      <c r="D188" s="26"/>
      <c r="E188" s="26">
        <f>0.85*2.85*2</f>
        <v>4.8449999999999998</v>
      </c>
      <c r="F188" s="26"/>
      <c r="G188" s="9">
        <f t="shared" si="8"/>
        <v>0</v>
      </c>
      <c r="H188" s="26"/>
      <c r="I188" s="9">
        <f t="shared" si="9"/>
        <v>0</v>
      </c>
      <c r="J188" s="26"/>
      <c r="K188" s="9">
        <f t="shared" si="10"/>
        <v>0</v>
      </c>
      <c r="L188" s="9">
        <f t="shared" si="11"/>
        <v>0</v>
      </c>
    </row>
    <row r="189" spans="1:12" ht="27.6" x14ac:dyDescent="0.3">
      <c r="A189" s="62"/>
      <c r="B189" s="27" t="s">
        <v>156</v>
      </c>
      <c r="C189" s="61" t="s">
        <v>31</v>
      </c>
      <c r="D189" s="26"/>
      <c r="E189" s="95">
        <f>3.9+7.2</f>
        <v>11.1</v>
      </c>
      <c r="F189" s="26"/>
      <c r="G189" s="9">
        <f t="shared" si="8"/>
        <v>0</v>
      </c>
      <c r="H189" s="26"/>
      <c r="I189" s="9">
        <f t="shared" si="9"/>
        <v>0</v>
      </c>
      <c r="J189" s="26"/>
      <c r="K189" s="9">
        <f t="shared" si="10"/>
        <v>0</v>
      </c>
      <c r="L189" s="9">
        <f t="shared" si="11"/>
        <v>0</v>
      </c>
    </row>
    <row r="190" spans="1:12" ht="27.6" x14ac:dyDescent="0.3">
      <c r="A190" s="62"/>
      <c r="B190" s="27" t="s">
        <v>194</v>
      </c>
      <c r="C190" s="61" t="s">
        <v>31</v>
      </c>
      <c r="D190" s="26"/>
      <c r="E190" s="102">
        <f>1.2*1.2*2</f>
        <v>2.88</v>
      </c>
      <c r="F190" s="26"/>
      <c r="G190" s="9">
        <f t="shared" si="8"/>
        <v>0</v>
      </c>
      <c r="H190" s="26"/>
      <c r="I190" s="9">
        <f t="shared" si="9"/>
        <v>0</v>
      </c>
      <c r="J190" s="26"/>
      <c r="K190" s="9">
        <f t="shared" si="10"/>
        <v>0</v>
      </c>
      <c r="L190" s="9">
        <f t="shared" si="11"/>
        <v>0</v>
      </c>
    </row>
    <row r="191" spans="1:12" ht="27.6" x14ac:dyDescent="0.3">
      <c r="A191" s="62"/>
      <c r="B191" s="27" t="s">
        <v>144</v>
      </c>
      <c r="C191" s="61" t="s">
        <v>31</v>
      </c>
      <c r="D191" s="26"/>
      <c r="E191" s="26">
        <f>0.9*0.3</f>
        <v>0.27</v>
      </c>
      <c r="F191" s="26"/>
      <c r="G191" s="9">
        <f t="shared" si="8"/>
        <v>0</v>
      </c>
      <c r="H191" s="26"/>
      <c r="I191" s="9">
        <f t="shared" si="9"/>
        <v>0</v>
      </c>
      <c r="J191" s="26"/>
      <c r="K191" s="9">
        <f t="shared" si="10"/>
        <v>0</v>
      </c>
      <c r="L191" s="9">
        <f t="shared" si="11"/>
        <v>0</v>
      </c>
    </row>
    <row r="192" spans="1:12" x14ac:dyDescent="0.3">
      <c r="A192" s="62"/>
      <c r="B192" s="27" t="s">
        <v>104</v>
      </c>
      <c r="C192" s="71" t="s">
        <v>17</v>
      </c>
      <c r="D192" s="26">
        <v>0.5</v>
      </c>
      <c r="E192" s="26">
        <f>E187*D192</f>
        <v>9.5474999999999994</v>
      </c>
      <c r="F192" s="26"/>
      <c r="G192" s="9">
        <f t="shared" si="8"/>
        <v>0</v>
      </c>
      <c r="H192" s="26"/>
      <c r="I192" s="9">
        <f t="shared" si="9"/>
        <v>0</v>
      </c>
      <c r="J192" s="26"/>
      <c r="K192" s="9">
        <f t="shared" si="10"/>
        <v>0</v>
      </c>
      <c r="L192" s="9">
        <f t="shared" si="11"/>
        <v>0</v>
      </c>
    </row>
    <row r="193" spans="1:12" x14ac:dyDescent="0.3">
      <c r="A193" s="62"/>
      <c r="B193" s="27" t="s">
        <v>9</v>
      </c>
      <c r="C193" s="71" t="s">
        <v>0</v>
      </c>
      <c r="D193" s="26">
        <v>0.7</v>
      </c>
      <c r="E193" s="26">
        <f>E186*D193</f>
        <v>13.366499999999998</v>
      </c>
      <c r="F193" s="26"/>
      <c r="G193" s="9">
        <f t="shared" si="8"/>
        <v>0</v>
      </c>
      <c r="H193" s="26"/>
      <c r="I193" s="9">
        <f t="shared" si="9"/>
        <v>0</v>
      </c>
      <c r="J193" s="26"/>
      <c r="K193" s="9">
        <f t="shared" si="10"/>
        <v>0</v>
      </c>
      <c r="L193" s="9">
        <f t="shared" si="11"/>
        <v>0</v>
      </c>
    </row>
    <row r="194" spans="1:12" ht="21" customHeight="1" x14ac:dyDescent="0.3">
      <c r="A194" s="62" t="s">
        <v>164</v>
      </c>
      <c r="B194" s="57" t="s">
        <v>191</v>
      </c>
      <c r="C194" s="92"/>
      <c r="D194" s="104"/>
      <c r="E194" s="59">
        <f>E196+E197+E198+E199+E200+E201</f>
        <v>21.17</v>
      </c>
      <c r="F194" s="26"/>
      <c r="G194" s="9">
        <f t="shared" si="8"/>
        <v>0</v>
      </c>
      <c r="H194" s="26"/>
      <c r="I194" s="9">
        <f t="shared" si="9"/>
        <v>0</v>
      </c>
      <c r="J194" s="26"/>
      <c r="K194" s="9">
        <f t="shared" si="10"/>
        <v>0</v>
      </c>
      <c r="L194" s="9">
        <f t="shared" si="11"/>
        <v>0</v>
      </c>
    </row>
    <row r="195" spans="1:12" x14ac:dyDescent="0.3">
      <c r="A195" s="62"/>
      <c r="B195" s="25" t="s">
        <v>10</v>
      </c>
      <c r="C195" s="61" t="s">
        <v>31</v>
      </c>
      <c r="D195" s="16">
        <v>1</v>
      </c>
      <c r="E195" s="16">
        <f>E194*D195</f>
        <v>21.17</v>
      </c>
      <c r="F195" s="26"/>
      <c r="G195" s="9">
        <f t="shared" si="8"/>
        <v>0</v>
      </c>
      <c r="H195" s="26"/>
      <c r="I195" s="9">
        <f t="shared" si="9"/>
        <v>0</v>
      </c>
      <c r="J195" s="26"/>
      <c r="K195" s="9">
        <f t="shared" si="10"/>
        <v>0</v>
      </c>
      <c r="L195" s="9">
        <f t="shared" si="11"/>
        <v>0</v>
      </c>
    </row>
    <row r="196" spans="1:12" ht="27.6" x14ac:dyDescent="0.3">
      <c r="A196" s="62"/>
      <c r="B196" s="27" t="s">
        <v>190</v>
      </c>
      <c r="C196" s="61" t="s">
        <v>31</v>
      </c>
      <c r="D196" s="26"/>
      <c r="E196" s="102">
        <f>1.2</f>
        <v>1.2</v>
      </c>
      <c r="F196" s="26"/>
      <c r="G196" s="9">
        <f t="shared" si="8"/>
        <v>0</v>
      </c>
      <c r="H196" s="26"/>
      <c r="I196" s="9">
        <f t="shared" si="9"/>
        <v>0</v>
      </c>
      <c r="J196" s="26"/>
      <c r="K196" s="9">
        <f t="shared" si="10"/>
        <v>0</v>
      </c>
      <c r="L196" s="9">
        <f t="shared" si="11"/>
        <v>0</v>
      </c>
    </row>
    <row r="197" spans="1:12" ht="27.6" x14ac:dyDescent="0.3">
      <c r="A197" s="62"/>
      <c r="B197" s="27" t="s">
        <v>159</v>
      </c>
      <c r="C197" s="61" t="s">
        <v>31</v>
      </c>
      <c r="D197" s="26"/>
      <c r="E197" s="102">
        <v>1.6</v>
      </c>
      <c r="F197" s="26"/>
      <c r="G197" s="9">
        <f t="shared" si="8"/>
        <v>0</v>
      </c>
      <c r="H197" s="26"/>
      <c r="I197" s="9">
        <f t="shared" si="9"/>
        <v>0</v>
      </c>
      <c r="J197" s="26"/>
      <c r="K197" s="9">
        <f t="shared" si="10"/>
        <v>0</v>
      </c>
      <c r="L197" s="9">
        <f t="shared" si="11"/>
        <v>0</v>
      </c>
    </row>
    <row r="198" spans="1:12" ht="27.6" x14ac:dyDescent="0.3">
      <c r="A198" s="62"/>
      <c r="B198" s="27" t="s">
        <v>157</v>
      </c>
      <c r="C198" s="61" t="s">
        <v>31</v>
      </c>
      <c r="D198" s="26"/>
      <c r="E198" s="103">
        <f>3*2</f>
        <v>6</v>
      </c>
      <c r="F198" s="26"/>
      <c r="G198" s="9">
        <f t="shared" si="8"/>
        <v>0</v>
      </c>
      <c r="H198" s="26"/>
      <c r="I198" s="9">
        <f t="shared" si="9"/>
        <v>0</v>
      </c>
      <c r="J198" s="26"/>
      <c r="K198" s="9">
        <f t="shared" si="10"/>
        <v>0</v>
      </c>
      <c r="L198" s="9">
        <f t="shared" si="11"/>
        <v>0</v>
      </c>
    </row>
    <row r="199" spans="1:12" ht="27.6" x14ac:dyDescent="0.3">
      <c r="A199" s="62"/>
      <c r="B199" s="27" t="s">
        <v>154</v>
      </c>
      <c r="C199" s="61" t="s">
        <v>31</v>
      </c>
      <c r="D199" s="26"/>
      <c r="E199" s="103">
        <f>5.77</f>
        <v>5.77</v>
      </c>
      <c r="F199" s="26"/>
      <c r="G199" s="9">
        <f t="shared" si="8"/>
        <v>0</v>
      </c>
      <c r="H199" s="26"/>
      <c r="I199" s="9">
        <f t="shared" si="9"/>
        <v>0</v>
      </c>
      <c r="J199" s="26"/>
      <c r="K199" s="9">
        <f t="shared" si="10"/>
        <v>0</v>
      </c>
      <c r="L199" s="9">
        <f t="shared" si="11"/>
        <v>0</v>
      </c>
    </row>
    <row r="200" spans="1:12" ht="27.6" x14ac:dyDescent="0.3">
      <c r="A200" s="62"/>
      <c r="B200" s="27" t="s">
        <v>155</v>
      </c>
      <c r="C200" s="61" t="s">
        <v>31</v>
      </c>
      <c r="D200" s="26"/>
      <c r="E200" s="103">
        <f>4.5</f>
        <v>4.5</v>
      </c>
      <c r="F200" s="26"/>
      <c r="G200" s="9">
        <f t="shared" si="8"/>
        <v>0</v>
      </c>
      <c r="H200" s="26"/>
      <c r="I200" s="9">
        <f t="shared" si="9"/>
        <v>0</v>
      </c>
      <c r="J200" s="26"/>
      <c r="K200" s="9">
        <f t="shared" si="10"/>
        <v>0</v>
      </c>
      <c r="L200" s="9">
        <f t="shared" si="11"/>
        <v>0</v>
      </c>
    </row>
    <row r="201" spans="1:12" ht="27.6" x14ac:dyDescent="0.3">
      <c r="A201" s="62"/>
      <c r="B201" s="27" t="s">
        <v>158</v>
      </c>
      <c r="C201" s="61" t="s">
        <v>31</v>
      </c>
      <c r="D201" s="26"/>
      <c r="E201" s="102">
        <f>1.05*2</f>
        <v>2.1</v>
      </c>
      <c r="F201" s="26"/>
      <c r="G201" s="9">
        <f t="shared" si="8"/>
        <v>0</v>
      </c>
      <c r="H201" s="26"/>
      <c r="I201" s="9">
        <f t="shared" si="9"/>
        <v>0</v>
      </c>
      <c r="J201" s="26"/>
      <c r="K201" s="9">
        <f t="shared" si="10"/>
        <v>0</v>
      </c>
      <c r="L201" s="9">
        <f t="shared" si="11"/>
        <v>0</v>
      </c>
    </row>
    <row r="202" spans="1:12" x14ac:dyDescent="0.3">
      <c r="A202" s="62"/>
      <c r="B202" s="27" t="s">
        <v>104</v>
      </c>
      <c r="C202" s="71" t="s">
        <v>17</v>
      </c>
      <c r="D202" s="26">
        <v>0.5</v>
      </c>
      <c r="E202" s="26">
        <f>E194*D202</f>
        <v>10.585000000000001</v>
      </c>
      <c r="F202" s="26"/>
      <c r="G202" s="9">
        <f t="shared" si="8"/>
        <v>0</v>
      </c>
      <c r="H202" s="26"/>
      <c r="I202" s="9">
        <f t="shared" si="9"/>
        <v>0</v>
      </c>
      <c r="J202" s="26"/>
      <c r="K202" s="9">
        <f t="shared" si="10"/>
        <v>0</v>
      </c>
      <c r="L202" s="9">
        <f t="shared" si="11"/>
        <v>0</v>
      </c>
    </row>
    <row r="203" spans="1:12" x14ac:dyDescent="0.3">
      <c r="A203" s="62"/>
      <c r="B203" s="27" t="s">
        <v>9</v>
      </c>
      <c r="C203" s="71" t="s">
        <v>0</v>
      </c>
      <c r="D203" s="26">
        <v>0.7</v>
      </c>
      <c r="E203" s="26">
        <f>E194*D203</f>
        <v>14.819000000000001</v>
      </c>
      <c r="F203" s="26"/>
      <c r="G203" s="9">
        <f t="shared" si="8"/>
        <v>0</v>
      </c>
      <c r="H203" s="26"/>
      <c r="I203" s="9">
        <f t="shared" si="9"/>
        <v>0</v>
      </c>
      <c r="J203" s="26"/>
      <c r="K203" s="9">
        <f t="shared" si="10"/>
        <v>0</v>
      </c>
      <c r="L203" s="9">
        <f t="shared" si="11"/>
        <v>0</v>
      </c>
    </row>
    <row r="204" spans="1:12" x14ac:dyDescent="0.3">
      <c r="A204" s="62" t="s">
        <v>186</v>
      </c>
      <c r="B204" s="15" t="s">
        <v>111</v>
      </c>
      <c r="C204" s="74" t="s">
        <v>17</v>
      </c>
      <c r="D204" s="7"/>
      <c r="E204" s="7">
        <v>5</v>
      </c>
      <c r="F204" s="8"/>
      <c r="G204" s="9">
        <f t="shared" si="8"/>
        <v>0</v>
      </c>
      <c r="H204" s="8"/>
      <c r="I204" s="9">
        <f t="shared" si="9"/>
        <v>0</v>
      </c>
      <c r="J204" s="11"/>
      <c r="K204" s="9">
        <f t="shared" si="10"/>
        <v>0</v>
      </c>
      <c r="L204" s="9">
        <f t="shared" si="11"/>
        <v>0</v>
      </c>
    </row>
    <row r="205" spans="1:12" x14ac:dyDescent="0.3">
      <c r="A205" s="62" t="s">
        <v>187</v>
      </c>
      <c r="B205" s="15" t="s">
        <v>107</v>
      </c>
      <c r="C205" s="74" t="s">
        <v>30</v>
      </c>
      <c r="D205" s="7"/>
      <c r="E205" s="7">
        <v>40</v>
      </c>
      <c r="F205" s="8"/>
      <c r="G205" s="9">
        <f t="shared" si="8"/>
        <v>0</v>
      </c>
      <c r="H205" s="8"/>
      <c r="I205" s="9">
        <f t="shared" si="9"/>
        <v>0</v>
      </c>
      <c r="J205" s="11"/>
      <c r="K205" s="9">
        <f t="shared" si="10"/>
        <v>0</v>
      </c>
      <c r="L205" s="9">
        <f t="shared" si="11"/>
        <v>0</v>
      </c>
    </row>
    <row r="206" spans="1:12" ht="27.6" x14ac:dyDescent="0.3">
      <c r="A206" s="62" t="s">
        <v>188</v>
      </c>
      <c r="B206" s="24" t="s">
        <v>39</v>
      </c>
      <c r="C206" s="61" t="s">
        <v>11</v>
      </c>
      <c r="D206" s="8"/>
      <c r="E206" s="8">
        <v>60</v>
      </c>
      <c r="F206" s="8"/>
      <c r="G206" s="9">
        <f t="shared" si="8"/>
        <v>0</v>
      </c>
      <c r="H206" s="8"/>
      <c r="I206" s="9">
        <f t="shared" si="9"/>
        <v>0</v>
      </c>
      <c r="J206" s="8"/>
      <c r="K206" s="9">
        <f t="shared" si="10"/>
        <v>0</v>
      </c>
      <c r="L206" s="9">
        <f t="shared" si="11"/>
        <v>0</v>
      </c>
    </row>
    <row r="207" spans="1:12" x14ac:dyDescent="0.3">
      <c r="A207" s="62" t="s">
        <v>189</v>
      </c>
      <c r="B207" s="101" t="s">
        <v>162</v>
      </c>
      <c r="C207" s="61" t="s">
        <v>163</v>
      </c>
      <c r="D207" s="8"/>
      <c r="E207" s="8">
        <v>50</v>
      </c>
      <c r="F207" s="8"/>
      <c r="G207" s="9">
        <f t="shared" si="8"/>
        <v>0</v>
      </c>
      <c r="H207" s="8"/>
      <c r="I207" s="9">
        <f t="shared" si="9"/>
        <v>0</v>
      </c>
      <c r="J207" s="8"/>
      <c r="K207" s="9">
        <f t="shared" si="10"/>
        <v>0</v>
      </c>
      <c r="L207" s="9">
        <f t="shared" si="11"/>
        <v>0</v>
      </c>
    </row>
    <row r="208" spans="1:12" x14ac:dyDescent="0.3">
      <c r="A208" s="12"/>
      <c r="B208" s="39" t="s">
        <v>4</v>
      </c>
      <c r="C208" s="88"/>
      <c r="D208" s="11"/>
      <c r="E208" s="8"/>
      <c r="F208" s="16"/>
      <c r="G208" s="17">
        <f>SUM(G8:G207)</f>
        <v>0</v>
      </c>
      <c r="H208" s="13"/>
      <c r="I208" s="17">
        <f>SUM(I8:I207)</f>
        <v>0</v>
      </c>
      <c r="J208" s="13"/>
      <c r="K208" s="17">
        <f>SUM(K8:K207)</f>
        <v>0</v>
      </c>
      <c r="L208" s="17">
        <f>SUM(L8:L207)</f>
        <v>0</v>
      </c>
    </row>
    <row r="209" spans="1:12" x14ac:dyDescent="0.3">
      <c r="A209" s="12"/>
      <c r="B209" s="36" t="s">
        <v>3</v>
      </c>
      <c r="C209" s="89">
        <v>0.03</v>
      </c>
      <c r="D209" s="11"/>
      <c r="E209" s="8"/>
      <c r="F209" s="16"/>
      <c r="G209" s="8"/>
      <c r="H209" s="8"/>
      <c r="I209" s="8"/>
      <c r="J209" s="8"/>
      <c r="K209" s="9"/>
      <c r="L209" s="9">
        <f>G208*C209</f>
        <v>0</v>
      </c>
    </row>
    <row r="210" spans="1:12" x14ac:dyDescent="0.3">
      <c r="A210" s="38"/>
      <c r="B210" s="84" t="s">
        <v>4</v>
      </c>
      <c r="C210" s="88"/>
      <c r="D210" s="18"/>
      <c r="E210" s="19"/>
      <c r="F210" s="20"/>
      <c r="G210" s="19"/>
      <c r="H210" s="20"/>
      <c r="I210" s="20"/>
      <c r="J210" s="19"/>
      <c r="K210" s="21"/>
      <c r="L210" s="22">
        <f>L209+L208</f>
        <v>0</v>
      </c>
    </row>
    <row r="211" spans="1:12" x14ac:dyDescent="0.3">
      <c r="A211" s="38"/>
      <c r="B211" s="85" t="s">
        <v>5</v>
      </c>
      <c r="C211" s="90">
        <v>0.1</v>
      </c>
      <c r="D211" s="18"/>
      <c r="E211" s="19"/>
      <c r="F211" s="20"/>
      <c r="G211" s="19"/>
      <c r="H211" s="20"/>
      <c r="I211" s="20"/>
      <c r="J211" s="19"/>
      <c r="K211" s="21"/>
      <c r="L211" s="22">
        <f>L210*C211</f>
        <v>0</v>
      </c>
    </row>
    <row r="212" spans="1:12" x14ac:dyDescent="0.3">
      <c r="A212" s="38"/>
      <c r="B212" s="86" t="s">
        <v>4</v>
      </c>
      <c r="C212" s="91"/>
      <c r="D212" s="18"/>
      <c r="E212" s="19"/>
      <c r="F212" s="20"/>
      <c r="G212" s="19"/>
      <c r="H212" s="20"/>
      <c r="I212" s="20"/>
      <c r="J212" s="19"/>
      <c r="K212" s="21"/>
      <c r="L212" s="22">
        <f>L211+L210</f>
        <v>0</v>
      </c>
    </row>
    <row r="213" spans="1:12" x14ac:dyDescent="0.3">
      <c r="A213" s="12"/>
      <c r="B213" s="85" t="s">
        <v>34</v>
      </c>
      <c r="C213" s="90">
        <v>0.08</v>
      </c>
      <c r="D213" s="18"/>
      <c r="E213" s="8"/>
      <c r="F213" s="16"/>
      <c r="G213" s="8"/>
      <c r="H213" s="16"/>
      <c r="I213" s="16"/>
      <c r="J213" s="8"/>
      <c r="K213" s="9"/>
      <c r="L213" s="9">
        <f>L212*C213</f>
        <v>0</v>
      </c>
    </row>
    <row r="214" spans="1:12" x14ac:dyDescent="0.3">
      <c r="A214" s="12"/>
      <c r="B214" s="86" t="s">
        <v>4</v>
      </c>
      <c r="C214" s="91"/>
      <c r="D214" s="23"/>
      <c r="E214" s="8"/>
      <c r="F214" s="16"/>
      <c r="G214" s="8"/>
      <c r="H214" s="16"/>
      <c r="I214" s="16"/>
      <c r="J214" s="8"/>
      <c r="K214" s="9"/>
      <c r="L214" s="9">
        <f>L213+L212</f>
        <v>0</v>
      </c>
    </row>
    <row r="215" spans="1:12" x14ac:dyDescent="0.3">
      <c r="A215" s="12"/>
      <c r="B215" s="85" t="s">
        <v>6</v>
      </c>
      <c r="C215" s="89">
        <v>0.03</v>
      </c>
      <c r="D215" s="11"/>
      <c r="E215" s="8"/>
      <c r="F215" s="16"/>
      <c r="G215" s="8"/>
      <c r="H215" s="16"/>
      <c r="I215" s="16"/>
      <c r="J215" s="8"/>
      <c r="K215" s="9"/>
      <c r="L215" s="9">
        <f>L214*C215</f>
        <v>0</v>
      </c>
    </row>
    <row r="216" spans="1:12" x14ac:dyDescent="0.3">
      <c r="A216" s="12"/>
      <c r="B216" s="86" t="s">
        <v>32</v>
      </c>
      <c r="C216" s="88"/>
      <c r="D216" s="11"/>
      <c r="E216" s="8"/>
      <c r="F216" s="16"/>
      <c r="G216" s="8"/>
      <c r="H216" s="8"/>
      <c r="I216" s="8"/>
      <c r="J216" s="8"/>
      <c r="K216" s="9"/>
      <c r="L216" s="9">
        <f>L215+L214</f>
        <v>0</v>
      </c>
    </row>
    <row r="217" spans="1:12" x14ac:dyDescent="0.3">
      <c r="A217" s="12"/>
      <c r="B217" s="10" t="s">
        <v>33</v>
      </c>
      <c r="C217" s="89">
        <v>0.18</v>
      </c>
      <c r="D217" s="11"/>
      <c r="E217" s="11"/>
      <c r="F217" s="11"/>
      <c r="G217" s="11"/>
      <c r="H217" s="11"/>
      <c r="I217" s="11"/>
      <c r="J217" s="11"/>
      <c r="K217" s="11"/>
      <c r="L217" s="68">
        <f>L216*C217</f>
        <v>0</v>
      </c>
    </row>
    <row r="218" spans="1:12" x14ac:dyDescent="0.3">
      <c r="A218" s="12"/>
      <c r="B218" s="37" t="s">
        <v>7</v>
      </c>
      <c r="C218" s="5"/>
      <c r="D218" s="11"/>
      <c r="E218" s="11"/>
      <c r="F218" s="11"/>
      <c r="G218" s="11"/>
      <c r="H218" s="11"/>
      <c r="I218" s="11"/>
      <c r="J218" s="11"/>
      <c r="K218" s="11"/>
      <c r="L218" s="23">
        <f>SUM(L216:L217)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phoneticPr fontId="23" type="noConversion"/>
  <conditionalFormatting sqref="C78">
    <cfRule type="cellIs" dxfId="3" priority="2" stopIfTrue="1" operator="equal">
      <formula>8223.307275</formula>
    </cfRule>
  </conditionalFormatting>
  <conditionalFormatting sqref="C90">
    <cfRule type="cellIs" dxfId="2" priority="1" stopIfTrue="1" operator="equal">
      <formula>8223.307275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F0C5-0769-49BF-A931-2D10A15FF1BE}">
  <sheetPr>
    <tabColor theme="3" tint="0.39997558519241921"/>
  </sheetPr>
  <dimension ref="A2:L214"/>
  <sheetViews>
    <sheetView zoomScale="55" zoomScaleNormal="55" workbookViewId="0">
      <selection activeCell="J8" sqref="J8:J203"/>
    </sheetView>
  </sheetViews>
  <sheetFormatPr defaultRowHeight="14.4" x14ac:dyDescent="0.3"/>
  <cols>
    <col min="1" max="1" width="3.6640625" customWidth="1"/>
    <col min="2" max="2" width="66" customWidth="1"/>
    <col min="5" max="5" width="9.21875" customWidth="1"/>
    <col min="7" max="7" width="12.33203125" customWidth="1"/>
    <col min="8" max="8" width="10.77734375" customWidth="1"/>
    <col min="9" max="9" width="11.5546875" customWidth="1"/>
    <col min="10" max="11" width="10.77734375" customWidth="1"/>
    <col min="12" max="12" width="12.44140625" customWidth="1"/>
  </cols>
  <sheetData>
    <row r="2" spans="1:12" ht="14.4" customHeight="1" x14ac:dyDescent="0.3">
      <c r="A2" s="4"/>
      <c r="B2" s="87" t="s">
        <v>29</v>
      </c>
      <c r="C2" s="4"/>
      <c r="D2" s="4"/>
      <c r="E2" s="4"/>
      <c r="F2" s="1"/>
      <c r="G2" s="1"/>
      <c r="H2" s="2"/>
      <c r="I2" s="1"/>
      <c r="J2" s="1"/>
      <c r="K2" s="1"/>
      <c r="L2" s="1"/>
    </row>
    <row r="3" spans="1:12" ht="14.4" customHeight="1" x14ac:dyDescent="0.3">
      <c r="A3" s="110" t="s">
        <v>173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4.4" customHeight="1" x14ac:dyDescent="0.3">
      <c r="A4" s="52"/>
      <c r="B4" s="52" t="s">
        <v>108</v>
      </c>
      <c r="C4" s="52"/>
      <c r="D4" s="52"/>
      <c r="E4" s="52"/>
      <c r="F4" s="52"/>
      <c r="G4" s="3"/>
      <c r="H4" s="111" t="s">
        <v>8</v>
      </c>
      <c r="I4" s="111"/>
      <c r="J4" s="111"/>
      <c r="K4" s="121">
        <f>L214</f>
        <v>0</v>
      </c>
      <c r="L4" s="121"/>
    </row>
    <row r="5" spans="1:12" ht="18" customHeight="1" x14ac:dyDescent="0.3">
      <c r="A5" s="112" t="s">
        <v>18</v>
      </c>
      <c r="B5" s="112" t="s">
        <v>19</v>
      </c>
      <c r="C5" s="112" t="s">
        <v>20</v>
      </c>
      <c r="D5" s="114" t="s">
        <v>21</v>
      </c>
      <c r="E5" s="114" t="s">
        <v>22</v>
      </c>
      <c r="F5" s="116" t="s">
        <v>23</v>
      </c>
      <c r="G5" s="117"/>
      <c r="H5" s="118" t="s">
        <v>24</v>
      </c>
      <c r="I5" s="117"/>
      <c r="J5" s="119" t="s">
        <v>25</v>
      </c>
      <c r="K5" s="120"/>
      <c r="L5" s="112" t="s">
        <v>4</v>
      </c>
    </row>
    <row r="6" spans="1:12" x14ac:dyDescent="0.3">
      <c r="A6" s="113"/>
      <c r="B6" s="113"/>
      <c r="C6" s="113"/>
      <c r="D6" s="115"/>
      <c r="E6" s="115"/>
      <c r="F6" s="53" t="s">
        <v>26</v>
      </c>
      <c r="G6" s="53" t="s">
        <v>4</v>
      </c>
      <c r="H6" s="53" t="s">
        <v>26</v>
      </c>
      <c r="I6" s="53" t="s">
        <v>4</v>
      </c>
      <c r="J6" s="53" t="s">
        <v>26</v>
      </c>
      <c r="K6" s="53" t="s">
        <v>4</v>
      </c>
      <c r="L6" s="113"/>
    </row>
    <row r="7" spans="1:12" ht="19.2" customHeight="1" x14ac:dyDescent="0.3">
      <c r="A7" s="54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</row>
    <row r="8" spans="1:12" ht="27.6" customHeight="1" x14ac:dyDescent="0.3">
      <c r="A8" s="54"/>
      <c r="B8" s="67" t="s">
        <v>174</v>
      </c>
      <c r="C8" s="63"/>
      <c r="D8" s="55"/>
      <c r="E8" s="55"/>
      <c r="F8" s="55"/>
      <c r="G8" s="55"/>
      <c r="H8" s="55"/>
      <c r="I8" s="55"/>
      <c r="J8" s="55"/>
      <c r="K8" s="55"/>
      <c r="L8" s="55"/>
    </row>
    <row r="9" spans="1:12" ht="28.2" customHeight="1" x14ac:dyDescent="0.3">
      <c r="A9" s="12">
        <v>1</v>
      </c>
      <c r="B9" s="64" t="s">
        <v>129</v>
      </c>
      <c r="C9" s="70" t="s">
        <v>30</v>
      </c>
      <c r="D9" s="93"/>
      <c r="E9" s="65">
        <v>45</v>
      </c>
      <c r="F9" s="66"/>
      <c r="G9" s="9">
        <f t="shared" ref="G9:G90" si="0">F9*E9</f>
        <v>0</v>
      </c>
      <c r="H9" s="26"/>
      <c r="I9" s="9">
        <f t="shared" ref="I9:I90" si="1">H9*E9</f>
        <v>0</v>
      </c>
      <c r="J9" s="26"/>
      <c r="K9" s="9">
        <f t="shared" ref="K9:K90" si="2">J9*E9</f>
        <v>0</v>
      </c>
      <c r="L9" s="9">
        <f t="shared" ref="L9:L90" si="3">G9+I9+K9</f>
        <v>0</v>
      </c>
    </row>
    <row r="10" spans="1:12" x14ac:dyDescent="0.3">
      <c r="A10" s="12"/>
      <c r="B10" s="25" t="s">
        <v>10</v>
      </c>
      <c r="C10" s="61" t="s">
        <v>30</v>
      </c>
      <c r="D10" s="16">
        <v>1</v>
      </c>
      <c r="E10" s="16">
        <f>E9*D10</f>
        <v>45</v>
      </c>
      <c r="F10" s="26"/>
      <c r="G10" s="9">
        <f t="shared" si="0"/>
        <v>0</v>
      </c>
      <c r="H10" s="26"/>
      <c r="I10" s="9">
        <f t="shared" si="1"/>
        <v>0</v>
      </c>
      <c r="J10" s="26"/>
      <c r="K10" s="9">
        <f t="shared" si="2"/>
        <v>0</v>
      </c>
      <c r="L10" s="9">
        <f t="shared" si="3"/>
        <v>0</v>
      </c>
    </row>
    <row r="11" spans="1:12" x14ac:dyDescent="0.3">
      <c r="A11" s="12"/>
      <c r="B11" s="27" t="s">
        <v>130</v>
      </c>
      <c r="C11" s="71" t="s">
        <v>30</v>
      </c>
      <c r="D11" s="26">
        <v>2.12</v>
      </c>
      <c r="E11" s="26">
        <f>D11*E9</f>
        <v>95.4</v>
      </c>
      <c r="F11" s="26"/>
      <c r="G11" s="9">
        <f t="shared" si="0"/>
        <v>0</v>
      </c>
      <c r="H11" s="26"/>
      <c r="I11" s="9">
        <f t="shared" si="1"/>
        <v>0</v>
      </c>
      <c r="J11" s="26"/>
      <c r="K11" s="9">
        <f t="shared" si="2"/>
        <v>0</v>
      </c>
      <c r="L11" s="9">
        <f t="shared" si="3"/>
        <v>0</v>
      </c>
    </row>
    <row r="12" spans="1:12" x14ac:dyDescent="0.3">
      <c r="A12" s="12"/>
      <c r="B12" s="27" t="s">
        <v>131</v>
      </c>
      <c r="C12" s="61" t="s">
        <v>30</v>
      </c>
      <c r="D12" s="26">
        <v>0.3</v>
      </c>
      <c r="E12" s="26">
        <f>D12*E10</f>
        <v>13.5</v>
      </c>
      <c r="F12" s="26"/>
      <c r="G12" s="9">
        <f t="shared" si="0"/>
        <v>0</v>
      </c>
      <c r="H12" s="26"/>
      <c r="I12" s="9">
        <f t="shared" si="1"/>
        <v>0</v>
      </c>
      <c r="J12" s="26"/>
      <c r="K12" s="9">
        <f t="shared" si="2"/>
        <v>0</v>
      </c>
      <c r="L12" s="9">
        <f t="shared" si="3"/>
        <v>0</v>
      </c>
    </row>
    <row r="13" spans="1:12" x14ac:dyDescent="0.3">
      <c r="A13" s="12"/>
      <c r="B13" s="27" t="s">
        <v>132</v>
      </c>
      <c r="C13" s="61" t="s">
        <v>1</v>
      </c>
      <c r="D13" s="26">
        <v>0.15</v>
      </c>
      <c r="E13" s="26">
        <f>E9*D13</f>
        <v>6.75</v>
      </c>
      <c r="F13" s="26"/>
      <c r="G13" s="9">
        <f t="shared" si="0"/>
        <v>0</v>
      </c>
      <c r="H13" s="26"/>
      <c r="I13" s="9">
        <f t="shared" si="1"/>
        <v>0</v>
      </c>
      <c r="J13" s="26"/>
      <c r="K13" s="9">
        <f t="shared" si="2"/>
        <v>0</v>
      </c>
      <c r="L13" s="9">
        <f t="shared" si="3"/>
        <v>0</v>
      </c>
    </row>
    <row r="14" spans="1:12" x14ac:dyDescent="0.3">
      <c r="A14" s="12"/>
      <c r="B14" s="27" t="s">
        <v>133</v>
      </c>
      <c r="C14" s="71" t="s">
        <v>116</v>
      </c>
      <c r="D14" s="26">
        <v>0.5</v>
      </c>
      <c r="E14" s="26">
        <f>D14*E12</f>
        <v>6.75</v>
      </c>
      <c r="F14" s="26"/>
      <c r="G14" s="9">
        <f t="shared" si="0"/>
        <v>0</v>
      </c>
      <c r="H14" s="26"/>
      <c r="I14" s="9">
        <f t="shared" si="1"/>
        <v>0</v>
      </c>
      <c r="J14" s="26"/>
      <c r="K14" s="9">
        <f t="shared" si="2"/>
        <v>0</v>
      </c>
      <c r="L14" s="9">
        <f t="shared" si="3"/>
        <v>0</v>
      </c>
    </row>
    <row r="15" spans="1:12" x14ac:dyDescent="0.3">
      <c r="A15" s="12"/>
      <c r="B15" s="27" t="s">
        <v>9</v>
      </c>
      <c r="C15" s="71" t="s">
        <v>0</v>
      </c>
      <c r="D15" s="26">
        <v>0.4</v>
      </c>
      <c r="E15" s="26">
        <f>E9*D15</f>
        <v>18</v>
      </c>
      <c r="F15" s="26"/>
      <c r="G15" s="9">
        <f t="shared" si="0"/>
        <v>0</v>
      </c>
      <c r="H15" s="26"/>
      <c r="I15" s="9">
        <f t="shared" si="1"/>
        <v>0</v>
      </c>
      <c r="J15" s="26"/>
      <c r="K15" s="9">
        <f t="shared" si="2"/>
        <v>0</v>
      </c>
      <c r="L15" s="9">
        <f t="shared" si="3"/>
        <v>0</v>
      </c>
    </row>
    <row r="16" spans="1:12" x14ac:dyDescent="0.3">
      <c r="A16" s="62" t="s">
        <v>134</v>
      </c>
      <c r="B16" s="64" t="s">
        <v>127</v>
      </c>
      <c r="C16" s="70" t="s">
        <v>37</v>
      </c>
      <c r="D16" s="93"/>
      <c r="E16" s="97">
        <v>28</v>
      </c>
      <c r="F16" s="66"/>
      <c r="G16" s="9">
        <f t="shared" si="0"/>
        <v>0</v>
      </c>
      <c r="H16" s="26"/>
      <c r="I16" s="9">
        <f t="shared" si="1"/>
        <v>0</v>
      </c>
      <c r="J16" s="26"/>
      <c r="K16" s="9">
        <f t="shared" si="2"/>
        <v>0</v>
      </c>
      <c r="L16" s="9">
        <f t="shared" si="3"/>
        <v>0</v>
      </c>
    </row>
    <row r="17" spans="1:12" x14ac:dyDescent="0.3">
      <c r="A17" s="62"/>
      <c r="B17" s="25" t="s">
        <v>10</v>
      </c>
      <c r="C17" s="61" t="s">
        <v>31</v>
      </c>
      <c r="D17" s="16">
        <v>1</v>
      </c>
      <c r="E17" s="16">
        <f>E16*D17</f>
        <v>28</v>
      </c>
      <c r="F17" s="26"/>
      <c r="G17" s="9">
        <f t="shared" si="0"/>
        <v>0</v>
      </c>
      <c r="H17" s="26"/>
      <c r="I17" s="9">
        <f t="shared" si="1"/>
        <v>0</v>
      </c>
      <c r="J17" s="26"/>
      <c r="K17" s="9">
        <f t="shared" si="2"/>
        <v>0</v>
      </c>
      <c r="L17" s="9">
        <f t="shared" si="3"/>
        <v>0</v>
      </c>
    </row>
    <row r="18" spans="1:12" x14ac:dyDescent="0.3">
      <c r="A18" s="62"/>
      <c r="B18" s="27" t="s">
        <v>128</v>
      </c>
      <c r="C18" s="71" t="s">
        <v>116</v>
      </c>
      <c r="D18" s="26">
        <v>12.5</v>
      </c>
      <c r="E18" s="26">
        <f>D18*E16</f>
        <v>350</v>
      </c>
      <c r="F18" s="26"/>
      <c r="G18" s="9">
        <f t="shared" si="0"/>
        <v>0</v>
      </c>
      <c r="H18" s="26"/>
      <c r="I18" s="9">
        <f t="shared" si="1"/>
        <v>0</v>
      </c>
      <c r="J18" s="26"/>
      <c r="K18" s="9">
        <f t="shared" si="2"/>
        <v>0</v>
      </c>
      <c r="L18" s="9">
        <f t="shared" si="3"/>
        <v>0</v>
      </c>
    </row>
    <row r="19" spans="1:12" x14ac:dyDescent="0.3">
      <c r="A19" s="62"/>
      <c r="B19" s="27" t="s">
        <v>117</v>
      </c>
      <c r="C19" s="61" t="s">
        <v>118</v>
      </c>
      <c r="D19" s="26">
        <v>0.06</v>
      </c>
      <c r="E19" s="26">
        <f>D19*E17</f>
        <v>1.68</v>
      </c>
      <c r="F19" s="26"/>
      <c r="G19" s="9">
        <f t="shared" si="0"/>
        <v>0</v>
      </c>
      <c r="H19" s="26"/>
      <c r="I19" s="9">
        <f t="shared" si="1"/>
        <v>0</v>
      </c>
      <c r="J19" s="26"/>
      <c r="K19" s="9">
        <f t="shared" si="2"/>
        <v>0</v>
      </c>
      <c r="L19" s="9">
        <f t="shared" si="3"/>
        <v>0</v>
      </c>
    </row>
    <row r="20" spans="1:12" x14ac:dyDescent="0.3">
      <c r="A20" s="62"/>
      <c r="B20" s="27" t="s">
        <v>119</v>
      </c>
      <c r="C20" s="71" t="s">
        <v>30</v>
      </c>
      <c r="D20" s="26">
        <v>2.5</v>
      </c>
      <c r="E20" s="26">
        <f>E16*D20</f>
        <v>70</v>
      </c>
      <c r="F20" s="26"/>
      <c r="G20" s="9">
        <f t="shared" si="0"/>
        <v>0</v>
      </c>
      <c r="H20" s="26"/>
      <c r="I20" s="9">
        <f t="shared" si="1"/>
        <v>0</v>
      </c>
      <c r="J20" s="26"/>
      <c r="K20" s="9">
        <f t="shared" si="2"/>
        <v>0</v>
      </c>
      <c r="L20" s="9">
        <f t="shared" si="3"/>
        <v>0</v>
      </c>
    </row>
    <row r="21" spans="1:12" x14ac:dyDescent="0.3">
      <c r="A21" s="62"/>
      <c r="B21" s="27" t="s">
        <v>9</v>
      </c>
      <c r="C21" s="71" t="s">
        <v>0</v>
      </c>
      <c r="D21" s="26">
        <v>1</v>
      </c>
      <c r="E21" s="26">
        <f>E16*D21</f>
        <v>28</v>
      </c>
      <c r="F21" s="26"/>
      <c r="G21" s="9">
        <f t="shared" si="0"/>
        <v>0</v>
      </c>
      <c r="H21" s="26"/>
      <c r="I21" s="9">
        <f t="shared" si="1"/>
        <v>0</v>
      </c>
      <c r="J21" s="26"/>
      <c r="K21" s="9">
        <f t="shared" si="2"/>
        <v>0</v>
      </c>
      <c r="L21" s="9">
        <f t="shared" si="3"/>
        <v>0</v>
      </c>
    </row>
    <row r="22" spans="1:12" x14ac:dyDescent="0.3">
      <c r="A22" s="12">
        <v>3</v>
      </c>
      <c r="B22" s="64" t="s">
        <v>175</v>
      </c>
      <c r="C22" s="70" t="s">
        <v>118</v>
      </c>
      <c r="D22" s="93"/>
      <c r="E22" s="65">
        <v>4</v>
      </c>
      <c r="F22" s="66"/>
      <c r="G22" s="9">
        <f t="shared" si="0"/>
        <v>0</v>
      </c>
      <c r="H22" s="26"/>
      <c r="I22" s="9">
        <f t="shared" si="1"/>
        <v>0</v>
      </c>
      <c r="J22" s="26"/>
      <c r="K22" s="9">
        <f t="shared" si="2"/>
        <v>0</v>
      </c>
      <c r="L22" s="9">
        <f t="shared" si="3"/>
        <v>0</v>
      </c>
    </row>
    <row r="23" spans="1:12" x14ac:dyDescent="0.3">
      <c r="A23" s="12"/>
      <c r="B23" s="25" t="s">
        <v>10</v>
      </c>
      <c r="C23" s="61" t="s">
        <v>118</v>
      </c>
      <c r="D23" s="16">
        <v>1</v>
      </c>
      <c r="E23" s="16">
        <f>E22*D23</f>
        <v>4</v>
      </c>
      <c r="F23" s="26"/>
      <c r="G23" s="9">
        <f t="shared" si="0"/>
        <v>0</v>
      </c>
      <c r="H23" s="26"/>
      <c r="I23" s="9">
        <f t="shared" si="1"/>
        <v>0</v>
      </c>
      <c r="J23" s="26"/>
      <c r="K23" s="9">
        <f t="shared" si="2"/>
        <v>0</v>
      </c>
      <c r="L23" s="9">
        <f t="shared" si="3"/>
        <v>0</v>
      </c>
    </row>
    <row r="24" spans="1:12" ht="24" customHeight="1" x14ac:dyDescent="0.3">
      <c r="A24" s="12"/>
      <c r="B24" s="27" t="s">
        <v>176</v>
      </c>
      <c r="C24" s="71" t="s">
        <v>118</v>
      </c>
      <c r="D24" s="26">
        <v>1.1000000000000001</v>
      </c>
      <c r="E24" s="26">
        <f>D24*E22</f>
        <v>4.4000000000000004</v>
      </c>
      <c r="F24" s="26"/>
      <c r="G24" s="9">
        <f t="shared" si="0"/>
        <v>0</v>
      </c>
      <c r="H24" s="26"/>
      <c r="I24" s="9">
        <f t="shared" si="1"/>
        <v>0</v>
      </c>
      <c r="J24" s="26"/>
      <c r="K24" s="9">
        <f t="shared" si="2"/>
        <v>0</v>
      </c>
      <c r="L24" s="9">
        <f t="shared" si="3"/>
        <v>0</v>
      </c>
    </row>
    <row r="25" spans="1:12" x14ac:dyDescent="0.3">
      <c r="A25" s="12"/>
      <c r="B25" s="27" t="s">
        <v>177</v>
      </c>
      <c r="C25" s="61" t="s">
        <v>30</v>
      </c>
      <c r="D25" s="26">
        <v>8</v>
      </c>
      <c r="E25" s="26">
        <f>D25*E23</f>
        <v>32</v>
      </c>
      <c r="F25" s="26"/>
      <c r="G25" s="9">
        <f t="shared" si="0"/>
        <v>0</v>
      </c>
      <c r="H25" s="26"/>
      <c r="I25" s="9">
        <f t="shared" si="1"/>
        <v>0</v>
      </c>
      <c r="J25" s="26"/>
      <c r="K25" s="9">
        <f t="shared" si="2"/>
        <v>0</v>
      </c>
      <c r="L25" s="9">
        <f t="shared" si="3"/>
        <v>0</v>
      </c>
    </row>
    <row r="26" spans="1:12" x14ac:dyDescent="0.3">
      <c r="A26" s="62"/>
      <c r="B26" s="27" t="s">
        <v>182</v>
      </c>
      <c r="C26" s="71" t="s">
        <v>30</v>
      </c>
      <c r="D26" s="26">
        <v>3</v>
      </c>
      <c r="E26" s="26">
        <f>E22*D26</f>
        <v>12</v>
      </c>
      <c r="F26" s="26"/>
      <c r="G26" s="9">
        <f t="shared" si="0"/>
        <v>0</v>
      </c>
      <c r="H26" s="26"/>
      <c r="I26" s="9">
        <f t="shared" si="1"/>
        <v>0</v>
      </c>
      <c r="J26" s="26"/>
      <c r="K26" s="9">
        <f t="shared" si="2"/>
        <v>0</v>
      </c>
      <c r="L26" s="9">
        <f t="shared" si="3"/>
        <v>0</v>
      </c>
    </row>
    <row r="27" spans="1:12" x14ac:dyDescent="0.3">
      <c r="A27" s="12"/>
      <c r="B27" s="27" t="s">
        <v>178</v>
      </c>
      <c r="C27" s="61" t="s">
        <v>1</v>
      </c>
      <c r="D27" s="26">
        <v>1.5</v>
      </c>
      <c r="E27" s="26">
        <f>E22*D27</f>
        <v>6</v>
      </c>
      <c r="F27" s="26"/>
      <c r="G27" s="9">
        <f t="shared" si="0"/>
        <v>0</v>
      </c>
      <c r="H27" s="26"/>
      <c r="I27" s="9">
        <f t="shared" si="1"/>
        <v>0</v>
      </c>
      <c r="J27" s="26"/>
      <c r="K27" s="9">
        <f t="shared" si="2"/>
        <v>0</v>
      </c>
      <c r="L27" s="9">
        <f t="shared" si="3"/>
        <v>0</v>
      </c>
    </row>
    <row r="28" spans="1:12" x14ac:dyDescent="0.3">
      <c r="A28" s="12"/>
      <c r="B28" s="27" t="s">
        <v>9</v>
      </c>
      <c r="C28" s="71" t="s">
        <v>0</v>
      </c>
      <c r="D28" s="26">
        <v>4</v>
      </c>
      <c r="E28" s="26">
        <f>E22*D28</f>
        <v>16</v>
      </c>
      <c r="F28" s="26"/>
      <c r="G28" s="9">
        <f t="shared" si="0"/>
        <v>0</v>
      </c>
      <c r="H28" s="26"/>
      <c r="I28" s="9">
        <f t="shared" si="1"/>
        <v>0</v>
      </c>
      <c r="J28" s="26"/>
      <c r="K28" s="9">
        <f t="shared" si="2"/>
        <v>0</v>
      </c>
      <c r="L28" s="9">
        <f t="shared" si="3"/>
        <v>0</v>
      </c>
    </row>
    <row r="29" spans="1:12" ht="27.6" x14ac:dyDescent="0.3">
      <c r="A29" s="12">
        <v>4</v>
      </c>
      <c r="B29" s="64" t="s">
        <v>180</v>
      </c>
      <c r="C29" s="70" t="s">
        <v>37</v>
      </c>
      <c r="D29" s="93"/>
      <c r="E29" s="65">
        <v>110</v>
      </c>
      <c r="F29" s="66"/>
      <c r="G29" s="9">
        <f t="shared" si="0"/>
        <v>0</v>
      </c>
      <c r="H29" s="26"/>
      <c r="I29" s="9">
        <f t="shared" si="1"/>
        <v>0</v>
      </c>
      <c r="J29" s="26"/>
      <c r="K29" s="9">
        <f t="shared" si="2"/>
        <v>0</v>
      </c>
      <c r="L29" s="9">
        <f t="shared" si="3"/>
        <v>0</v>
      </c>
    </row>
    <row r="30" spans="1:12" x14ac:dyDescent="0.3">
      <c r="A30" s="12"/>
      <c r="B30" s="25" t="s">
        <v>10</v>
      </c>
      <c r="C30" s="61" t="s">
        <v>31</v>
      </c>
      <c r="D30" s="16">
        <v>1</v>
      </c>
      <c r="E30" s="16">
        <f>E29*D30</f>
        <v>110</v>
      </c>
      <c r="F30" s="26"/>
      <c r="G30" s="9">
        <f t="shared" si="0"/>
        <v>0</v>
      </c>
      <c r="H30" s="26"/>
      <c r="I30" s="9">
        <f t="shared" si="1"/>
        <v>0</v>
      </c>
      <c r="J30" s="26"/>
      <c r="K30" s="9">
        <f t="shared" si="2"/>
        <v>0</v>
      </c>
      <c r="L30" s="9">
        <f t="shared" si="3"/>
        <v>0</v>
      </c>
    </row>
    <row r="31" spans="1:12" x14ac:dyDescent="0.3">
      <c r="A31" s="12"/>
      <c r="B31" s="27" t="s">
        <v>179</v>
      </c>
      <c r="C31" s="71" t="s">
        <v>118</v>
      </c>
      <c r="D31" s="26">
        <v>2.1999999999999999E-2</v>
      </c>
      <c r="E31" s="26">
        <f>D31*E29</f>
        <v>2.42</v>
      </c>
      <c r="F31" s="26"/>
      <c r="G31" s="9">
        <f t="shared" si="0"/>
        <v>0</v>
      </c>
      <c r="H31" s="26"/>
      <c r="I31" s="9">
        <f t="shared" si="1"/>
        <v>0</v>
      </c>
      <c r="J31" s="26"/>
      <c r="K31" s="9">
        <f t="shared" si="2"/>
        <v>0</v>
      </c>
      <c r="L31" s="9">
        <f t="shared" si="3"/>
        <v>0</v>
      </c>
    </row>
    <row r="32" spans="1:12" x14ac:dyDescent="0.3">
      <c r="A32" s="12"/>
      <c r="B32" s="27" t="s">
        <v>181</v>
      </c>
      <c r="C32" s="61" t="s">
        <v>31</v>
      </c>
      <c r="D32" s="26">
        <v>1.05</v>
      </c>
      <c r="E32" s="26">
        <f>E29*D32</f>
        <v>115.5</v>
      </c>
      <c r="F32" s="26"/>
      <c r="G32" s="9">
        <f t="shared" si="0"/>
        <v>0</v>
      </c>
      <c r="H32" s="26"/>
      <c r="I32" s="9">
        <f t="shared" si="1"/>
        <v>0</v>
      </c>
      <c r="J32" s="26"/>
      <c r="K32" s="9">
        <f t="shared" si="2"/>
        <v>0</v>
      </c>
      <c r="L32" s="9">
        <f t="shared" si="3"/>
        <v>0</v>
      </c>
    </row>
    <row r="33" spans="1:12" x14ac:dyDescent="0.3">
      <c r="A33" s="12"/>
      <c r="B33" s="27" t="s">
        <v>178</v>
      </c>
      <c r="C33" s="61" t="s">
        <v>1</v>
      </c>
      <c r="D33" s="26">
        <v>0.3</v>
      </c>
      <c r="E33" s="26">
        <f>E29*D33</f>
        <v>33</v>
      </c>
      <c r="F33" s="26"/>
      <c r="G33" s="9">
        <f t="shared" si="0"/>
        <v>0</v>
      </c>
      <c r="H33" s="26"/>
      <c r="I33" s="9">
        <f t="shared" si="1"/>
        <v>0</v>
      </c>
      <c r="J33" s="26"/>
      <c r="K33" s="9">
        <f t="shared" si="2"/>
        <v>0</v>
      </c>
      <c r="L33" s="9">
        <f t="shared" si="3"/>
        <v>0</v>
      </c>
    </row>
    <row r="34" spans="1:12" x14ac:dyDescent="0.3">
      <c r="A34" s="12"/>
      <c r="B34" s="27" t="s">
        <v>9</v>
      </c>
      <c r="C34" s="71" t="s">
        <v>0</v>
      </c>
      <c r="D34" s="26">
        <v>0.15</v>
      </c>
      <c r="E34" s="26">
        <f>E29*D34</f>
        <v>16.5</v>
      </c>
      <c r="F34" s="26"/>
      <c r="G34" s="9">
        <f t="shared" si="0"/>
        <v>0</v>
      </c>
      <c r="H34" s="26"/>
      <c r="I34" s="9">
        <f t="shared" si="1"/>
        <v>0</v>
      </c>
      <c r="J34" s="26"/>
      <c r="K34" s="9">
        <f t="shared" si="2"/>
        <v>0</v>
      </c>
      <c r="L34" s="9">
        <f t="shared" si="3"/>
        <v>0</v>
      </c>
    </row>
    <row r="35" spans="1:12" x14ac:dyDescent="0.3">
      <c r="A35" s="12">
        <v>5</v>
      </c>
      <c r="B35" s="64" t="s">
        <v>183</v>
      </c>
      <c r="C35" s="70" t="s">
        <v>37</v>
      </c>
      <c r="D35" s="93"/>
      <c r="E35" s="65">
        <v>110</v>
      </c>
      <c r="F35" s="66"/>
      <c r="G35" s="9">
        <f t="shared" si="0"/>
        <v>0</v>
      </c>
      <c r="H35" s="26"/>
      <c r="I35" s="9">
        <f t="shared" si="1"/>
        <v>0</v>
      </c>
      <c r="J35" s="26"/>
      <c r="K35" s="9">
        <f t="shared" si="2"/>
        <v>0</v>
      </c>
      <c r="L35" s="9">
        <f t="shared" si="3"/>
        <v>0</v>
      </c>
    </row>
    <row r="36" spans="1:12" x14ac:dyDescent="0.3">
      <c r="A36" s="12"/>
      <c r="B36" s="25" t="s">
        <v>10</v>
      </c>
      <c r="C36" s="61" t="s">
        <v>31</v>
      </c>
      <c r="D36" s="16">
        <v>1</v>
      </c>
      <c r="E36" s="16">
        <f>E35*D36</f>
        <v>110</v>
      </c>
      <c r="F36" s="26"/>
      <c r="G36" s="9">
        <f t="shared" si="0"/>
        <v>0</v>
      </c>
      <c r="H36" s="26"/>
      <c r="I36" s="9">
        <f t="shared" si="1"/>
        <v>0</v>
      </c>
      <c r="J36" s="26"/>
      <c r="K36" s="9">
        <f t="shared" si="2"/>
        <v>0</v>
      </c>
      <c r="L36" s="9">
        <f t="shared" si="3"/>
        <v>0</v>
      </c>
    </row>
    <row r="37" spans="1:12" ht="27.6" x14ac:dyDescent="0.3">
      <c r="A37" s="12"/>
      <c r="B37" s="27" t="s">
        <v>184</v>
      </c>
      <c r="C37" s="61" t="s">
        <v>31</v>
      </c>
      <c r="D37" s="26">
        <v>1.1000000000000001</v>
      </c>
      <c r="E37" s="26">
        <f>D37*E35</f>
        <v>121.00000000000001</v>
      </c>
      <c r="F37" s="26"/>
      <c r="G37" s="9">
        <f t="shared" si="0"/>
        <v>0</v>
      </c>
      <c r="H37" s="26"/>
      <c r="I37" s="9">
        <f t="shared" si="1"/>
        <v>0</v>
      </c>
      <c r="J37" s="26"/>
      <c r="K37" s="9">
        <f t="shared" si="2"/>
        <v>0</v>
      </c>
      <c r="L37" s="9">
        <f t="shared" si="3"/>
        <v>0</v>
      </c>
    </row>
    <row r="38" spans="1:12" x14ac:dyDescent="0.3">
      <c r="A38" s="12"/>
      <c r="B38" s="27" t="s">
        <v>185</v>
      </c>
      <c r="C38" s="61" t="s">
        <v>116</v>
      </c>
      <c r="D38" s="26">
        <v>9</v>
      </c>
      <c r="E38" s="26">
        <f>D38*E36</f>
        <v>990</v>
      </c>
      <c r="F38" s="26"/>
      <c r="G38" s="9">
        <f t="shared" si="0"/>
        <v>0</v>
      </c>
      <c r="H38" s="26"/>
      <c r="I38" s="9">
        <f t="shared" si="1"/>
        <v>0</v>
      </c>
      <c r="J38" s="26"/>
      <c r="K38" s="9">
        <f t="shared" si="2"/>
        <v>0</v>
      </c>
      <c r="L38" s="9">
        <f t="shared" si="3"/>
        <v>0</v>
      </c>
    </row>
    <row r="39" spans="1:12" x14ac:dyDescent="0.3">
      <c r="A39" s="12"/>
      <c r="B39" s="27" t="s">
        <v>9</v>
      </c>
      <c r="C39" s="71" t="s">
        <v>0</v>
      </c>
      <c r="D39" s="26">
        <v>0.4</v>
      </c>
      <c r="E39" s="26">
        <f>E35*D39</f>
        <v>44</v>
      </c>
      <c r="F39" s="26"/>
      <c r="G39" s="9">
        <f t="shared" si="0"/>
        <v>0</v>
      </c>
      <c r="H39" s="26"/>
      <c r="I39" s="9">
        <f t="shared" si="1"/>
        <v>0</v>
      </c>
      <c r="J39" s="26"/>
      <c r="K39" s="9">
        <f t="shared" si="2"/>
        <v>0</v>
      </c>
      <c r="L39" s="9">
        <f t="shared" si="3"/>
        <v>0</v>
      </c>
    </row>
    <row r="40" spans="1:12" x14ac:dyDescent="0.3">
      <c r="A40" s="12">
        <v>6</v>
      </c>
      <c r="B40" s="6" t="s">
        <v>135</v>
      </c>
      <c r="C40" s="70" t="s">
        <v>37</v>
      </c>
      <c r="D40" s="14"/>
      <c r="E40" s="98">
        <v>48</v>
      </c>
      <c r="F40" s="8"/>
      <c r="G40" s="9">
        <f t="shared" si="0"/>
        <v>0</v>
      </c>
      <c r="H40" s="8"/>
      <c r="I40" s="9">
        <f t="shared" si="1"/>
        <v>0</v>
      </c>
      <c r="J40" s="8"/>
      <c r="K40" s="9">
        <f t="shared" si="2"/>
        <v>0</v>
      </c>
      <c r="L40" s="9">
        <f t="shared" si="3"/>
        <v>0</v>
      </c>
    </row>
    <row r="41" spans="1:12" x14ac:dyDescent="0.3">
      <c r="A41" s="12"/>
      <c r="B41" s="25" t="s">
        <v>10</v>
      </c>
      <c r="C41" s="61" t="s">
        <v>31</v>
      </c>
      <c r="D41" s="16">
        <v>1</v>
      </c>
      <c r="E41" s="16">
        <f>E40*D41</f>
        <v>48</v>
      </c>
      <c r="F41" s="26"/>
      <c r="G41" s="9">
        <f t="shared" si="0"/>
        <v>0</v>
      </c>
      <c r="H41" s="31"/>
      <c r="I41" s="9">
        <f t="shared" si="1"/>
        <v>0</v>
      </c>
      <c r="J41" s="26"/>
      <c r="K41" s="9">
        <f t="shared" si="2"/>
        <v>0</v>
      </c>
      <c r="L41" s="9">
        <f t="shared" si="3"/>
        <v>0</v>
      </c>
    </row>
    <row r="42" spans="1:12" x14ac:dyDescent="0.3">
      <c r="A42" s="12"/>
      <c r="B42" s="27" t="s">
        <v>56</v>
      </c>
      <c r="C42" s="71" t="s">
        <v>47</v>
      </c>
      <c r="D42" s="26">
        <v>0.04</v>
      </c>
      <c r="E42" s="26">
        <f>E40*D42:D1101</f>
        <v>1.92</v>
      </c>
      <c r="F42" s="26"/>
      <c r="G42" s="9">
        <f t="shared" si="0"/>
        <v>0</v>
      </c>
      <c r="H42" s="26"/>
      <c r="I42" s="9">
        <f t="shared" si="1"/>
        <v>0</v>
      </c>
      <c r="J42" s="26"/>
      <c r="K42" s="9">
        <f t="shared" si="2"/>
        <v>0</v>
      </c>
      <c r="L42" s="9">
        <f t="shared" si="3"/>
        <v>0</v>
      </c>
    </row>
    <row r="43" spans="1:12" x14ac:dyDescent="0.3">
      <c r="A43" s="12"/>
      <c r="B43" s="36" t="s">
        <v>2</v>
      </c>
      <c r="C43" s="88" t="s">
        <v>0</v>
      </c>
      <c r="D43" s="11">
        <v>0.7</v>
      </c>
      <c r="E43" s="8">
        <f>E40*D43</f>
        <v>33.599999999999994</v>
      </c>
      <c r="F43" s="8"/>
      <c r="G43" s="9">
        <f t="shared" si="0"/>
        <v>0</v>
      </c>
      <c r="H43" s="8"/>
      <c r="I43" s="9">
        <f t="shared" si="1"/>
        <v>0</v>
      </c>
      <c r="J43" s="8"/>
      <c r="K43" s="9">
        <f t="shared" si="2"/>
        <v>0</v>
      </c>
      <c r="L43" s="9">
        <f t="shared" si="3"/>
        <v>0</v>
      </c>
    </row>
    <row r="44" spans="1:12" ht="27.6" x14ac:dyDescent="0.3">
      <c r="A44" s="12">
        <v>7</v>
      </c>
      <c r="B44" s="64" t="s">
        <v>109</v>
      </c>
      <c r="C44" s="70" t="s">
        <v>11</v>
      </c>
      <c r="D44" s="93"/>
      <c r="E44" s="65">
        <v>21</v>
      </c>
      <c r="F44" s="66"/>
      <c r="G44" s="9">
        <f t="shared" si="0"/>
        <v>0</v>
      </c>
      <c r="H44" s="26"/>
      <c r="I44" s="9">
        <f t="shared" si="1"/>
        <v>0</v>
      </c>
      <c r="J44" s="26"/>
      <c r="K44" s="9">
        <f t="shared" si="2"/>
        <v>0</v>
      </c>
      <c r="L44" s="9">
        <f t="shared" si="3"/>
        <v>0</v>
      </c>
    </row>
    <row r="45" spans="1:12" x14ac:dyDescent="0.3">
      <c r="A45" s="12"/>
      <c r="B45" s="25" t="s">
        <v>10</v>
      </c>
      <c r="C45" s="61" t="s">
        <v>31</v>
      </c>
      <c r="D45" s="16">
        <v>1</v>
      </c>
      <c r="E45" s="16">
        <f>E44*D45</f>
        <v>21</v>
      </c>
      <c r="F45" s="26"/>
      <c r="G45" s="9">
        <f t="shared" si="0"/>
        <v>0</v>
      </c>
      <c r="H45" s="26"/>
      <c r="I45" s="9">
        <f t="shared" si="1"/>
        <v>0</v>
      </c>
      <c r="J45" s="26"/>
      <c r="K45" s="9">
        <f t="shared" si="2"/>
        <v>0</v>
      </c>
      <c r="L45" s="9">
        <f t="shared" si="3"/>
        <v>0</v>
      </c>
    </row>
    <row r="46" spans="1:12" x14ac:dyDescent="0.3">
      <c r="A46" s="12"/>
      <c r="B46" s="27" t="s">
        <v>66</v>
      </c>
      <c r="C46" s="71" t="s">
        <v>47</v>
      </c>
      <c r="D46" s="26">
        <v>0.125</v>
      </c>
      <c r="E46" s="26">
        <f>D46*E44</f>
        <v>2.625</v>
      </c>
      <c r="F46" s="26"/>
      <c r="G46" s="9">
        <f t="shared" si="0"/>
        <v>0</v>
      </c>
      <c r="H46" s="26"/>
      <c r="I46" s="9">
        <f t="shared" si="1"/>
        <v>0</v>
      </c>
      <c r="J46" s="26"/>
      <c r="K46" s="9">
        <f t="shared" si="2"/>
        <v>0</v>
      </c>
      <c r="L46" s="9">
        <f t="shared" si="3"/>
        <v>0</v>
      </c>
    </row>
    <row r="47" spans="1:12" x14ac:dyDescent="0.3">
      <c r="A47" s="12"/>
      <c r="B47" s="27" t="s">
        <v>64</v>
      </c>
      <c r="C47" s="61" t="s">
        <v>30</v>
      </c>
      <c r="D47" s="26">
        <v>1.05</v>
      </c>
      <c r="E47" s="26">
        <f>D47*E45</f>
        <v>22.05</v>
      </c>
      <c r="F47" s="26"/>
      <c r="G47" s="9">
        <f t="shared" si="0"/>
        <v>0</v>
      </c>
      <c r="H47" s="26"/>
      <c r="I47" s="9">
        <f t="shared" si="1"/>
        <v>0</v>
      </c>
      <c r="J47" s="26"/>
      <c r="K47" s="9">
        <f t="shared" si="2"/>
        <v>0</v>
      </c>
      <c r="L47" s="9">
        <f t="shared" si="3"/>
        <v>0</v>
      </c>
    </row>
    <row r="48" spans="1:12" ht="27.6" x14ac:dyDescent="0.3">
      <c r="A48" s="12"/>
      <c r="B48" s="27" t="s">
        <v>69</v>
      </c>
      <c r="C48" s="61" t="s">
        <v>31</v>
      </c>
      <c r="D48" s="26">
        <v>1</v>
      </c>
      <c r="E48" s="26">
        <f>E44*D48</f>
        <v>21</v>
      </c>
      <c r="F48" s="26"/>
      <c r="G48" s="9">
        <f t="shared" si="0"/>
        <v>0</v>
      </c>
      <c r="H48" s="26"/>
      <c r="I48" s="9">
        <f t="shared" si="1"/>
        <v>0</v>
      </c>
      <c r="J48" s="26"/>
      <c r="K48" s="9">
        <f t="shared" si="2"/>
        <v>0</v>
      </c>
      <c r="L48" s="9">
        <f t="shared" si="3"/>
        <v>0</v>
      </c>
    </row>
    <row r="49" spans="1:12" x14ac:dyDescent="0.3">
      <c r="A49" s="12"/>
      <c r="B49" s="27" t="s">
        <v>65</v>
      </c>
      <c r="C49" s="71" t="s">
        <v>47</v>
      </c>
      <c r="D49" s="26">
        <v>0.15</v>
      </c>
      <c r="E49" s="26">
        <f>D49*E47</f>
        <v>3.3075000000000001</v>
      </c>
      <c r="F49" s="26"/>
      <c r="G49" s="9">
        <f t="shared" si="0"/>
        <v>0</v>
      </c>
      <c r="H49" s="26"/>
      <c r="I49" s="9">
        <f t="shared" si="1"/>
        <v>0</v>
      </c>
      <c r="J49" s="26"/>
      <c r="K49" s="9">
        <f t="shared" si="2"/>
        <v>0</v>
      </c>
      <c r="L49" s="9">
        <f t="shared" si="3"/>
        <v>0</v>
      </c>
    </row>
    <row r="50" spans="1:12" x14ac:dyDescent="0.3">
      <c r="A50" s="12"/>
      <c r="B50" s="27" t="s">
        <v>67</v>
      </c>
      <c r="C50" s="61" t="s">
        <v>31</v>
      </c>
      <c r="D50" s="26">
        <v>1.05</v>
      </c>
      <c r="E50" s="26">
        <f>E44*D50</f>
        <v>22.05</v>
      </c>
      <c r="F50" s="26"/>
      <c r="G50" s="9">
        <f t="shared" si="0"/>
        <v>0</v>
      </c>
      <c r="H50" s="26"/>
      <c r="I50" s="9">
        <f t="shared" si="1"/>
        <v>0</v>
      </c>
      <c r="J50" s="26"/>
      <c r="K50" s="9">
        <f t="shared" si="2"/>
        <v>0</v>
      </c>
      <c r="L50" s="9">
        <f t="shared" si="3"/>
        <v>0</v>
      </c>
    </row>
    <row r="51" spans="1:12" x14ac:dyDescent="0.3">
      <c r="A51" s="12"/>
      <c r="B51" s="27" t="s">
        <v>9</v>
      </c>
      <c r="C51" s="71" t="s">
        <v>0</v>
      </c>
      <c r="D51" s="26">
        <v>1</v>
      </c>
      <c r="E51" s="26">
        <f>E44*D51</f>
        <v>21</v>
      </c>
      <c r="F51" s="26"/>
      <c r="G51" s="9">
        <f t="shared" si="0"/>
        <v>0</v>
      </c>
      <c r="H51" s="26"/>
      <c r="I51" s="9">
        <f t="shared" si="1"/>
        <v>0</v>
      </c>
      <c r="J51" s="26"/>
      <c r="K51" s="9">
        <f t="shared" si="2"/>
        <v>0</v>
      </c>
      <c r="L51" s="9">
        <f t="shared" si="3"/>
        <v>0</v>
      </c>
    </row>
    <row r="52" spans="1:12" x14ac:dyDescent="0.3">
      <c r="A52" s="56">
        <v>8</v>
      </c>
      <c r="B52" s="57" t="s">
        <v>136</v>
      </c>
      <c r="C52" s="70" t="s">
        <v>11</v>
      </c>
      <c r="D52" s="58"/>
      <c r="E52" s="59">
        <v>6</v>
      </c>
      <c r="F52" s="60"/>
      <c r="G52" s="9">
        <f t="shared" si="0"/>
        <v>0</v>
      </c>
      <c r="H52" s="30"/>
      <c r="I52" s="9">
        <f t="shared" si="1"/>
        <v>0</v>
      </c>
      <c r="J52" s="30"/>
      <c r="K52" s="9">
        <f t="shared" si="2"/>
        <v>0</v>
      </c>
      <c r="L52" s="9">
        <f t="shared" si="3"/>
        <v>0</v>
      </c>
    </row>
    <row r="53" spans="1:12" x14ac:dyDescent="0.3">
      <c r="A53" s="56"/>
      <c r="B53" s="25" t="s">
        <v>10</v>
      </c>
      <c r="C53" s="61" t="s">
        <v>31</v>
      </c>
      <c r="D53" s="16">
        <v>1</v>
      </c>
      <c r="E53" s="16">
        <f>D53*E52</f>
        <v>6</v>
      </c>
      <c r="F53" s="26"/>
      <c r="G53" s="9">
        <f t="shared" si="0"/>
        <v>0</v>
      </c>
      <c r="H53" s="26"/>
      <c r="I53" s="9">
        <f t="shared" si="1"/>
        <v>0</v>
      </c>
      <c r="J53" s="31"/>
      <c r="K53" s="9">
        <f t="shared" si="2"/>
        <v>0</v>
      </c>
      <c r="L53" s="9">
        <f t="shared" si="3"/>
        <v>0</v>
      </c>
    </row>
    <row r="54" spans="1:12" x14ac:dyDescent="0.3">
      <c r="A54" s="62"/>
      <c r="B54" s="27" t="s">
        <v>45</v>
      </c>
      <c r="C54" s="71" t="s">
        <v>1</v>
      </c>
      <c r="D54" s="26">
        <v>3.5</v>
      </c>
      <c r="E54" s="26">
        <f>E52*D54</f>
        <v>21</v>
      </c>
      <c r="F54" s="26"/>
      <c r="G54" s="9">
        <f t="shared" si="0"/>
        <v>0</v>
      </c>
      <c r="H54" s="26"/>
      <c r="I54" s="9">
        <f t="shared" si="1"/>
        <v>0</v>
      </c>
      <c r="J54" s="26"/>
      <c r="K54" s="9">
        <f t="shared" si="2"/>
        <v>0</v>
      </c>
      <c r="L54" s="9">
        <f t="shared" si="3"/>
        <v>0</v>
      </c>
    </row>
    <row r="55" spans="1:12" x14ac:dyDescent="0.3">
      <c r="A55" s="62"/>
      <c r="B55" s="27" t="s">
        <v>73</v>
      </c>
      <c r="C55" s="71" t="s">
        <v>1</v>
      </c>
      <c r="D55" s="26">
        <v>0.63</v>
      </c>
      <c r="E55" s="26">
        <f>E53*D55</f>
        <v>3.7800000000000002</v>
      </c>
      <c r="F55" s="26"/>
      <c r="G55" s="9">
        <f t="shared" si="0"/>
        <v>0</v>
      </c>
      <c r="H55" s="26"/>
      <c r="I55" s="9">
        <f t="shared" si="1"/>
        <v>0</v>
      </c>
      <c r="J55" s="26"/>
      <c r="K55" s="9">
        <f t="shared" si="2"/>
        <v>0</v>
      </c>
      <c r="L55" s="9">
        <f t="shared" si="3"/>
        <v>0</v>
      </c>
    </row>
    <row r="56" spans="1:12" x14ac:dyDescent="0.3">
      <c r="A56" s="62"/>
      <c r="B56" s="80" t="s">
        <v>9</v>
      </c>
      <c r="C56" s="61" t="s">
        <v>0</v>
      </c>
      <c r="D56" s="16">
        <v>0.5</v>
      </c>
      <c r="E56" s="16">
        <f>D56*E52</f>
        <v>3</v>
      </c>
      <c r="F56" s="16"/>
      <c r="G56" s="9">
        <f t="shared" si="0"/>
        <v>0</v>
      </c>
      <c r="H56" s="16"/>
      <c r="I56" s="9">
        <f t="shared" si="1"/>
        <v>0</v>
      </c>
      <c r="J56" s="16"/>
      <c r="K56" s="9">
        <f t="shared" si="2"/>
        <v>0</v>
      </c>
      <c r="L56" s="9">
        <f t="shared" si="3"/>
        <v>0</v>
      </c>
    </row>
    <row r="57" spans="1:12" ht="27.6" x14ac:dyDescent="0.3">
      <c r="A57" s="12">
        <v>9</v>
      </c>
      <c r="B57" s="64" t="s">
        <v>59</v>
      </c>
      <c r="C57" s="92" t="s">
        <v>47</v>
      </c>
      <c r="D57" s="93"/>
      <c r="E57" s="65">
        <v>0.35</v>
      </c>
      <c r="F57" s="66"/>
      <c r="G57" s="9">
        <f t="shared" si="0"/>
        <v>0</v>
      </c>
      <c r="H57" s="26"/>
      <c r="I57" s="9">
        <f t="shared" si="1"/>
        <v>0</v>
      </c>
      <c r="J57" s="26"/>
      <c r="K57" s="9">
        <f t="shared" si="2"/>
        <v>0</v>
      </c>
      <c r="L57" s="9">
        <f t="shared" si="3"/>
        <v>0</v>
      </c>
    </row>
    <row r="58" spans="1:12" x14ac:dyDescent="0.3">
      <c r="A58" s="12"/>
      <c r="B58" s="25" t="s">
        <v>10</v>
      </c>
      <c r="C58" s="61" t="s">
        <v>31</v>
      </c>
      <c r="D58" s="16">
        <v>1</v>
      </c>
      <c r="E58" s="16">
        <f>E57*D58</f>
        <v>0.35</v>
      </c>
      <c r="F58" s="26"/>
      <c r="G58" s="9">
        <f t="shared" si="0"/>
        <v>0</v>
      </c>
      <c r="H58" s="26"/>
      <c r="I58" s="9">
        <f t="shared" si="1"/>
        <v>0</v>
      </c>
      <c r="J58" s="26"/>
      <c r="K58" s="9">
        <f t="shared" si="2"/>
        <v>0</v>
      </c>
      <c r="L58" s="9">
        <f t="shared" si="3"/>
        <v>0</v>
      </c>
    </row>
    <row r="59" spans="1:12" x14ac:dyDescent="0.3">
      <c r="A59" s="12"/>
      <c r="B59" s="27" t="s">
        <v>46</v>
      </c>
      <c r="C59" s="71" t="s">
        <v>47</v>
      </c>
      <c r="D59" s="26">
        <v>1.2</v>
      </c>
      <c r="E59" s="26">
        <f>D59*E57</f>
        <v>0.42</v>
      </c>
      <c r="F59" s="26"/>
      <c r="G59" s="9">
        <f t="shared" si="0"/>
        <v>0</v>
      </c>
      <c r="H59" s="26"/>
      <c r="I59" s="9">
        <f t="shared" si="1"/>
        <v>0</v>
      </c>
      <c r="J59" s="26"/>
      <c r="K59" s="9">
        <f t="shared" si="2"/>
        <v>0</v>
      </c>
      <c r="L59" s="9">
        <f t="shared" si="3"/>
        <v>0</v>
      </c>
    </row>
    <row r="60" spans="1:12" x14ac:dyDescent="0.3">
      <c r="A60" s="12"/>
      <c r="B60" s="27" t="s">
        <v>49</v>
      </c>
      <c r="C60" s="61" t="s">
        <v>31</v>
      </c>
      <c r="D60" s="26">
        <v>0.5</v>
      </c>
      <c r="E60" s="26">
        <f>D60*E58</f>
        <v>0.17499999999999999</v>
      </c>
      <c r="F60" s="26"/>
      <c r="G60" s="9">
        <f t="shared" si="0"/>
        <v>0</v>
      </c>
      <c r="H60" s="26"/>
      <c r="I60" s="9">
        <f t="shared" si="1"/>
        <v>0</v>
      </c>
      <c r="J60" s="26"/>
      <c r="K60" s="9">
        <f t="shared" si="2"/>
        <v>0</v>
      </c>
      <c r="L60" s="9">
        <f t="shared" si="3"/>
        <v>0</v>
      </c>
    </row>
    <row r="61" spans="1:12" x14ac:dyDescent="0.3">
      <c r="A61" s="12"/>
      <c r="B61" s="27" t="s">
        <v>48</v>
      </c>
      <c r="C61" s="71" t="s">
        <v>30</v>
      </c>
      <c r="D61" s="26"/>
      <c r="E61" s="26">
        <v>8</v>
      </c>
      <c r="F61" s="26"/>
      <c r="G61" s="9">
        <f t="shared" si="0"/>
        <v>0</v>
      </c>
      <c r="H61" s="26"/>
      <c r="I61" s="9">
        <f t="shared" si="1"/>
        <v>0</v>
      </c>
      <c r="J61" s="26"/>
      <c r="K61" s="9">
        <f t="shared" si="2"/>
        <v>0</v>
      </c>
      <c r="L61" s="9">
        <f t="shared" si="3"/>
        <v>0</v>
      </c>
    </row>
    <row r="62" spans="1:12" x14ac:dyDescent="0.3">
      <c r="A62" s="12"/>
      <c r="B62" s="27" t="s">
        <v>9</v>
      </c>
      <c r="C62" s="71" t="s">
        <v>0</v>
      </c>
      <c r="D62" s="26">
        <v>4</v>
      </c>
      <c r="E62" s="26">
        <f>E57*D62</f>
        <v>1.4</v>
      </c>
      <c r="F62" s="26"/>
      <c r="G62" s="9">
        <f t="shared" si="0"/>
        <v>0</v>
      </c>
      <c r="H62" s="26"/>
      <c r="I62" s="9">
        <f t="shared" si="1"/>
        <v>0</v>
      </c>
      <c r="J62" s="26"/>
      <c r="K62" s="9">
        <f t="shared" si="2"/>
        <v>0</v>
      </c>
      <c r="L62" s="9">
        <f t="shared" si="3"/>
        <v>0</v>
      </c>
    </row>
    <row r="63" spans="1:12" ht="27.6" x14ac:dyDescent="0.3">
      <c r="A63" s="56">
        <v>10</v>
      </c>
      <c r="B63" s="57" t="s">
        <v>55</v>
      </c>
      <c r="C63" s="70" t="s">
        <v>37</v>
      </c>
      <c r="D63" s="59"/>
      <c r="E63" s="59">
        <v>18.600000000000001</v>
      </c>
      <c r="F63" s="60"/>
      <c r="G63" s="9">
        <f t="shared" si="0"/>
        <v>0</v>
      </c>
      <c r="H63" s="30"/>
      <c r="I63" s="9">
        <f t="shared" si="1"/>
        <v>0</v>
      </c>
      <c r="J63" s="30"/>
      <c r="K63" s="9">
        <f t="shared" si="2"/>
        <v>0</v>
      </c>
      <c r="L63" s="9">
        <f t="shared" si="3"/>
        <v>0</v>
      </c>
    </row>
    <row r="64" spans="1:12" x14ac:dyDescent="0.3">
      <c r="A64" s="56"/>
      <c r="B64" s="25" t="s">
        <v>10</v>
      </c>
      <c r="C64" s="61" t="s">
        <v>31</v>
      </c>
      <c r="D64" s="16">
        <v>1</v>
      </c>
      <c r="E64" s="16">
        <f>D64*E63</f>
        <v>18.600000000000001</v>
      </c>
      <c r="F64" s="26"/>
      <c r="G64" s="9">
        <f t="shared" si="0"/>
        <v>0</v>
      </c>
      <c r="H64" s="26"/>
      <c r="I64" s="9">
        <f t="shared" si="1"/>
        <v>0</v>
      </c>
      <c r="J64" s="31"/>
      <c r="K64" s="9">
        <f t="shared" si="2"/>
        <v>0</v>
      </c>
      <c r="L64" s="9">
        <f t="shared" si="3"/>
        <v>0</v>
      </c>
    </row>
    <row r="65" spans="1:12" x14ac:dyDescent="0.3">
      <c r="A65" s="62"/>
      <c r="B65" s="27" t="s">
        <v>56</v>
      </c>
      <c r="C65" s="71" t="s">
        <v>47</v>
      </c>
      <c r="D65" s="26">
        <v>7.4999999999999997E-2</v>
      </c>
      <c r="E65" s="26">
        <f>E63*D65:D1158</f>
        <v>1.395</v>
      </c>
      <c r="F65" s="26"/>
      <c r="G65" s="9">
        <f t="shared" si="0"/>
        <v>0</v>
      </c>
      <c r="H65" s="26"/>
      <c r="I65" s="9">
        <f t="shared" si="1"/>
        <v>0</v>
      </c>
      <c r="J65" s="26"/>
      <c r="K65" s="9">
        <f t="shared" si="2"/>
        <v>0</v>
      </c>
      <c r="L65" s="9">
        <f t="shared" si="3"/>
        <v>0</v>
      </c>
    </row>
    <row r="66" spans="1:12" x14ac:dyDescent="0.3">
      <c r="A66" s="62"/>
      <c r="B66" s="80" t="s">
        <v>9</v>
      </c>
      <c r="C66" s="61" t="s">
        <v>0</v>
      </c>
      <c r="D66" s="16">
        <v>0.5</v>
      </c>
      <c r="E66" s="16">
        <f>D66*E63</f>
        <v>9.3000000000000007</v>
      </c>
      <c r="F66" s="16"/>
      <c r="G66" s="9">
        <f t="shared" si="0"/>
        <v>0</v>
      </c>
      <c r="H66" s="16"/>
      <c r="I66" s="9">
        <f t="shared" si="1"/>
        <v>0</v>
      </c>
      <c r="J66" s="16"/>
      <c r="K66" s="9">
        <f t="shared" si="2"/>
        <v>0</v>
      </c>
      <c r="L66" s="9">
        <f t="shared" si="3"/>
        <v>0</v>
      </c>
    </row>
    <row r="67" spans="1:12" x14ac:dyDescent="0.3">
      <c r="A67" s="56">
        <v>11</v>
      </c>
      <c r="B67" s="57" t="s">
        <v>57</v>
      </c>
      <c r="C67" s="70" t="s">
        <v>37</v>
      </c>
      <c r="D67" s="59"/>
      <c r="E67" s="59">
        <f>E63</f>
        <v>18.600000000000001</v>
      </c>
      <c r="F67" s="60"/>
      <c r="G67" s="9">
        <f t="shared" si="0"/>
        <v>0</v>
      </c>
      <c r="H67" s="30"/>
      <c r="I67" s="9">
        <f t="shared" si="1"/>
        <v>0</v>
      </c>
      <c r="J67" s="30"/>
      <c r="K67" s="9">
        <f t="shared" si="2"/>
        <v>0</v>
      </c>
      <c r="L67" s="9">
        <f t="shared" si="3"/>
        <v>0</v>
      </c>
    </row>
    <row r="68" spans="1:12" x14ac:dyDescent="0.3">
      <c r="A68" s="56"/>
      <c r="B68" s="25" t="s">
        <v>10</v>
      </c>
      <c r="C68" s="61" t="s">
        <v>31</v>
      </c>
      <c r="D68" s="16">
        <v>1</v>
      </c>
      <c r="E68" s="16">
        <f>D68*E67</f>
        <v>18.600000000000001</v>
      </c>
      <c r="F68" s="26"/>
      <c r="G68" s="9">
        <f t="shared" si="0"/>
        <v>0</v>
      </c>
      <c r="H68" s="26"/>
      <c r="I68" s="9">
        <f t="shared" si="1"/>
        <v>0</v>
      </c>
      <c r="J68" s="31"/>
      <c r="K68" s="9">
        <f t="shared" si="2"/>
        <v>0</v>
      </c>
      <c r="L68" s="9">
        <f t="shared" si="3"/>
        <v>0</v>
      </c>
    </row>
    <row r="69" spans="1:12" ht="27.6" x14ac:dyDescent="0.3">
      <c r="A69" s="62"/>
      <c r="B69" s="27" t="s">
        <v>58</v>
      </c>
      <c r="C69" s="71" t="s">
        <v>1</v>
      </c>
      <c r="D69" s="26">
        <v>0.8</v>
      </c>
      <c r="E69" s="26">
        <f>E67*D69:D1162</f>
        <v>14.880000000000003</v>
      </c>
      <c r="F69" s="26"/>
      <c r="G69" s="9">
        <f t="shared" si="0"/>
        <v>0</v>
      </c>
      <c r="H69" s="26"/>
      <c r="I69" s="9">
        <f t="shared" si="1"/>
        <v>0</v>
      </c>
      <c r="J69" s="26"/>
      <c r="K69" s="9">
        <f t="shared" si="2"/>
        <v>0</v>
      </c>
      <c r="L69" s="9">
        <f t="shared" si="3"/>
        <v>0</v>
      </c>
    </row>
    <row r="70" spans="1:12" x14ac:dyDescent="0.3">
      <c r="A70" s="62"/>
      <c r="B70" s="80" t="s">
        <v>9</v>
      </c>
      <c r="C70" s="61" t="s">
        <v>0</v>
      </c>
      <c r="D70" s="16">
        <v>0.5</v>
      </c>
      <c r="E70" s="16">
        <f>D70*E67</f>
        <v>9.3000000000000007</v>
      </c>
      <c r="F70" s="16"/>
      <c r="G70" s="9">
        <f t="shared" si="0"/>
        <v>0</v>
      </c>
      <c r="H70" s="16"/>
      <c r="I70" s="9">
        <f t="shared" si="1"/>
        <v>0</v>
      </c>
      <c r="J70" s="16"/>
      <c r="K70" s="9">
        <f t="shared" si="2"/>
        <v>0</v>
      </c>
      <c r="L70" s="9">
        <f t="shared" si="3"/>
        <v>0</v>
      </c>
    </row>
    <row r="71" spans="1:12" x14ac:dyDescent="0.3">
      <c r="A71" s="12">
        <v>12</v>
      </c>
      <c r="B71" s="64" t="s">
        <v>50</v>
      </c>
      <c r="C71" s="70" t="s">
        <v>37</v>
      </c>
      <c r="D71" s="93"/>
      <c r="E71" s="65">
        <v>3.5</v>
      </c>
      <c r="F71" s="66"/>
      <c r="G71" s="9">
        <f t="shared" si="0"/>
        <v>0</v>
      </c>
      <c r="H71" s="26"/>
      <c r="I71" s="9">
        <f t="shared" si="1"/>
        <v>0</v>
      </c>
      <c r="J71" s="26"/>
      <c r="K71" s="9">
        <f t="shared" si="2"/>
        <v>0</v>
      </c>
      <c r="L71" s="9">
        <f t="shared" si="3"/>
        <v>0</v>
      </c>
    </row>
    <row r="72" spans="1:12" x14ac:dyDescent="0.3">
      <c r="A72" s="12"/>
      <c r="B72" s="25" t="s">
        <v>10</v>
      </c>
      <c r="C72" s="61" t="s">
        <v>31</v>
      </c>
      <c r="D72" s="16">
        <v>1</v>
      </c>
      <c r="E72" s="16">
        <f>E71*D72</f>
        <v>3.5</v>
      </c>
      <c r="F72" s="26"/>
      <c r="G72" s="9">
        <f t="shared" si="0"/>
        <v>0</v>
      </c>
      <c r="H72" s="26"/>
      <c r="I72" s="9">
        <f t="shared" si="1"/>
        <v>0</v>
      </c>
      <c r="J72" s="26"/>
      <c r="K72" s="9">
        <f t="shared" si="2"/>
        <v>0</v>
      </c>
      <c r="L72" s="9">
        <f t="shared" si="3"/>
        <v>0</v>
      </c>
    </row>
    <row r="73" spans="1:12" x14ac:dyDescent="0.3">
      <c r="A73" s="12"/>
      <c r="B73" s="27" t="s">
        <v>68</v>
      </c>
      <c r="C73" s="61" t="s">
        <v>31</v>
      </c>
      <c r="D73" s="26">
        <v>1.1000000000000001</v>
      </c>
      <c r="E73" s="26">
        <f>D73*E71</f>
        <v>3.8500000000000005</v>
      </c>
      <c r="F73" s="26"/>
      <c r="G73" s="9">
        <f t="shared" si="0"/>
        <v>0</v>
      </c>
      <c r="H73" s="26"/>
      <c r="I73" s="9">
        <f t="shared" si="1"/>
        <v>0</v>
      </c>
      <c r="J73" s="26"/>
      <c r="K73" s="9">
        <f t="shared" si="2"/>
        <v>0</v>
      </c>
      <c r="L73" s="9">
        <f t="shared" si="3"/>
        <v>0</v>
      </c>
    </row>
    <row r="74" spans="1:12" x14ac:dyDescent="0.3">
      <c r="A74" s="12"/>
      <c r="B74" s="27" t="s">
        <v>51</v>
      </c>
      <c r="C74" s="71" t="s">
        <v>1</v>
      </c>
      <c r="D74" s="26">
        <v>7</v>
      </c>
      <c r="E74" s="26">
        <f>E71*D74</f>
        <v>24.5</v>
      </c>
      <c r="F74" s="26"/>
      <c r="G74" s="9">
        <f t="shared" si="0"/>
        <v>0</v>
      </c>
      <c r="H74" s="26"/>
      <c r="I74" s="9">
        <f t="shared" si="1"/>
        <v>0</v>
      </c>
      <c r="J74" s="26"/>
      <c r="K74" s="9">
        <f t="shared" si="2"/>
        <v>0</v>
      </c>
      <c r="L74" s="9">
        <f t="shared" si="3"/>
        <v>0</v>
      </c>
    </row>
    <row r="75" spans="1:12" x14ac:dyDescent="0.3">
      <c r="A75" s="12"/>
      <c r="B75" s="27" t="s">
        <v>52</v>
      </c>
      <c r="C75" s="71" t="s">
        <v>1</v>
      </c>
      <c r="D75" s="26">
        <v>0.3</v>
      </c>
      <c r="E75" s="26">
        <f>E72*D75</f>
        <v>1.05</v>
      </c>
      <c r="F75" s="26"/>
      <c r="G75" s="9">
        <f t="shared" si="0"/>
        <v>0</v>
      </c>
      <c r="H75" s="26"/>
      <c r="I75" s="9">
        <f t="shared" si="1"/>
        <v>0</v>
      </c>
      <c r="J75" s="26"/>
      <c r="K75" s="9">
        <f t="shared" si="2"/>
        <v>0</v>
      </c>
      <c r="L75" s="9">
        <f t="shared" si="3"/>
        <v>0</v>
      </c>
    </row>
    <row r="76" spans="1:12" x14ac:dyDescent="0.3">
      <c r="A76" s="12"/>
      <c r="B76" s="27" t="s">
        <v>9</v>
      </c>
      <c r="C76" s="71" t="s">
        <v>0</v>
      </c>
      <c r="D76" s="26">
        <v>0.2</v>
      </c>
      <c r="E76" s="26">
        <f>E71*D76</f>
        <v>0.70000000000000007</v>
      </c>
      <c r="F76" s="26"/>
      <c r="G76" s="9">
        <f t="shared" si="0"/>
        <v>0</v>
      </c>
      <c r="H76" s="26"/>
      <c r="I76" s="9">
        <f t="shared" si="1"/>
        <v>0</v>
      </c>
      <c r="J76" s="26"/>
      <c r="K76" s="9">
        <f t="shared" si="2"/>
        <v>0</v>
      </c>
      <c r="L76" s="9">
        <f t="shared" si="3"/>
        <v>0</v>
      </c>
    </row>
    <row r="77" spans="1:12" x14ac:dyDescent="0.3">
      <c r="A77" s="56">
        <v>13</v>
      </c>
      <c r="B77" s="57" t="s">
        <v>53</v>
      </c>
      <c r="C77" s="70" t="s">
        <v>30</v>
      </c>
      <c r="D77" s="58"/>
      <c r="E77" s="59">
        <f>1.2+1.2+0.9</f>
        <v>3.3</v>
      </c>
      <c r="F77" s="60"/>
      <c r="G77" s="9">
        <f t="shared" si="0"/>
        <v>0</v>
      </c>
      <c r="H77" s="30"/>
      <c r="I77" s="9">
        <f t="shared" si="1"/>
        <v>0</v>
      </c>
      <c r="J77" s="30"/>
      <c r="K77" s="9">
        <f t="shared" si="2"/>
        <v>0</v>
      </c>
      <c r="L77" s="9">
        <f t="shared" si="3"/>
        <v>0</v>
      </c>
    </row>
    <row r="78" spans="1:12" x14ac:dyDescent="0.3">
      <c r="A78" s="56"/>
      <c r="B78" s="25" t="s">
        <v>10</v>
      </c>
      <c r="C78" s="61" t="s">
        <v>30</v>
      </c>
      <c r="D78" s="16">
        <v>1</v>
      </c>
      <c r="E78" s="16">
        <f>D78*E77</f>
        <v>3.3</v>
      </c>
      <c r="F78" s="26"/>
      <c r="G78" s="9">
        <f t="shared" si="0"/>
        <v>0</v>
      </c>
      <c r="H78" s="26"/>
      <c r="I78" s="9">
        <f t="shared" si="1"/>
        <v>0</v>
      </c>
      <c r="J78" s="31"/>
      <c r="K78" s="9">
        <f t="shared" si="2"/>
        <v>0</v>
      </c>
      <c r="L78" s="9">
        <f t="shared" si="3"/>
        <v>0</v>
      </c>
    </row>
    <row r="79" spans="1:12" x14ac:dyDescent="0.3">
      <c r="A79" s="62"/>
      <c r="B79" s="27" t="s">
        <v>54</v>
      </c>
      <c r="C79" s="71" t="s">
        <v>30</v>
      </c>
      <c r="D79" s="28">
        <v>1.08</v>
      </c>
      <c r="E79" s="26">
        <f>E77*D79</f>
        <v>3.5640000000000001</v>
      </c>
      <c r="F79" s="26"/>
      <c r="G79" s="9">
        <f t="shared" si="0"/>
        <v>0</v>
      </c>
      <c r="H79" s="26"/>
      <c r="I79" s="9">
        <f t="shared" si="1"/>
        <v>0</v>
      </c>
      <c r="J79" s="26"/>
      <c r="K79" s="9">
        <f t="shared" si="2"/>
        <v>0</v>
      </c>
      <c r="L79" s="9">
        <f t="shared" si="3"/>
        <v>0</v>
      </c>
    </row>
    <row r="80" spans="1:12" x14ac:dyDescent="0.3">
      <c r="A80" s="12"/>
      <c r="B80" s="27" t="s">
        <v>51</v>
      </c>
      <c r="C80" s="71" t="s">
        <v>1</v>
      </c>
      <c r="D80" s="26">
        <v>2</v>
      </c>
      <c r="E80" s="26">
        <f>E77*D80</f>
        <v>6.6</v>
      </c>
      <c r="F80" s="26"/>
      <c r="G80" s="9">
        <f t="shared" si="0"/>
        <v>0</v>
      </c>
      <c r="H80" s="26"/>
      <c r="I80" s="9">
        <f t="shared" si="1"/>
        <v>0</v>
      </c>
      <c r="J80" s="26"/>
      <c r="K80" s="9">
        <f t="shared" si="2"/>
        <v>0</v>
      </c>
      <c r="L80" s="9">
        <f t="shared" si="3"/>
        <v>0</v>
      </c>
    </row>
    <row r="81" spans="1:12" x14ac:dyDescent="0.3">
      <c r="A81" s="12"/>
      <c r="B81" s="27" t="s">
        <v>52</v>
      </c>
      <c r="C81" s="71" t="s">
        <v>1</v>
      </c>
      <c r="D81" s="26">
        <v>0.1</v>
      </c>
      <c r="E81" s="26">
        <f>E78*D81</f>
        <v>0.33</v>
      </c>
      <c r="F81" s="26"/>
      <c r="G81" s="9">
        <f t="shared" si="0"/>
        <v>0</v>
      </c>
      <c r="H81" s="26"/>
      <c r="I81" s="9">
        <f t="shared" si="1"/>
        <v>0</v>
      </c>
      <c r="J81" s="26"/>
      <c r="K81" s="9">
        <f t="shared" si="2"/>
        <v>0</v>
      </c>
      <c r="L81" s="9">
        <f t="shared" si="3"/>
        <v>0</v>
      </c>
    </row>
    <row r="82" spans="1:12" x14ac:dyDescent="0.3">
      <c r="A82" s="62"/>
      <c r="B82" s="80" t="s">
        <v>9</v>
      </c>
      <c r="C82" s="61" t="s">
        <v>0</v>
      </c>
      <c r="D82" s="35">
        <v>0.5</v>
      </c>
      <c r="E82" s="16">
        <f>D82*E77</f>
        <v>1.65</v>
      </c>
      <c r="F82" s="16"/>
      <c r="G82" s="9">
        <f t="shared" si="0"/>
        <v>0</v>
      </c>
      <c r="H82" s="16"/>
      <c r="I82" s="9">
        <f t="shared" si="1"/>
        <v>0</v>
      </c>
      <c r="J82" s="16"/>
      <c r="K82" s="9">
        <f t="shared" si="2"/>
        <v>0</v>
      </c>
      <c r="L82" s="9">
        <f t="shared" si="3"/>
        <v>0</v>
      </c>
    </row>
    <row r="83" spans="1:12" x14ac:dyDescent="0.3">
      <c r="A83" s="12">
        <v>14</v>
      </c>
      <c r="B83" s="64" t="s">
        <v>61</v>
      </c>
      <c r="C83" s="70" t="s">
        <v>37</v>
      </c>
      <c r="D83" s="93"/>
      <c r="E83" s="65">
        <v>16</v>
      </c>
      <c r="F83" s="66"/>
      <c r="G83" s="9">
        <f t="shared" si="0"/>
        <v>0</v>
      </c>
      <c r="H83" s="26"/>
      <c r="I83" s="9">
        <f t="shared" si="1"/>
        <v>0</v>
      </c>
      <c r="J83" s="26"/>
      <c r="K83" s="9">
        <f t="shared" si="2"/>
        <v>0</v>
      </c>
      <c r="L83" s="9">
        <f t="shared" si="3"/>
        <v>0</v>
      </c>
    </row>
    <row r="84" spans="1:12" x14ac:dyDescent="0.3">
      <c r="A84" s="12"/>
      <c r="B84" s="25" t="s">
        <v>10</v>
      </c>
      <c r="C84" s="61" t="s">
        <v>31</v>
      </c>
      <c r="D84" s="16">
        <v>1</v>
      </c>
      <c r="E84" s="16">
        <f>E83*D84</f>
        <v>16</v>
      </c>
      <c r="F84" s="26"/>
      <c r="G84" s="9">
        <f t="shared" si="0"/>
        <v>0</v>
      </c>
      <c r="H84" s="26"/>
      <c r="I84" s="9">
        <f t="shared" si="1"/>
        <v>0</v>
      </c>
      <c r="J84" s="26"/>
      <c r="K84" s="9">
        <f t="shared" si="2"/>
        <v>0</v>
      </c>
      <c r="L84" s="9">
        <f t="shared" si="3"/>
        <v>0</v>
      </c>
    </row>
    <row r="85" spans="1:12" x14ac:dyDescent="0.3">
      <c r="A85" s="12"/>
      <c r="B85" s="27" t="s">
        <v>60</v>
      </c>
      <c r="C85" s="61" t="s">
        <v>31</v>
      </c>
      <c r="D85" s="26">
        <v>1.05</v>
      </c>
      <c r="E85" s="26">
        <f>D85*E83</f>
        <v>16.8</v>
      </c>
      <c r="F85" s="26"/>
      <c r="G85" s="9">
        <f t="shared" si="0"/>
        <v>0</v>
      </c>
      <c r="H85" s="26"/>
      <c r="I85" s="9">
        <f t="shared" si="1"/>
        <v>0</v>
      </c>
      <c r="J85" s="26"/>
      <c r="K85" s="9">
        <f t="shared" si="2"/>
        <v>0</v>
      </c>
      <c r="L85" s="9">
        <f t="shared" si="3"/>
        <v>0</v>
      </c>
    </row>
    <row r="86" spans="1:12" x14ac:dyDescent="0.3">
      <c r="A86" s="12"/>
      <c r="B86" s="27" t="s">
        <v>51</v>
      </c>
      <c r="C86" s="71" t="s">
        <v>1</v>
      </c>
      <c r="D86" s="26">
        <v>7</v>
      </c>
      <c r="E86" s="26">
        <f>E83*D86</f>
        <v>112</v>
      </c>
      <c r="F86" s="26"/>
      <c r="G86" s="9">
        <f t="shared" si="0"/>
        <v>0</v>
      </c>
      <c r="H86" s="26"/>
      <c r="I86" s="9">
        <f t="shared" si="1"/>
        <v>0</v>
      </c>
      <c r="J86" s="26"/>
      <c r="K86" s="9">
        <f t="shared" si="2"/>
        <v>0</v>
      </c>
      <c r="L86" s="9">
        <f t="shared" si="3"/>
        <v>0</v>
      </c>
    </row>
    <row r="87" spans="1:12" x14ac:dyDescent="0.3">
      <c r="A87" s="12"/>
      <c r="B87" s="27" t="s">
        <v>52</v>
      </c>
      <c r="C87" s="71" t="s">
        <v>1</v>
      </c>
      <c r="D87" s="26">
        <v>0.3</v>
      </c>
      <c r="E87" s="26">
        <f>E84*D87</f>
        <v>4.8</v>
      </c>
      <c r="F87" s="26"/>
      <c r="G87" s="9">
        <f t="shared" si="0"/>
        <v>0</v>
      </c>
      <c r="H87" s="26"/>
      <c r="I87" s="9">
        <f t="shared" si="1"/>
        <v>0</v>
      </c>
      <c r="J87" s="26"/>
      <c r="K87" s="9">
        <f t="shared" si="2"/>
        <v>0</v>
      </c>
      <c r="L87" s="9">
        <f t="shared" si="3"/>
        <v>0</v>
      </c>
    </row>
    <row r="88" spans="1:12" x14ac:dyDescent="0.3">
      <c r="A88" s="12"/>
      <c r="B88" s="27" t="s">
        <v>9</v>
      </c>
      <c r="C88" s="71" t="s">
        <v>0</v>
      </c>
      <c r="D88" s="26">
        <v>0.95</v>
      </c>
      <c r="E88" s="26">
        <f>E83*D88</f>
        <v>15.2</v>
      </c>
      <c r="F88" s="26"/>
      <c r="G88" s="9">
        <f t="shared" si="0"/>
        <v>0</v>
      </c>
      <c r="H88" s="26"/>
      <c r="I88" s="9">
        <f t="shared" si="1"/>
        <v>0</v>
      </c>
      <c r="J88" s="26"/>
      <c r="K88" s="9">
        <f t="shared" si="2"/>
        <v>0</v>
      </c>
      <c r="L88" s="9">
        <f t="shared" si="3"/>
        <v>0</v>
      </c>
    </row>
    <row r="89" spans="1:12" x14ac:dyDescent="0.3">
      <c r="A89" s="56">
        <v>15</v>
      </c>
      <c r="B89" s="57" t="s">
        <v>62</v>
      </c>
      <c r="C89" s="70" t="s">
        <v>30</v>
      </c>
      <c r="D89" s="58"/>
      <c r="E89" s="59">
        <v>12.5</v>
      </c>
      <c r="F89" s="60"/>
      <c r="G89" s="9">
        <f t="shared" si="0"/>
        <v>0</v>
      </c>
      <c r="H89" s="30"/>
      <c r="I89" s="9">
        <f t="shared" si="1"/>
        <v>0</v>
      </c>
      <c r="J89" s="30"/>
      <c r="K89" s="9">
        <f t="shared" si="2"/>
        <v>0</v>
      </c>
      <c r="L89" s="9">
        <f t="shared" si="3"/>
        <v>0</v>
      </c>
    </row>
    <row r="90" spans="1:12" x14ac:dyDescent="0.3">
      <c r="A90" s="56"/>
      <c r="B90" s="25" t="s">
        <v>10</v>
      </c>
      <c r="C90" s="61" t="s">
        <v>30</v>
      </c>
      <c r="D90" s="16">
        <v>1</v>
      </c>
      <c r="E90" s="16">
        <f>D90*E89</f>
        <v>12.5</v>
      </c>
      <c r="F90" s="26"/>
      <c r="G90" s="9">
        <f t="shared" si="0"/>
        <v>0</v>
      </c>
      <c r="H90" s="26"/>
      <c r="I90" s="9">
        <f t="shared" si="1"/>
        <v>0</v>
      </c>
      <c r="J90" s="31"/>
      <c r="K90" s="9">
        <f t="shared" si="2"/>
        <v>0</v>
      </c>
      <c r="L90" s="9">
        <f t="shared" si="3"/>
        <v>0</v>
      </c>
    </row>
    <row r="91" spans="1:12" x14ac:dyDescent="0.3">
      <c r="A91" s="62"/>
      <c r="B91" s="27" t="s">
        <v>63</v>
      </c>
      <c r="C91" s="71" t="s">
        <v>30</v>
      </c>
      <c r="D91" s="28">
        <v>0.12</v>
      </c>
      <c r="E91" s="26">
        <f>E89*D91</f>
        <v>1.5</v>
      </c>
      <c r="F91" s="26"/>
      <c r="G91" s="9">
        <f t="shared" ref="G91:G154" si="4">F91*E91</f>
        <v>0</v>
      </c>
      <c r="H91" s="26"/>
      <c r="I91" s="9">
        <f t="shared" ref="I91:I154" si="5">H91*E91</f>
        <v>0</v>
      </c>
      <c r="J91" s="26"/>
      <c r="K91" s="9">
        <f t="shared" ref="K91:K154" si="6">J91*E91</f>
        <v>0</v>
      </c>
      <c r="L91" s="9">
        <f t="shared" ref="L91:L154" si="7">G91+I91+K91</f>
        <v>0</v>
      </c>
    </row>
    <row r="92" spans="1:12" x14ac:dyDescent="0.3">
      <c r="A92" s="12"/>
      <c r="B92" s="27" t="s">
        <v>51</v>
      </c>
      <c r="C92" s="71" t="s">
        <v>1</v>
      </c>
      <c r="D92" s="26">
        <v>1.5</v>
      </c>
      <c r="E92" s="26">
        <f>E89*D92</f>
        <v>18.75</v>
      </c>
      <c r="F92" s="26"/>
      <c r="G92" s="9">
        <f t="shared" si="4"/>
        <v>0</v>
      </c>
      <c r="H92" s="26"/>
      <c r="I92" s="9">
        <f t="shared" si="5"/>
        <v>0</v>
      </c>
      <c r="J92" s="26"/>
      <c r="K92" s="9">
        <f t="shared" si="6"/>
        <v>0</v>
      </c>
      <c r="L92" s="9">
        <f t="shared" si="7"/>
        <v>0</v>
      </c>
    </row>
    <row r="93" spans="1:12" x14ac:dyDescent="0.3">
      <c r="A93" s="12"/>
      <c r="B93" s="27" t="s">
        <v>52</v>
      </c>
      <c r="C93" s="71" t="s">
        <v>1</v>
      </c>
      <c r="D93" s="26">
        <v>0.1</v>
      </c>
      <c r="E93" s="26">
        <f>E90*D93</f>
        <v>1.25</v>
      </c>
      <c r="F93" s="26"/>
      <c r="G93" s="9">
        <f t="shared" si="4"/>
        <v>0</v>
      </c>
      <c r="H93" s="26"/>
      <c r="I93" s="9">
        <f t="shared" si="5"/>
        <v>0</v>
      </c>
      <c r="J93" s="26"/>
      <c r="K93" s="9">
        <f t="shared" si="6"/>
        <v>0</v>
      </c>
      <c r="L93" s="9">
        <f t="shared" si="7"/>
        <v>0</v>
      </c>
    </row>
    <row r="94" spans="1:12" x14ac:dyDescent="0.3">
      <c r="A94" s="62"/>
      <c r="B94" s="80" t="s">
        <v>9</v>
      </c>
      <c r="C94" s="61" t="s">
        <v>0</v>
      </c>
      <c r="D94" s="35">
        <v>0.3</v>
      </c>
      <c r="E94" s="16">
        <f>D94*E89</f>
        <v>3.75</v>
      </c>
      <c r="F94" s="16"/>
      <c r="G94" s="9">
        <f t="shared" si="4"/>
        <v>0</v>
      </c>
      <c r="H94" s="16"/>
      <c r="I94" s="9">
        <f t="shared" si="5"/>
        <v>0</v>
      </c>
      <c r="J94" s="16"/>
      <c r="K94" s="9">
        <f t="shared" si="6"/>
        <v>0</v>
      </c>
      <c r="L94" s="9">
        <f t="shared" si="7"/>
        <v>0</v>
      </c>
    </row>
    <row r="95" spans="1:12" x14ac:dyDescent="0.3">
      <c r="A95" s="62" t="s">
        <v>121</v>
      </c>
      <c r="B95" s="64" t="s">
        <v>138</v>
      </c>
      <c r="C95" s="70" t="s">
        <v>37</v>
      </c>
      <c r="D95" s="93"/>
      <c r="E95" s="97">
        <f>149-17</f>
        <v>132</v>
      </c>
      <c r="F95" s="66"/>
      <c r="G95" s="9">
        <f t="shared" si="4"/>
        <v>0</v>
      </c>
      <c r="H95" s="26"/>
      <c r="I95" s="9">
        <f t="shared" si="5"/>
        <v>0</v>
      </c>
      <c r="J95" s="26"/>
      <c r="K95" s="9">
        <f t="shared" si="6"/>
        <v>0</v>
      </c>
      <c r="L95" s="9">
        <f t="shared" si="7"/>
        <v>0</v>
      </c>
    </row>
    <row r="96" spans="1:12" x14ac:dyDescent="0.3">
      <c r="A96" s="62"/>
      <c r="B96" s="25" t="s">
        <v>10</v>
      </c>
      <c r="C96" s="61" t="s">
        <v>31</v>
      </c>
      <c r="D96" s="16">
        <v>1</v>
      </c>
      <c r="E96" s="16">
        <f>E95*D96</f>
        <v>132</v>
      </c>
      <c r="F96" s="26"/>
      <c r="G96" s="9">
        <f t="shared" si="4"/>
        <v>0</v>
      </c>
      <c r="H96" s="26"/>
      <c r="I96" s="9">
        <f t="shared" si="5"/>
        <v>0</v>
      </c>
      <c r="J96" s="26"/>
      <c r="K96" s="9">
        <f t="shared" si="6"/>
        <v>0</v>
      </c>
      <c r="L96" s="9">
        <f t="shared" si="7"/>
        <v>0</v>
      </c>
    </row>
    <row r="97" spans="1:12" ht="27.6" x14ac:dyDescent="0.3">
      <c r="A97" s="62"/>
      <c r="B97" s="27" t="s">
        <v>139</v>
      </c>
      <c r="C97" s="61" t="s">
        <v>31</v>
      </c>
      <c r="D97" s="26">
        <v>1.1000000000000001</v>
      </c>
      <c r="E97" s="26">
        <f>D97*E95</f>
        <v>145.20000000000002</v>
      </c>
      <c r="F97" s="26"/>
      <c r="G97" s="9">
        <f t="shared" si="4"/>
        <v>0</v>
      </c>
      <c r="H97" s="26"/>
      <c r="I97" s="9">
        <f t="shared" si="5"/>
        <v>0</v>
      </c>
      <c r="J97" s="26"/>
      <c r="K97" s="9">
        <f t="shared" si="6"/>
        <v>0</v>
      </c>
      <c r="L97" s="9">
        <f t="shared" si="7"/>
        <v>0</v>
      </c>
    </row>
    <row r="98" spans="1:12" x14ac:dyDescent="0.3">
      <c r="A98" s="62"/>
      <c r="B98" s="27" t="s">
        <v>51</v>
      </c>
      <c r="C98" s="71" t="s">
        <v>1</v>
      </c>
      <c r="D98" s="26">
        <v>4</v>
      </c>
      <c r="E98" s="26">
        <f>E95*D98</f>
        <v>528</v>
      </c>
      <c r="F98" s="26"/>
      <c r="G98" s="9">
        <f t="shared" si="4"/>
        <v>0</v>
      </c>
      <c r="H98" s="26"/>
      <c r="I98" s="9">
        <f t="shared" si="5"/>
        <v>0</v>
      </c>
      <c r="J98" s="26"/>
      <c r="K98" s="9">
        <f t="shared" si="6"/>
        <v>0</v>
      </c>
      <c r="L98" s="9">
        <f t="shared" si="7"/>
        <v>0</v>
      </c>
    </row>
    <row r="99" spans="1:12" x14ac:dyDescent="0.3">
      <c r="A99" s="62"/>
      <c r="B99" s="27" t="s">
        <v>70</v>
      </c>
      <c r="C99" s="71" t="s">
        <v>17</v>
      </c>
      <c r="D99" s="26">
        <v>5</v>
      </c>
      <c r="E99" s="26">
        <f>E96*D99</f>
        <v>660</v>
      </c>
      <c r="F99" s="26"/>
      <c r="G99" s="9">
        <f t="shared" si="4"/>
        <v>0</v>
      </c>
      <c r="H99" s="26"/>
      <c r="I99" s="9">
        <f t="shared" si="5"/>
        <v>0</v>
      </c>
      <c r="J99" s="26"/>
      <c r="K99" s="9">
        <f t="shared" si="6"/>
        <v>0</v>
      </c>
      <c r="L99" s="9">
        <f t="shared" si="7"/>
        <v>0</v>
      </c>
    </row>
    <row r="100" spans="1:12" x14ac:dyDescent="0.3">
      <c r="A100" s="62"/>
      <c r="B100" s="27" t="s">
        <v>9</v>
      </c>
      <c r="C100" s="71" t="s">
        <v>0</v>
      </c>
      <c r="D100" s="26">
        <v>0.53</v>
      </c>
      <c r="E100" s="26">
        <f>E95*D100</f>
        <v>69.960000000000008</v>
      </c>
      <c r="F100" s="26"/>
      <c r="G100" s="9">
        <f t="shared" si="4"/>
        <v>0</v>
      </c>
      <c r="H100" s="26"/>
      <c r="I100" s="9">
        <f t="shared" si="5"/>
        <v>0</v>
      </c>
      <c r="J100" s="26"/>
      <c r="K100" s="9">
        <f t="shared" si="6"/>
        <v>0</v>
      </c>
      <c r="L100" s="9">
        <f t="shared" si="7"/>
        <v>0</v>
      </c>
    </row>
    <row r="101" spans="1:12" x14ac:dyDescent="0.3">
      <c r="A101" s="62" t="s">
        <v>84</v>
      </c>
      <c r="B101" s="64" t="s">
        <v>140</v>
      </c>
      <c r="C101" s="70" t="s">
        <v>37</v>
      </c>
      <c r="D101" s="93"/>
      <c r="E101" s="97">
        <f>E95</f>
        <v>132</v>
      </c>
      <c r="F101" s="66"/>
      <c r="G101" s="9">
        <f t="shared" si="4"/>
        <v>0</v>
      </c>
      <c r="H101" s="26"/>
      <c r="I101" s="9">
        <f t="shared" si="5"/>
        <v>0</v>
      </c>
      <c r="J101" s="26"/>
      <c r="K101" s="9">
        <f t="shared" si="6"/>
        <v>0</v>
      </c>
      <c r="L101" s="9">
        <f t="shared" si="7"/>
        <v>0</v>
      </c>
    </row>
    <row r="102" spans="1:12" x14ac:dyDescent="0.3">
      <c r="A102" s="62"/>
      <c r="B102" s="25" t="s">
        <v>10</v>
      </c>
      <c r="C102" s="61" t="s">
        <v>31</v>
      </c>
      <c r="D102" s="16">
        <v>1</v>
      </c>
      <c r="E102" s="16">
        <f>E101*D102</f>
        <v>132</v>
      </c>
      <c r="F102" s="26"/>
      <c r="G102" s="9">
        <f t="shared" si="4"/>
        <v>0</v>
      </c>
      <c r="H102" s="26"/>
      <c r="I102" s="9">
        <f t="shared" si="5"/>
        <v>0</v>
      </c>
      <c r="J102" s="26"/>
      <c r="K102" s="9">
        <f t="shared" si="6"/>
        <v>0</v>
      </c>
      <c r="L102" s="9">
        <f t="shared" si="7"/>
        <v>0</v>
      </c>
    </row>
    <row r="103" spans="1:12" x14ac:dyDescent="0.3">
      <c r="A103" s="62"/>
      <c r="B103" s="27" t="s">
        <v>120</v>
      </c>
      <c r="C103" s="61" t="s">
        <v>31</v>
      </c>
      <c r="D103" s="26">
        <v>1.05</v>
      </c>
      <c r="E103" s="26">
        <f>D103*E101</f>
        <v>138.6</v>
      </c>
      <c r="F103" s="26"/>
      <c r="G103" s="9">
        <f t="shared" si="4"/>
        <v>0</v>
      </c>
      <c r="H103" s="26"/>
      <c r="I103" s="9">
        <f t="shared" si="5"/>
        <v>0</v>
      </c>
      <c r="J103" s="26"/>
      <c r="K103" s="9">
        <f t="shared" si="6"/>
        <v>0</v>
      </c>
      <c r="L103" s="9">
        <f t="shared" si="7"/>
        <v>0</v>
      </c>
    </row>
    <row r="104" spans="1:12" x14ac:dyDescent="0.3">
      <c r="A104" s="62"/>
      <c r="B104" s="27" t="s">
        <v>51</v>
      </c>
      <c r="C104" s="71" t="s">
        <v>1</v>
      </c>
      <c r="D104" s="26">
        <v>1.5</v>
      </c>
      <c r="E104" s="26">
        <f>E101*D104</f>
        <v>198</v>
      </c>
      <c r="F104" s="26"/>
      <c r="G104" s="9">
        <f t="shared" si="4"/>
        <v>0</v>
      </c>
      <c r="H104" s="26"/>
      <c r="I104" s="9">
        <f t="shared" si="5"/>
        <v>0</v>
      </c>
      <c r="J104" s="26"/>
      <c r="K104" s="9">
        <f t="shared" si="6"/>
        <v>0</v>
      </c>
      <c r="L104" s="9">
        <f t="shared" si="7"/>
        <v>0</v>
      </c>
    </row>
    <row r="105" spans="1:12" x14ac:dyDescent="0.3">
      <c r="A105" s="62"/>
      <c r="B105" s="27" t="s">
        <v>9</v>
      </c>
      <c r="C105" s="71" t="s">
        <v>0</v>
      </c>
      <c r="D105" s="26">
        <v>0.53</v>
      </c>
      <c r="E105" s="26">
        <f>E101*D105</f>
        <v>69.960000000000008</v>
      </c>
      <c r="F105" s="26"/>
      <c r="G105" s="9">
        <f t="shared" si="4"/>
        <v>0</v>
      </c>
      <c r="H105" s="26"/>
      <c r="I105" s="9">
        <f t="shared" si="5"/>
        <v>0</v>
      </c>
      <c r="J105" s="26"/>
      <c r="K105" s="9">
        <f t="shared" si="6"/>
        <v>0</v>
      </c>
      <c r="L105" s="9">
        <f t="shared" si="7"/>
        <v>0</v>
      </c>
    </row>
    <row r="106" spans="1:12" ht="27.6" x14ac:dyDescent="0.3">
      <c r="A106" s="56">
        <v>18</v>
      </c>
      <c r="B106" s="64" t="s">
        <v>152</v>
      </c>
      <c r="C106" s="70" t="s">
        <v>37</v>
      </c>
      <c r="D106" s="93"/>
      <c r="E106" s="97">
        <v>53</v>
      </c>
      <c r="F106" s="66"/>
      <c r="G106" s="9">
        <f t="shared" si="4"/>
        <v>0</v>
      </c>
      <c r="H106" s="26"/>
      <c r="I106" s="9">
        <f t="shared" si="5"/>
        <v>0</v>
      </c>
      <c r="J106" s="26"/>
      <c r="K106" s="9">
        <f t="shared" si="6"/>
        <v>0</v>
      </c>
      <c r="L106" s="9">
        <f t="shared" si="7"/>
        <v>0</v>
      </c>
    </row>
    <row r="107" spans="1:12" x14ac:dyDescent="0.3">
      <c r="A107" s="62"/>
      <c r="B107" s="25" t="s">
        <v>10</v>
      </c>
      <c r="C107" s="61" t="s">
        <v>31</v>
      </c>
      <c r="D107" s="16">
        <v>1</v>
      </c>
      <c r="E107" s="16">
        <f>E106*D107</f>
        <v>53</v>
      </c>
      <c r="F107" s="26"/>
      <c r="G107" s="9">
        <f t="shared" si="4"/>
        <v>0</v>
      </c>
      <c r="H107" s="26"/>
      <c r="I107" s="9">
        <f t="shared" si="5"/>
        <v>0</v>
      </c>
      <c r="J107" s="26"/>
      <c r="K107" s="9">
        <f t="shared" si="6"/>
        <v>0</v>
      </c>
      <c r="L107" s="9">
        <f t="shared" si="7"/>
        <v>0</v>
      </c>
    </row>
    <row r="108" spans="1:12" ht="27.6" x14ac:dyDescent="0.3">
      <c r="A108" s="62"/>
      <c r="B108" s="27" t="s">
        <v>72</v>
      </c>
      <c r="C108" s="61" t="s">
        <v>31</v>
      </c>
      <c r="D108" s="26">
        <v>1.1000000000000001</v>
      </c>
      <c r="E108" s="26">
        <f>D108*E106</f>
        <v>58.300000000000004</v>
      </c>
      <c r="F108" s="26"/>
      <c r="G108" s="9">
        <f t="shared" si="4"/>
        <v>0</v>
      </c>
      <c r="H108" s="26"/>
      <c r="I108" s="9">
        <f t="shared" si="5"/>
        <v>0</v>
      </c>
      <c r="J108" s="26"/>
      <c r="K108" s="9">
        <f t="shared" si="6"/>
        <v>0</v>
      </c>
      <c r="L108" s="9">
        <f t="shared" si="7"/>
        <v>0</v>
      </c>
    </row>
    <row r="109" spans="1:12" x14ac:dyDescent="0.3">
      <c r="A109" s="62"/>
      <c r="B109" s="81" t="s">
        <v>73</v>
      </c>
      <c r="C109" s="72" t="s">
        <v>11</v>
      </c>
      <c r="D109" s="34">
        <v>0.35</v>
      </c>
      <c r="E109" s="31">
        <f>E106*D109</f>
        <v>18.549999999999997</v>
      </c>
      <c r="F109" s="31"/>
      <c r="G109" s="9">
        <f t="shared" si="4"/>
        <v>0</v>
      </c>
      <c r="H109" s="31"/>
      <c r="I109" s="9">
        <f t="shared" si="5"/>
        <v>0</v>
      </c>
      <c r="J109" s="31"/>
      <c r="K109" s="9">
        <f t="shared" si="6"/>
        <v>0</v>
      </c>
      <c r="L109" s="9">
        <f t="shared" si="7"/>
        <v>0</v>
      </c>
    </row>
    <row r="110" spans="1:12" x14ac:dyDescent="0.3">
      <c r="A110" s="62"/>
      <c r="B110" s="27" t="s">
        <v>71</v>
      </c>
      <c r="C110" s="71" t="s">
        <v>1</v>
      </c>
      <c r="D110" s="26">
        <v>1.2</v>
      </c>
      <c r="E110" s="26">
        <f>E106*D110</f>
        <v>63.599999999999994</v>
      </c>
      <c r="F110" s="26"/>
      <c r="G110" s="9">
        <f t="shared" si="4"/>
        <v>0</v>
      </c>
      <c r="H110" s="26"/>
      <c r="I110" s="9">
        <f t="shared" si="5"/>
        <v>0</v>
      </c>
      <c r="J110" s="26"/>
      <c r="K110" s="9">
        <f t="shared" si="6"/>
        <v>0</v>
      </c>
      <c r="L110" s="9">
        <f t="shared" si="7"/>
        <v>0</v>
      </c>
    </row>
    <row r="111" spans="1:12" x14ac:dyDescent="0.3">
      <c r="A111" s="62"/>
      <c r="B111" s="27" t="s">
        <v>70</v>
      </c>
      <c r="C111" s="71" t="s">
        <v>17</v>
      </c>
      <c r="D111" s="26">
        <v>5</v>
      </c>
      <c r="E111" s="26">
        <f>E107*D111</f>
        <v>265</v>
      </c>
      <c r="F111" s="26"/>
      <c r="G111" s="9">
        <f t="shared" si="4"/>
        <v>0</v>
      </c>
      <c r="H111" s="26"/>
      <c r="I111" s="9">
        <f t="shared" si="5"/>
        <v>0</v>
      </c>
      <c r="J111" s="26"/>
      <c r="K111" s="9">
        <f t="shared" si="6"/>
        <v>0</v>
      </c>
      <c r="L111" s="9">
        <f t="shared" si="7"/>
        <v>0</v>
      </c>
    </row>
    <row r="112" spans="1:12" x14ac:dyDescent="0.3">
      <c r="A112" s="62"/>
      <c r="B112" s="27" t="s">
        <v>9</v>
      </c>
      <c r="C112" s="71" t="s">
        <v>0</v>
      </c>
      <c r="D112" s="26">
        <v>0.53</v>
      </c>
      <c r="E112" s="26">
        <f>E106*D112</f>
        <v>28.09</v>
      </c>
      <c r="F112" s="26"/>
      <c r="G112" s="9">
        <f t="shared" si="4"/>
        <v>0</v>
      </c>
      <c r="H112" s="26"/>
      <c r="I112" s="9">
        <f t="shared" si="5"/>
        <v>0</v>
      </c>
      <c r="J112" s="26"/>
      <c r="K112" s="9">
        <f t="shared" si="6"/>
        <v>0</v>
      </c>
      <c r="L112" s="9">
        <f t="shared" si="7"/>
        <v>0</v>
      </c>
    </row>
    <row r="113" spans="1:12" ht="27.6" x14ac:dyDescent="0.3">
      <c r="A113" s="12">
        <v>19</v>
      </c>
      <c r="B113" s="6" t="s">
        <v>74</v>
      </c>
      <c r="C113" s="70" t="s">
        <v>30</v>
      </c>
      <c r="D113" s="14"/>
      <c r="E113" s="96">
        <v>95</v>
      </c>
      <c r="F113" s="8"/>
      <c r="G113" s="9">
        <f t="shared" si="4"/>
        <v>0</v>
      </c>
      <c r="H113" s="8"/>
      <c r="I113" s="9">
        <f t="shared" si="5"/>
        <v>0</v>
      </c>
      <c r="J113" s="8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25" t="s">
        <v>10</v>
      </c>
      <c r="C114" s="61" t="s">
        <v>31</v>
      </c>
      <c r="D114" s="16">
        <v>1</v>
      </c>
      <c r="E114" s="16">
        <f>E113*D114</f>
        <v>95</v>
      </c>
      <c r="F114" s="26"/>
      <c r="G114" s="9">
        <f t="shared" si="4"/>
        <v>0</v>
      </c>
      <c r="H114" s="31"/>
      <c r="I114" s="9">
        <f t="shared" si="5"/>
        <v>0</v>
      </c>
      <c r="J114" s="26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25" t="s">
        <v>78</v>
      </c>
      <c r="C115" s="61" t="s">
        <v>1</v>
      </c>
      <c r="D115" s="16">
        <v>3</v>
      </c>
      <c r="E115" s="31">
        <f>E112*D115</f>
        <v>84.27</v>
      </c>
      <c r="F115" s="31"/>
      <c r="G115" s="9">
        <f t="shared" si="4"/>
        <v>0</v>
      </c>
      <c r="H115" s="31"/>
      <c r="I115" s="9">
        <f t="shared" si="5"/>
        <v>0</v>
      </c>
      <c r="J115" s="31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27" t="s">
        <v>56</v>
      </c>
      <c r="C116" s="71" t="s">
        <v>47</v>
      </c>
      <c r="D116" s="26">
        <v>0.01</v>
      </c>
      <c r="E116" s="26">
        <f>E113*D116:D1207</f>
        <v>0.95000000000000007</v>
      </c>
      <c r="F116" s="26"/>
      <c r="G116" s="9">
        <f t="shared" si="4"/>
        <v>0</v>
      </c>
      <c r="H116" s="26"/>
      <c r="I116" s="9">
        <f t="shared" si="5"/>
        <v>0</v>
      </c>
      <c r="J116" s="26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81" t="s">
        <v>73</v>
      </c>
      <c r="C117" s="72" t="s">
        <v>11</v>
      </c>
      <c r="D117" s="34">
        <v>0.05</v>
      </c>
      <c r="E117" s="31">
        <f>E114*D117</f>
        <v>4.75</v>
      </c>
      <c r="F117" s="31"/>
      <c r="G117" s="9">
        <f t="shared" si="4"/>
        <v>0</v>
      </c>
      <c r="H117" s="31"/>
      <c r="I117" s="9">
        <f t="shared" si="5"/>
        <v>0</v>
      </c>
      <c r="J117" s="3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36" t="s">
        <v>2</v>
      </c>
      <c r="C118" s="88" t="s">
        <v>0</v>
      </c>
      <c r="D118" s="11">
        <v>0.2</v>
      </c>
      <c r="E118" s="8">
        <f>E113*D118</f>
        <v>19</v>
      </c>
      <c r="F118" s="8"/>
      <c r="G118" s="9">
        <f t="shared" si="4"/>
        <v>0</v>
      </c>
      <c r="H118" s="8"/>
      <c r="I118" s="9">
        <f t="shared" si="5"/>
        <v>0</v>
      </c>
      <c r="J118" s="8"/>
      <c r="K118" s="9">
        <f t="shared" si="6"/>
        <v>0</v>
      </c>
      <c r="L118" s="9">
        <f t="shared" si="7"/>
        <v>0</v>
      </c>
    </row>
    <row r="119" spans="1:12" x14ac:dyDescent="0.3">
      <c r="A119" s="12">
        <v>20</v>
      </c>
      <c r="B119" s="6" t="s">
        <v>141</v>
      </c>
      <c r="C119" s="70" t="s">
        <v>11</v>
      </c>
      <c r="D119" s="7"/>
      <c r="E119" s="7">
        <v>97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25" t="s">
        <v>10</v>
      </c>
      <c r="C120" s="61" t="s">
        <v>31</v>
      </c>
      <c r="D120" s="16">
        <v>1</v>
      </c>
      <c r="E120" s="16">
        <f>E119*D120</f>
        <v>97</v>
      </c>
      <c r="F120" s="26"/>
      <c r="G120" s="9">
        <f t="shared" si="4"/>
        <v>0</v>
      </c>
      <c r="H120" s="16"/>
      <c r="I120" s="9">
        <f t="shared" si="5"/>
        <v>0</v>
      </c>
      <c r="J120" s="16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25" t="s">
        <v>78</v>
      </c>
      <c r="C121" s="61" t="s">
        <v>1</v>
      </c>
      <c r="D121" s="16">
        <v>3</v>
      </c>
      <c r="E121" s="31">
        <f>E118*D121</f>
        <v>57</v>
      </c>
      <c r="F121" s="31"/>
      <c r="G121" s="9">
        <f t="shared" si="4"/>
        <v>0</v>
      </c>
      <c r="H121" s="31"/>
      <c r="I121" s="9">
        <f t="shared" si="5"/>
        <v>0</v>
      </c>
      <c r="J121" s="3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82" t="s">
        <v>75</v>
      </c>
      <c r="C122" s="61" t="s">
        <v>1</v>
      </c>
      <c r="D122" s="16">
        <v>2</v>
      </c>
      <c r="E122" s="31">
        <f>E119*D122</f>
        <v>194</v>
      </c>
      <c r="F122" s="31"/>
      <c r="G122" s="9">
        <f t="shared" si="4"/>
        <v>0</v>
      </c>
      <c r="H122" s="31"/>
      <c r="I122" s="9">
        <f t="shared" si="5"/>
        <v>0</v>
      </c>
      <c r="J122" s="31"/>
      <c r="K122" s="9">
        <f t="shared" si="6"/>
        <v>0</v>
      </c>
      <c r="L122" s="9">
        <f t="shared" si="7"/>
        <v>0</v>
      </c>
    </row>
    <row r="123" spans="1:12" x14ac:dyDescent="0.3">
      <c r="A123" s="12"/>
      <c r="B123" s="32" t="s">
        <v>76</v>
      </c>
      <c r="C123" s="61" t="s">
        <v>1</v>
      </c>
      <c r="D123" s="16">
        <v>0.63</v>
      </c>
      <c r="E123" s="31">
        <f>E119*D123</f>
        <v>61.11</v>
      </c>
      <c r="F123" s="31"/>
      <c r="G123" s="9">
        <f t="shared" si="4"/>
        <v>0</v>
      </c>
      <c r="H123" s="31"/>
      <c r="I123" s="9">
        <f t="shared" si="5"/>
        <v>0</v>
      </c>
      <c r="J123" s="31"/>
      <c r="K123" s="9">
        <f t="shared" si="6"/>
        <v>0</v>
      </c>
      <c r="L123" s="9">
        <f t="shared" si="7"/>
        <v>0</v>
      </c>
    </row>
    <row r="124" spans="1:12" x14ac:dyDescent="0.3">
      <c r="A124" s="12"/>
      <c r="B124" s="32" t="s">
        <v>77</v>
      </c>
      <c r="C124" s="61" t="s">
        <v>1</v>
      </c>
      <c r="D124" s="16">
        <v>0.12</v>
      </c>
      <c r="E124" s="31">
        <f>E119*D124</f>
        <v>11.639999999999999</v>
      </c>
      <c r="F124" s="31"/>
      <c r="G124" s="9">
        <f t="shared" si="4"/>
        <v>0</v>
      </c>
      <c r="H124" s="31"/>
      <c r="I124" s="9">
        <f t="shared" si="5"/>
        <v>0</v>
      </c>
      <c r="J124" s="31"/>
      <c r="K124" s="9">
        <f t="shared" si="6"/>
        <v>0</v>
      </c>
      <c r="L124" s="9">
        <f t="shared" si="7"/>
        <v>0</v>
      </c>
    </row>
    <row r="125" spans="1:12" x14ac:dyDescent="0.3">
      <c r="A125" s="12"/>
      <c r="B125" s="33" t="s">
        <v>14</v>
      </c>
      <c r="C125" s="72" t="s">
        <v>12</v>
      </c>
      <c r="D125" s="94"/>
      <c r="E125" s="26">
        <v>5</v>
      </c>
      <c r="F125" s="26"/>
      <c r="G125" s="9">
        <f t="shared" si="4"/>
        <v>0</v>
      </c>
      <c r="H125" s="34"/>
      <c r="I125" s="9">
        <f t="shared" si="5"/>
        <v>0</v>
      </c>
      <c r="J125" s="34"/>
      <c r="K125" s="9">
        <f t="shared" si="6"/>
        <v>0</v>
      </c>
      <c r="L125" s="9">
        <f t="shared" si="7"/>
        <v>0</v>
      </c>
    </row>
    <row r="126" spans="1:12" x14ac:dyDescent="0.3">
      <c r="A126" s="12"/>
      <c r="B126" s="83" t="s">
        <v>15</v>
      </c>
      <c r="C126" s="61" t="s">
        <v>13</v>
      </c>
      <c r="D126" s="16"/>
      <c r="E126" s="31">
        <v>3</v>
      </c>
      <c r="F126" s="31"/>
      <c r="G126" s="9">
        <f t="shared" si="4"/>
        <v>0</v>
      </c>
      <c r="H126" s="31"/>
      <c r="I126" s="9">
        <f t="shared" si="5"/>
        <v>0</v>
      </c>
      <c r="J126" s="31"/>
      <c r="K126" s="9">
        <f t="shared" si="6"/>
        <v>0</v>
      </c>
      <c r="L126" s="9">
        <f t="shared" si="7"/>
        <v>0</v>
      </c>
    </row>
    <row r="127" spans="1:12" x14ac:dyDescent="0.3">
      <c r="A127" s="12"/>
      <c r="B127" s="83" t="s">
        <v>16</v>
      </c>
      <c r="C127" s="61" t="s">
        <v>0</v>
      </c>
      <c r="D127" s="16">
        <v>0.5</v>
      </c>
      <c r="E127" s="31">
        <f>E119*D127</f>
        <v>48.5</v>
      </c>
      <c r="F127" s="31"/>
      <c r="G127" s="9">
        <f t="shared" si="4"/>
        <v>0</v>
      </c>
      <c r="H127" s="31"/>
      <c r="I127" s="9">
        <f t="shared" si="5"/>
        <v>0</v>
      </c>
      <c r="J127" s="31"/>
      <c r="K127" s="9">
        <f t="shared" si="6"/>
        <v>0</v>
      </c>
      <c r="L127" s="9">
        <f t="shared" si="7"/>
        <v>0</v>
      </c>
    </row>
    <row r="128" spans="1:12" ht="27.6" x14ac:dyDescent="0.3">
      <c r="A128" s="12">
        <v>21</v>
      </c>
      <c r="B128" s="6" t="s">
        <v>79</v>
      </c>
      <c r="C128" s="70" t="s">
        <v>11</v>
      </c>
      <c r="D128" s="7"/>
      <c r="E128" s="7">
        <v>26</v>
      </c>
      <c r="F128" s="8"/>
      <c r="G128" s="9">
        <f t="shared" si="4"/>
        <v>0</v>
      </c>
      <c r="H128" s="8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12"/>
      <c r="B129" s="25" t="s">
        <v>10</v>
      </c>
      <c r="C129" s="61" t="s">
        <v>31</v>
      </c>
      <c r="D129" s="16">
        <v>1</v>
      </c>
      <c r="E129" s="16">
        <f>E128*D129</f>
        <v>26</v>
      </c>
      <c r="F129" s="26"/>
      <c r="G129" s="9">
        <f t="shared" si="4"/>
        <v>0</v>
      </c>
      <c r="H129" s="16"/>
      <c r="I129" s="9">
        <f t="shared" si="5"/>
        <v>0</v>
      </c>
      <c r="J129" s="16"/>
      <c r="K129" s="9">
        <f t="shared" si="6"/>
        <v>0</v>
      </c>
      <c r="L129" s="9">
        <f t="shared" si="7"/>
        <v>0</v>
      </c>
    </row>
    <row r="130" spans="1:12" x14ac:dyDescent="0.3">
      <c r="A130" s="12"/>
      <c r="B130" s="82" t="s">
        <v>87</v>
      </c>
      <c r="C130" s="61" t="s">
        <v>31</v>
      </c>
      <c r="D130" s="16">
        <v>1.1000000000000001</v>
      </c>
      <c r="E130" s="31">
        <f>E128*D130</f>
        <v>28.6</v>
      </c>
      <c r="F130" s="31"/>
      <c r="G130" s="9">
        <f t="shared" si="4"/>
        <v>0</v>
      </c>
      <c r="H130" s="31"/>
      <c r="I130" s="9">
        <f t="shared" si="5"/>
        <v>0</v>
      </c>
      <c r="J130" s="31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32" t="s">
        <v>70</v>
      </c>
      <c r="C131" s="61" t="s">
        <v>17</v>
      </c>
      <c r="D131" s="16">
        <v>1</v>
      </c>
      <c r="E131" s="31">
        <f>E128*D131</f>
        <v>26</v>
      </c>
      <c r="F131" s="31"/>
      <c r="G131" s="9">
        <f t="shared" si="4"/>
        <v>0</v>
      </c>
      <c r="H131" s="31"/>
      <c r="I131" s="9">
        <f t="shared" si="5"/>
        <v>0</v>
      </c>
      <c r="J131" s="31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32" t="s">
        <v>80</v>
      </c>
      <c r="C132" s="61" t="s">
        <v>1</v>
      </c>
      <c r="D132" s="16">
        <v>0.45</v>
      </c>
      <c r="E132" s="31">
        <f>E128*D132</f>
        <v>11.700000000000001</v>
      </c>
      <c r="F132" s="31"/>
      <c r="G132" s="9">
        <f t="shared" si="4"/>
        <v>0</v>
      </c>
      <c r="H132" s="31"/>
      <c r="I132" s="9">
        <f t="shared" si="5"/>
        <v>0</v>
      </c>
      <c r="J132" s="31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83" t="s">
        <v>16</v>
      </c>
      <c r="C133" s="61" t="s">
        <v>0</v>
      </c>
      <c r="D133" s="16">
        <v>0.5</v>
      </c>
      <c r="E133" s="31">
        <f>E128*D133</f>
        <v>13</v>
      </c>
      <c r="F133" s="31"/>
      <c r="G133" s="9">
        <f t="shared" si="4"/>
        <v>0</v>
      </c>
      <c r="H133" s="31"/>
      <c r="I133" s="9">
        <f t="shared" si="5"/>
        <v>0</v>
      </c>
      <c r="J133" s="31"/>
      <c r="K133" s="9">
        <f t="shared" si="6"/>
        <v>0</v>
      </c>
      <c r="L133" s="9">
        <f t="shared" si="7"/>
        <v>0</v>
      </c>
    </row>
    <row r="134" spans="1:12" ht="27.6" x14ac:dyDescent="0.3">
      <c r="A134" s="12">
        <v>22</v>
      </c>
      <c r="B134" s="6" t="s">
        <v>145</v>
      </c>
      <c r="C134" s="70" t="s">
        <v>11</v>
      </c>
      <c r="D134" s="7"/>
      <c r="E134" s="7">
        <f>E136+E137+E138</f>
        <v>18.700000000000003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25" t="s">
        <v>10</v>
      </c>
      <c r="C135" s="61" t="s">
        <v>31</v>
      </c>
      <c r="D135" s="16">
        <v>1</v>
      </c>
      <c r="E135" s="16">
        <f>E134*D135</f>
        <v>18.700000000000003</v>
      </c>
      <c r="F135" s="26"/>
      <c r="G135" s="9">
        <f t="shared" si="4"/>
        <v>0</v>
      </c>
      <c r="H135" s="16"/>
      <c r="I135" s="9">
        <f t="shared" si="5"/>
        <v>0</v>
      </c>
      <c r="J135" s="16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82" t="s">
        <v>146</v>
      </c>
      <c r="C136" s="61" t="s">
        <v>31</v>
      </c>
      <c r="D136" s="16"/>
      <c r="E136" s="31">
        <f>4*1.1*3</f>
        <v>13.200000000000001</v>
      </c>
      <c r="F136" s="31"/>
      <c r="G136" s="9">
        <f t="shared" si="4"/>
        <v>0</v>
      </c>
      <c r="H136" s="31"/>
      <c r="I136" s="9">
        <f t="shared" si="5"/>
        <v>0</v>
      </c>
      <c r="J136" s="31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82" t="s">
        <v>147</v>
      </c>
      <c r="C137" s="61" t="s">
        <v>31</v>
      </c>
      <c r="D137" s="16"/>
      <c r="E137" s="31">
        <f>1.6*1.1*2</f>
        <v>3.5200000000000005</v>
      </c>
      <c r="F137" s="31"/>
      <c r="G137" s="9">
        <f t="shared" si="4"/>
        <v>0</v>
      </c>
      <c r="H137" s="31"/>
      <c r="I137" s="9">
        <f t="shared" si="5"/>
        <v>0</v>
      </c>
      <c r="J137" s="31"/>
      <c r="K137" s="9">
        <f t="shared" si="6"/>
        <v>0</v>
      </c>
      <c r="L137" s="9">
        <f t="shared" si="7"/>
        <v>0</v>
      </c>
    </row>
    <row r="138" spans="1:12" x14ac:dyDescent="0.3">
      <c r="A138" s="12"/>
      <c r="B138" s="82" t="s">
        <v>148</v>
      </c>
      <c r="C138" s="61" t="s">
        <v>31</v>
      </c>
      <c r="D138" s="16"/>
      <c r="E138" s="31">
        <f>0.9*1.1*2</f>
        <v>1.9800000000000002</v>
      </c>
      <c r="F138" s="31"/>
      <c r="G138" s="9">
        <f t="shared" si="4"/>
        <v>0</v>
      </c>
      <c r="H138" s="31"/>
      <c r="I138" s="9">
        <f t="shared" si="5"/>
        <v>0</v>
      </c>
      <c r="J138" s="31"/>
      <c r="K138" s="9">
        <f t="shared" si="6"/>
        <v>0</v>
      </c>
      <c r="L138" s="9">
        <f t="shared" si="7"/>
        <v>0</v>
      </c>
    </row>
    <row r="139" spans="1:12" x14ac:dyDescent="0.3">
      <c r="A139" s="12"/>
      <c r="B139" s="32" t="s">
        <v>70</v>
      </c>
      <c r="C139" s="61" t="s">
        <v>17</v>
      </c>
      <c r="D139" s="16">
        <v>0.5</v>
      </c>
      <c r="E139" s="31">
        <f>E134*D139</f>
        <v>9.3500000000000014</v>
      </c>
      <c r="F139" s="31"/>
      <c r="G139" s="9">
        <f t="shared" si="4"/>
        <v>0</v>
      </c>
      <c r="H139" s="31"/>
      <c r="I139" s="9">
        <f t="shared" si="5"/>
        <v>0</v>
      </c>
      <c r="J139" s="31"/>
      <c r="K139" s="9">
        <f t="shared" si="6"/>
        <v>0</v>
      </c>
      <c r="L139" s="9">
        <f t="shared" si="7"/>
        <v>0</v>
      </c>
    </row>
    <row r="140" spans="1:12" x14ac:dyDescent="0.3">
      <c r="A140" s="12"/>
      <c r="B140" s="32" t="s">
        <v>149</v>
      </c>
      <c r="C140" s="61" t="s">
        <v>1</v>
      </c>
      <c r="D140" s="16">
        <v>0.85</v>
      </c>
      <c r="E140" s="31">
        <f>E133*D140</f>
        <v>11.049999999999999</v>
      </c>
      <c r="F140" s="31"/>
      <c r="G140" s="9">
        <f t="shared" si="4"/>
        <v>0</v>
      </c>
      <c r="H140" s="31"/>
      <c r="I140" s="9">
        <f t="shared" si="5"/>
        <v>0</v>
      </c>
      <c r="J140" s="31"/>
      <c r="K140" s="9">
        <f t="shared" si="6"/>
        <v>0</v>
      </c>
      <c r="L140" s="9">
        <f t="shared" si="7"/>
        <v>0</v>
      </c>
    </row>
    <row r="141" spans="1:12" x14ac:dyDescent="0.3">
      <c r="A141" s="12"/>
      <c r="B141" s="32" t="s">
        <v>150</v>
      </c>
      <c r="C141" s="61" t="s">
        <v>151</v>
      </c>
      <c r="D141" s="16">
        <v>0.3</v>
      </c>
      <c r="E141" s="31">
        <f>E134*D141</f>
        <v>5.61</v>
      </c>
      <c r="F141" s="31"/>
      <c r="G141" s="9">
        <f t="shared" si="4"/>
        <v>0</v>
      </c>
      <c r="H141" s="31"/>
      <c r="I141" s="9">
        <f t="shared" si="5"/>
        <v>0</v>
      </c>
      <c r="J141" s="31"/>
      <c r="K141" s="9">
        <f t="shared" si="6"/>
        <v>0</v>
      </c>
      <c r="L141" s="9">
        <f t="shared" si="7"/>
        <v>0</v>
      </c>
    </row>
    <row r="142" spans="1:12" x14ac:dyDescent="0.3">
      <c r="A142" s="12"/>
      <c r="B142" s="83" t="s">
        <v>16</v>
      </c>
      <c r="C142" s="61" t="s">
        <v>0</v>
      </c>
      <c r="D142" s="16">
        <v>0.5</v>
      </c>
      <c r="E142" s="31">
        <f>E134*D142</f>
        <v>9.3500000000000014</v>
      </c>
      <c r="F142" s="31"/>
      <c r="G142" s="9">
        <f t="shared" si="4"/>
        <v>0</v>
      </c>
      <c r="H142" s="31"/>
      <c r="I142" s="9">
        <f t="shared" si="5"/>
        <v>0</v>
      </c>
      <c r="J142" s="31"/>
      <c r="K142" s="9">
        <f t="shared" si="6"/>
        <v>0</v>
      </c>
      <c r="L142" s="9">
        <f t="shared" si="7"/>
        <v>0</v>
      </c>
    </row>
    <row r="143" spans="1:12" x14ac:dyDescent="0.3">
      <c r="A143" s="62" t="s">
        <v>99</v>
      </c>
      <c r="B143" s="64" t="s">
        <v>81</v>
      </c>
      <c r="C143" s="70" t="s">
        <v>30</v>
      </c>
      <c r="D143" s="93"/>
      <c r="E143" s="65">
        <v>14</v>
      </c>
      <c r="F143" s="66"/>
      <c r="G143" s="9">
        <f t="shared" si="4"/>
        <v>0</v>
      </c>
      <c r="H143" s="26"/>
      <c r="I143" s="9">
        <f t="shared" si="5"/>
        <v>0</v>
      </c>
      <c r="J143" s="26"/>
      <c r="K143" s="9">
        <f t="shared" si="6"/>
        <v>0</v>
      </c>
      <c r="L143" s="9">
        <f t="shared" si="7"/>
        <v>0</v>
      </c>
    </row>
    <row r="144" spans="1:12" x14ac:dyDescent="0.3">
      <c r="A144" s="62"/>
      <c r="B144" s="25" t="s">
        <v>10</v>
      </c>
      <c r="C144" s="61" t="s">
        <v>30</v>
      </c>
      <c r="D144" s="16">
        <v>1</v>
      </c>
      <c r="E144" s="16">
        <f>E143*D144</f>
        <v>14</v>
      </c>
      <c r="F144" s="26"/>
      <c r="G144" s="9">
        <f t="shared" si="4"/>
        <v>0</v>
      </c>
      <c r="H144" s="26"/>
      <c r="I144" s="9">
        <f t="shared" si="5"/>
        <v>0</v>
      </c>
      <c r="J144" s="26"/>
      <c r="K144" s="9">
        <f t="shared" si="6"/>
        <v>0</v>
      </c>
      <c r="L144" s="9">
        <f t="shared" si="7"/>
        <v>0</v>
      </c>
    </row>
    <row r="145" spans="1:12" x14ac:dyDescent="0.3">
      <c r="A145" s="62"/>
      <c r="B145" s="27" t="s">
        <v>89</v>
      </c>
      <c r="C145" s="61" t="s">
        <v>30</v>
      </c>
      <c r="D145" s="26">
        <v>1.1000000000000001</v>
      </c>
      <c r="E145" s="26">
        <f>D145*E143</f>
        <v>15.400000000000002</v>
      </c>
      <c r="F145" s="26"/>
      <c r="G145" s="9">
        <f t="shared" si="4"/>
        <v>0</v>
      </c>
      <c r="H145" s="26"/>
      <c r="I145" s="9">
        <f t="shared" si="5"/>
        <v>0</v>
      </c>
      <c r="J145" s="26"/>
      <c r="K145" s="9">
        <f t="shared" si="6"/>
        <v>0</v>
      </c>
      <c r="L145" s="9">
        <f t="shared" si="7"/>
        <v>0</v>
      </c>
    </row>
    <row r="146" spans="1:12" x14ac:dyDescent="0.3">
      <c r="A146" s="62"/>
      <c r="B146" s="27" t="s">
        <v>82</v>
      </c>
      <c r="C146" s="71" t="s">
        <v>12</v>
      </c>
      <c r="D146" s="26">
        <v>0.2</v>
      </c>
      <c r="E146" s="95">
        <f>E143*D146</f>
        <v>2.8000000000000003</v>
      </c>
      <c r="F146" s="26"/>
      <c r="G146" s="9">
        <f t="shared" si="4"/>
        <v>0</v>
      </c>
      <c r="H146" s="26"/>
      <c r="I146" s="9">
        <f t="shared" si="5"/>
        <v>0</v>
      </c>
      <c r="J146" s="26"/>
      <c r="K146" s="9">
        <f t="shared" si="6"/>
        <v>0</v>
      </c>
      <c r="L146" s="9">
        <f t="shared" si="7"/>
        <v>0</v>
      </c>
    </row>
    <row r="147" spans="1:12" x14ac:dyDescent="0.3">
      <c r="A147" s="62"/>
      <c r="B147" s="27" t="s">
        <v>70</v>
      </c>
      <c r="C147" s="71" t="s">
        <v>17</v>
      </c>
      <c r="D147" s="26">
        <v>5</v>
      </c>
      <c r="E147" s="26">
        <f>E144*D147</f>
        <v>70</v>
      </c>
      <c r="F147" s="26"/>
      <c r="G147" s="9">
        <f t="shared" si="4"/>
        <v>0</v>
      </c>
      <c r="H147" s="26"/>
      <c r="I147" s="9">
        <f t="shared" si="5"/>
        <v>0</v>
      </c>
      <c r="J147" s="26"/>
      <c r="K147" s="9">
        <f t="shared" si="6"/>
        <v>0</v>
      </c>
      <c r="L147" s="9">
        <f t="shared" si="7"/>
        <v>0</v>
      </c>
    </row>
    <row r="148" spans="1:12" x14ac:dyDescent="0.3">
      <c r="A148" s="62"/>
      <c r="B148" s="27" t="s">
        <v>9</v>
      </c>
      <c r="C148" s="71" t="s">
        <v>0</v>
      </c>
      <c r="D148" s="26">
        <v>0.53</v>
      </c>
      <c r="E148" s="26">
        <f>E143*D148</f>
        <v>7.42</v>
      </c>
      <c r="F148" s="26"/>
      <c r="G148" s="9">
        <f t="shared" si="4"/>
        <v>0</v>
      </c>
      <c r="H148" s="26"/>
      <c r="I148" s="9">
        <f t="shared" si="5"/>
        <v>0</v>
      </c>
      <c r="J148" s="26"/>
      <c r="K148" s="9">
        <f t="shared" si="6"/>
        <v>0</v>
      </c>
      <c r="L148" s="9">
        <f t="shared" si="7"/>
        <v>0</v>
      </c>
    </row>
    <row r="149" spans="1:12" ht="27.6" x14ac:dyDescent="0.3">
      <c r="A149" s="62" t="s">
        <v>105</v>
      </c>
      <c r="B149" s="64" t="s">
        <v>85</v>
      </c>
      <c r="C149" s="70" t="s">
        <v>30</v>
      </c>
      <c r="D149" s="93"/>
      <c r="E149" s="65">
        <v>12</v>
      </c>
      <c r="F149" s="66"/>
      <c r="G149" s="9">
        <f t="shared" si="4"/>
        <v>0</v>
      </c>
      <c r="H149" s="26"/>
      <c r="I149" s="9">
        <f t="shared" si="5"/>
        <v>0</v>
      </c>
      <c r="J149" s="26"/>
      <c r="K149" s="9">
        <f t="shared" si="6"/>
        <v>0</v>
      </c>
      <c r="L149" s="9">
        <f t="shared" si="7"/>
        <v>0</v>
      </c>
    </row>
    <row r="150" spans="1:12" x14ac:dyDescent="0.3">
      <c r="A150" s="62"/>
      <c r="B150" s="25" t="s">
        <v>10</v>
      </c>
      <c r="C150" s="61" t="s">
        <v>30</v>
      </c>
      <c r="D150" s="16">
        <v>1</v>
      </c>
      <c r="E150" s="16">
        <f>E149*D150</f>
        <v>12</v>
      </c>
      <c r="F150" s="26"/>
      <c r="G150" s="9">
        <f t="shared" si="4"/>
        <v>0</v>
      </c>
      <c r="H150" s="26"/>
      <c r="I150" s="9">
        <f t="shared" si="5"/>
        <v>0</v>
      </c>
      <c r="J150" s="26"/>
      <c r="K150" s="9">
        <f t="shared" si="6"/>
        <v>0</v>
      </c>
      <c r="L150" s="9">
        <f t="shared" si="7"/>
        <v>0</v>
      </c>
    </row>
    <row r="151" spans="1:12" x14ac:dyDescent="0.3">
      <c r="A151" s="62"/>
      <c r="B151" s="27" t="s">
        <v>86</v>
      </c>
      <c r="C151" s="61" t="s">
        <v>30</v>
      </c>
      <c r="D151" s="26">
        <v>1.1000000000000001</v>
      </c>
      <c r="E151" s="26">
        <f>D151*E149</f>
        <v>13.200000000000001</v>
      </c>
      <c r="F151" s="26"/>
      <c r="G151" s="9">
        <f t="shared" si="4"/>
        <v>0</v>
      </c>
      <c r="H151" s="26"/>
      <c r="I151" s="9">
        <f t="shared" si="5"/>
        <v>0</v>
      </c>
      <c r="J151" s="26"/>
      <c r="K151" s="9">
        <f t="shared" si="6"/>
        <v>0</v>
      </c>
      <c r="L151" s="9">
        <f t="shared" si="7"/>
        <v>0</v>
      </c>
    </row>
    <row r="152" spans="1:12" x14ac:dyDescent="0.3">
      <c r="A152" s="62"/>
      <c r="B152" s="27" t="s">
        <v>82</v>
      </c>
      <c r="C152" s="71" t="s">
        <v>12</v>
      </c>
      <c r="D152" s="26">
        <v>0.2</v>
      </c>
      <c r="E152" s="95">
        <v>3</v>
      </c>
      <c r="F152" s="26"/>
      <c r="G152" s="9">
        <f t="shared" si="4"/>
        <v>0</v>
      </c>
      <c r="H152" s="26"/>
      <c r="I152" s="9">
        <f t="shared" si="5"/>
        <v>0</v>
      </c>
      <c r="J152" s="26"/>
      <c r="K152" s="9">
        <f t="shared" si="6"/>
        <v>0</v>
      </c>
      <c r="L152" s="9">
        <f t="shared" si="7"/>
        <v>0</v>
      </c>
    </row>
    <row r="153" spans="1:12" x14ac:dyDescent="0.3">
      <c r="A153" s="62"/>
      <c r="B153" s="27" t="s">
        <v>70</v>
      </c>
      <c r="C153" s="71" t="s">
        <v>17</v>
      </c>
      <c r="D153" s="26">
        <v>2</v>
      </c>
      <c r="E153" s="26">
        <f>E150*D153</f>
        <v>24</v>
      </c>
      <c r="F153" s="26"/>
      <c r="G153" s="9">
        <f t="shared" si="4"/>
        <v>0</v>
      </c>
      <c r="H153" s="26"/>
      <c r="I153" s="9">
        <f t="shared" si="5"/>
        <v>0</v>
      </c>
      <c r="J153" s="26"/>
      <c r="K153" s="9">
        <f t="shared" si="6"/>
        <v>0</v>
      </c>
      <c r="L153" s="9">
        <f t="shared" si="7"/>
        <v>0</v>
      </c>
    </row>
    <row r="154" spans="1:12" x14ac:dyDescent="0.3">
      <c r="A154" s="62"/>
      <c r="B154" s="27" t="s">
        <v>9</v>
      </c>
      <c r="C154" s="71" t="s">
        <v>0</v>
      </c>
      <c r="D154" s="26">
        <v>0.7</v>
      </c>
      <c r="E154" s="26">
        <f>E149*D154</f>
        <v>8.3999999999999986</v>
      </c>
      <c r="F154" s="26"/>
      <c r="G154" s="9">
        <f t="shared" si="4"/>
        <v>0</v>
      </c>
      <c r="H154" s="26"/>
      <c r="I154" s="9">
        <f t="shared" si="5"/>
        <v>0</v>
      </c>
      <c r="J154" s="26"/>
      <c r="K154" s="9">
        <f t="shared" si="6"/>
        <v>0</v>
      </c>
      <c r="L154" s="9">
        <f t="shared" si="7"/>
        <v>0</v>
      </c>
    </row>
    <row r="155" spans="1:12" x14ac:dyDescent="0.3">
      <c r="A155" s="62" t="s">
        <v>112</v>
      </c>
      <c r="B155" s="64" t="s">
        <v>110</v>
      </c>
      <c r="C155" s="70" t="s">
        <v>30</v>
      </c>
      <c r="D155" s="93"/>
      <c r="E155" s="65">
        <v>26</v>
      </c>
      <c r="F155" s="66"/>
      <c r="G155" s="9">
        <f t="shared" ref="G155:G203" si="8">F155*E155</f>
        <v>0</v>
      </c>
      <c r="H155" s="26"/>
      <c r="I155" s="9">
        <f t="shared" ref="I155:I203" si="9">H155*E155</f>
        <v>0</v>
      </c>
      <c r="J155" s="26"/>
      <c r="K155" s="9">
        <f t="shared" ref="K155:K203" si="10">J155*E155</f>
        <v>0</v>
      </c>
      <c r="L155" s="9">
        <f t="shared" ref="L155:L203" si="11">G155+I155+K155</f>
        <v>0</v>
      </c>
    </row>
    <row r="156" spans="1:12" x14ac:dyDescent="0.3">
      <c r="A156" s="62"/>
      <c r="B156" s="25" t="s">
        <v>10</v>
      </c>
      <c r="C156" s="61" t="s">
        <v>30</v>
      </c>
      <c r="D156" s="16">
        <v>1</v>
      </c>
      <c r="E156" s="16">
        <f>E155*D156</f>
        <v>26</v>
      </c>
      <c r="F156" s="26"/>
      <c r="G156" s="9">
        <f t="shared" si="8"/>
        <v>0</v>
      </c>
      <c r="H156" s="26"/>
      <c r="I156" s="9">
        <f t="shared" si="9"/>
        <v>0</v>
      </c>
      <c r="J156" s="26"/>
      <c r="K156" s="9">
        <f t="shared" si="10"/>
        <v>0</v>
      </c>
      <c r="L156" s="9">
        <f t="shared" si="11"/>
        <v>0</v>
      </c>
    </row>
    <row r="157" spans="1:12" x14ac:dyDescent="0.3">
      <c r="A157" s="62"/>
      <c r="B157" s="27" t="s">
        <v>91</v>
      </c>
      <c r="C157" s="61" t="s">
        <v>30</v>
      </c>
      <c r="D157" s="26">
        <v>1.1000000000000001</v>
      </c>
      <c r="E157" s="26">
        <f>D157*E155</f>
        <v>28.6</v>
      </c>
      <c r="F157" s="26"/>
      <c r="G157" s="9">
        <f t="shared" si="8"/>
        <v>0</v>
      </c>
      <c r="H157" s="26"/>
      <c r="I157" s="9">
        <f t="shared" si="9"/>
        <v>0</v>
      </c>
      <c r="J157" s="26"/>
      <c r="K157" s="9">
        <f t="shared" si="10"/>
        <v>0</v>
      </c>
      <c r="L157" s="9">
        <f t="shared" si="11"/>
        <v>0</v>
      </c>
    </row>
    <row r="158" spans="1:12" x14ac:dyDescent="0.3">
      <c r="A158" s="62"/>
      <c r="B158" s="27" t="s">
        <v>93</v>
      </c>
      <c r="C158" s="71" t="s">
        <v>12</v>
      </c>
      <c r="D158" s="26"/>
      <c r="E158" s="95">
        <v>4</v>
      </c>
      <c r="F158" s="26"/>
      <c r="G158" s="9">
        <f t="shared" si="8"/>
        <v>0</v>
      </c>
      <c r="H158" s="26"/>
      <c r="I158" s="9">
        <f t="shared" si="9"/>
        <v>0</v>
      </c>
      <c r="J158" s="26"/>
      <c r="K158" s="9">
        <f t="shared" si="10"/>
        <v>0</v>
      </c>
      <c r="L158" s="9">
        <f t="shared" si="11"/>
        <v>0</v>
      </c>
    </row>
    <row r="159" spans="1:12" x14ac:dyDescent="0.3">
      <c r="A159" s="62"/>
      <c r="B159" s="27" t="s">
        <v>92</v>
      </c>
      <c r="C159" s="71" t="s">
        <v>12</v>
      </c>
      <c r="D159" s="26">
        <v>2</v>
      </c>
      <c r="E159" s="95">
        <f>E155*D159</f>
        <v>52</v>
      </c>
      <c r="F159" s="26"/>
      <c r="G159" s="9">
        <f t="shared" si="8"/>
        <v>0</v>
      </c>
      <c r="H159" s="26"/>
      <c r="I159" s="9">
        <f t="shared" si="9"/>
        <v>0</v>
      </c>
      <c r="J159" s="26"/>
      <c r="K159" s="9">
        <f t="shared" si="10"/>
        <v>0</v>
      </c>
      <c r="L159" s="9">
        <f t="shared" si="11"/>
        <v>0</v>
      </c>
    </row>
    <row r="160" spans="1:12" x14ac:dyDescent="0.3">
      <c r="A160" s="62"/>
      <c r="B160" s="27" t="s">
        <v>82</v>
      </c>
      <c r="C160" s="71" t="s">
        <v>12</v>
      </c>
      <c r="D160" s="26">
        <v>0.2</v>
      </c>
      <c r="E160" s="95">
        <v>4</v>
      </c>
      <c r="F160" s="26"/>
      <c r="G160" s="9">
        <f t="shared" si="8"/>
        <v>0</v>
      </c>
      <c r="H160" s="26"/>
      <c r="I160" s="9">
        <f t="shared" si="9"/>
        <v>0</v>
      </c>
      <c r="J160" s="26"/>
      <c r="K160" s="9">
        <f t="shared" si="10"/>
        <v>0</v>
      </c>
      <c r="L160" s="9">
        <f t="shared" si="11"/>
        <v>0</v>
      </c>
    </row>
    <row r="161" spans="1:12" x14ac:dyDescent="0.3">
      <c r="A161" s="62"/>
      <c r="B161" s="27" t="s">
        <v>70</v>
      </c>
      <c r="C161" s="71" t="s">
        <v>17</v>
      </c>
      <c r="D161" s="26">
        <v>0.8</v>
      </c>
      <c r="E161" s="26">
        <f>E156*D161</f>
        <v>20.8</v>
      </c>
      <c r="F161" s="26"/>
      <c r="G161" s="9">
        <f t="shared" si="8"/>
        <v>0</v>
      </c>
      <c r="H161" s="26"/>
      <c r="I161" s="9">
        <f t="shared" si="9"/>
        <v>0</v>
      </c>
      <c r="J161" s="26"/>
      <c r="K161" s="9">
        <f t="shared" si="10"/>
        <v>0</v>
      </c>
      <c r="L161" s="9">
        <f t="shared" si="11"/>
        <v>0</v>
      </c>
    </row>
    <row r="162" spans="1:12" x14ac:dyDescent="0.3">
      <c r="A162" s="62"/>
      <c r="B162" s="27" t="s">
        <v>9</v>
      </c>
      <c r="C162" s="71" t="s">
        <v>0</v>
      </c>
      <c r="D162" s="26">
        <v>0.53</v>
      </c>
      <c r="E162" s="26">
        <f>E155*D162</f>
        <v>13.780000000000001</v>
      </c>
      <c r="F162" s="26"/>
      <c r="G162" s="9">
        <f t="shared" si="8"/>
        <v>0</v>
      </c>
      <c r="H162" s="26"/>
      <c r="I162" s="9">
        <f t="shared" si="9"/>
        <v>0</v>
      </c>
      <c r="J162" s="26"/>
      <c r="K162" s="9">
        <f t="shared" si="10"/>
        <v>0</v>
      </c>
      <c r="L162" s="9">
        <f t="shared" si="11"/>
        <v>0</v>
      </c>
    </row>
    <row r="163" spans="1:12" x14ac:dyDescent="0.3">
      <c r="A163" s="62" t="s">
        <v>113</v>
      </c>
      <c r="B163" s="64" t="s">
        <v>94</v>
      </c>
      <c r="C163" s="70" t="s">
        <v>30</v>
      </c>
      <c r="D163" s="93"/>
      <c r="E163" s="65">
        <v>10</v>
      </c>
      <c r="F163" s="66"/>
      <c r="G163" s="9">
        <f t="shared" si="8"/>
        <v>0</v>
      </c>
      <c r="H163" s="26"/>
      <c r="I163" s="9">
        <f t="shared" si="9"/>
        <v>0</v>
      </c>
      <c r="J163" s="26"/>
      <c r="K163" s="9">
        <f t="shared" si="10"/>
        <v>0</v>
      </c>
      <c r="L163" s="9">
        <f t="shared" si="11"/>
        <v>0</v>
      </c>
    </row>
    <row r="164" spans="1:12" x14ac:dyDescent="0.3">
      <c r="A164" s="62"/>
      <c r="B164" s="25" t="s">
        <v>10</v>
      </c>
      <c r="C164" s="61" t="s">
        <v>30</v>
      </c>
      <c r="D164" s="16">
        <v>1</v>
      </c>
      <c r="E164" s="16">
        <f>E163*D164</f>
        <v>10</v>
      </c>
      <c r="F164" s="26"/>
      <c r="G164" s="9">
        <f t="shared" si="8"/>
        <v>0</v>
      </c>
      <c r="H164" s="26"/>
      <c r="I164" s="9">
        <f t="shared" si="9"/>
        <v>0</v>
      </c>
      <c r="J164" s="26"/>
      <c r="K164" s="9">
        <f t="shared" si="10"/>
        <v>0</v>
      </c>
      <c r="L164" s="9">
        <f t="shared" si="11"/>
        <v>0</v>
      </c>
    </row>
    <row r="165" spans="1:12" x14ac:dyDescent="0.3">
      <c r="A165" s="62"/>
      <c r="B165" s="27" t="s">
        <v>95</v>
      </c>
      <c r="C165" s="61" t="s">
        <v>30</v>
      </c>
      <c r="D165" s="26">
        <v>1.1000000000000001</v>
      </c>
      <c r="E165" s="26">
        <f>D165*E163</f>
        <v>11</v>
      </c>
      <c r="F165" s="26"/>
      <c r="G165" s="9">
        <f t="shared" si="8"/>
        <v>0</v>
      </c>
      <c r="H165" s="26"/>
      <c r="I165" s="9">
        <f t="shared" si="9"/>
        <v>0</v>
      </c>
      <c r="J165" s="26"/>
      <c r="K165" s="9">
        <f t="shared" si="10"/>
        <v>0</v>
      </c>
      <c r="L165" s="9">
        <f t="shared" si="11"/>
        <v>0</v>
      </c>
    </row>
    <row r="166" spans="1:12" x14ac:dyDescent="0.3">
      <c r="A166" s="62"/>
      <c r="B166" s="27" t="s">
        <v>92</v>
      </c>
      <c r="C166" s="71" t="s">
        <v>12</v>
      </c>
      <c r="D166" s="26">
        <v>2</v>
      </c>
      <c r="E166" s="95">
        <f>E163*D166</f>
        <v>20</v>
      </c>
      <c r="F166" s="26"/>
      <c r="G166" s="9">
        <f t="shared" si="8"/>
        <v>0</v>
      </c>
      <c r="H166" s="26"/>
      <c r="I166" s="9">
        <f t="shared" si="9"/>
        <v>0</v>
      </c>
      <c r="J166" s="26"/>
      <c r="K166" s="9">
        <f t="shared" si="10"/>
        <v>0</v>
      </c>
      <c r="L166" s="9">
        <f t="shared" si="11"/>
        <v>0</v>
      </c>
    </row>
    <row r="167" spans="1:12" x14ac:dyDescent="0.3">
      <c r="A167" s="62"/>
      <c r="B167" s="27" t="s">
        <v>82</v>
      </c>
      <c r="C167" s="71" t="s">
        <v>12</v>
      </c>
      <c r="D167" s="26">
        <v>0.2</v>
      </c>
      <c r="E167" s="95">
        <v>1</v>
      </c>
      <c r="F167" s="26"/>
      <c r="G167" s="9">
        <f t="shared" si="8"/>
        <v>0</v>
      </c>
      <c r="H167" s="26"/>
      <c r="I167" s="9">
        <f t="shared" si="9"/>
        <v>0</v>
      </c>
      <c r="J167" s="26"/>
      <c r="K167" s="9">
        <f t="shared" si="10"/>
        <v>0</v>
      </c>
      <c r="L167" s="9">
        <f t="shared" si="11"/>
        <v>0</v>
      </c>
    </row>
    <row r="168" spans="1:12" x14ac:dyDescent="0.3">
      <c r="A168" s="62"/>
      <c r="B168" s="27" t="s">
        <v>70</v>
      </c>
      <c r="C168" s="71" t="s">
        <v>17</v>
      </c>
      <c r="D168" s="26">
        <v>0.5</v>
      </c>
      <c r="E168" s="26">
        <f>E164*D168</f>
        <v>5</v>
      </c>
      <c r="F168" s="26"/>
      <c r="G168" s="9">
        <f t="shared" si="8"/>
        <v>0</v>
      </c>
      <c r="H168" s="26"/>
      <c r="I168" s="9">
        <f t="shared" si="9"/>
        <v>0</v>
      </c>
      <c r="J168" s="26"/>
      <c r="K168" s="9">
        <f t="shared" si="10"/>
        <v>0</v>
      </c>
      <c r="L168" s="9">
        <f t="shared" si="11"/>
        <v>0</v>
      </c>
    </row>
    <row r="169" spans="1:12" x14ac:dyDescent="0.3">
      <c r="A169" s="62"/>
      <c r="B169" s="27" t="s">
        <v>9</v>
      </c>
      <c r="C169" s="71" t="s">
        <v>0</v>
      </c>
      <c r="D169" s="26">
        <v>0.53</v>
      </c>
      <c r="E169" s="26">
        <f>E163*D169</f>
        <v>5.3000000000000007</v>
      </c>
      <c r="F169" s="26"/>
      <c r="G169" s="9">
        <f t="shared" si="8"/>
        <v>0</v>
      </c>
      <c r="H169" s="26"/>
      <c r="I169" s="9">
        <f t="shared" si="9"/>
        <v>0</v>
      </c>
      <c r="J169" s="26"/>
      <c r="K169" s="9">
        <f t="shared" si="10"/>
        <v>0</v>
      </c>
      <c r="L169" s="9">
        <f t="shared" si="11"/>
        <v>0</v>
      </c>
    </row>
    <row r="170" spans="1:12" x14ac:dyDescent="0.3">
      <c r="A170" s="62" t="s">
        <v>114</v>
      </c>
      <c r="B170" s="64" t="s">
        <v>98</v>
      </c>
      <c r="C170" s="70" t="s">
        <v>30</v>
      </c>
      <c r="D170" s="93"/>
      <c r="E170" s="65">
        <f>6*2+5*4</f>
        <v>32</v>
      </c>
      <c r="F170" s="66"/>
      <c r="G170" s="9">
        <f t="shared" si="8"/>
        <v>0</v>
      </c>
      <c r="H170" s="26"/>
      <c r="I170" s="9">
        <f t="shared" si="9"/>
        <v>0</v>
      </c>
      <c r="J170" s="26"/>
      <c r="K170" s="9">
        <f t="shared" si="10"/>
        <v>0</v>
      </c>
      <c r="L170" s="9">
        <f t="shared" si="11"/>
        <v>0</v>
      </c>
    </row>
    <row r="171" spans="1:12" x14ac:dyDescent="0.3">
      <c r="A171" s="62"/>
      <c r="B171" s="25" t="s">
        <v>10</v>
      </c>
      <c r="C171" s="61" t="s">
        <v>30</v>
      </c>
      <c r="D171" s="16">
        <v>1</v>
      </c>
      <c r="E171" s="16">
        <f>E170*D171</f>
        <v>32</v>
      </c>
      <c r="F171" s="26"/>
      <c r="G171" s="9">
        <f t="shared" si="8"/>
        <v>0</v>
      </c>
      <c r="H171" s="26"/>
      <c r="I171" s="9">
        <f t="shared" si="9"/>
        <v>0</v>
      </c>
      <c r="J171" s="26"/>
      <c r="K171" s="9">
        <f t="shared" si="10"/>
        <v>0</v>
      </c>
      <c r="L171" s="9">
        <f t="shared" si="11"/>
        <v>0</v>
      </c>
    </row>
    <row r="172" spans="1:12" ht="19.8" customHeight="1" x14ac:dyDescent="0.3">
      <c r="A172" s="62"/>
      <c r="B172" s="27" t="s">
        <v>102</v>
      </c>
      <c r="C172" s="61" t="s">
        <v>30</v>
      </c>
      <c r="D172" s="26">
        <v>1.1000000000000001</v>
      </c>
      <c r="E172" s="26">
        <f>D172*E170</f>
        <v>35.200000000000003</v>
      </c>
      <c r="F172" s="26"/>
      <c r="G172" s="9">
        <f t="shared" si="8"/>
        <v>0</v>
      </c>
      <c r="H172" s="26"/>
      <c r="I172" s="9">
        <f t="shared" si="9"/>
        <v>0</v>
      </c>
      <c r="J172" s="26"/>
      <c r="K172" s="9">
        <f t="shared" si="10"/>
        <v>0</v>
      </c>
      <c r="L172" s="9">
        <f t="shared" si="11"/>
        <v>0</v>
      </c>
    </row>
    <row r="173" spans="1:12" x14ac:dyDescent="0.3">
      <c r="A173" s="62"/>
      <c r="B173" s="27" t="s">
        <v>153</v>
      </c>
      <c r="C173" s="71" t="s">
        <v>12</v>
      </c>
      <c r="D173" s="26">
        <v>2</v>
      </c>
      <c r="E173" s="95">
        <f>E170*D173</f>
        <v>64</v>
      </c>
      <c r="F173" s="26"/>
      <c r="G173" s="9">
        <f t="shared" si="8"/>
        <v>0</v>
      </c>
      <c r="H173" s="26"/>
      <c r="I173" s="9">
        <f t="shared" si="9"/>
        <v>0</v>
      </c>
      <c r="J173" s="26"/>
      <c r="K173" s="9">
        <f t="shared" si="10"/>
        <v>0</v>
      </c>
      <c r="L173" s="9">
        <f t="shared" si="11"/>
        <v>0</v>
      </c>
    </row>
    <row r="174" spans="1:12" x14ac:dyDescent="0.3">
      <c r="A174" s="62"/>
      <c r="B174" s="27" t="s">
        <v>70</v>
      </c>
      <c r="C174" s="71" t="s">
        <v>17</v>
      </c>
      <c r="D174" s="26">
        <v>1</v>
      </c>
      <c r="E174" s="26">
        <f>E171*D174</f>
        <v>32</v>
      </c>
      <c r="F174" s="26"/>
      <c r="G174" s="9">
        <f t="shared" si="8"/>
        <v>0</v>
      </c>
      <c r="H174" s="26"/>
      <c r="I174" s="9">
        <f t="shared" si="9"/>
        <v>0</v>
      </c>
      <c r="J174" s="26"/>
      <c r="K174" s="9">
        <f t="shared" si="10"/>
        <v>0</v>
      </c>
      <c r="L174" s="9">
        <f t="shared" si="11"/>
        <v>0</v>
      </c>
    </row>
    <row r="175" spans="1:12" x14ac:dyDescent="0.3">
      <c r="A175" s="62"/>
      <c r="B175" s="27" t="s">
        <v>9</v>
      </c>
      <c r="C175" s="71" t="s">
        <v>0</v>
      </c>
      <c r="D175" s="26">
        <v>0.8</v>
      </c>
      <c r="E175" s="26">
        <f>E170*D175</f>
        <v>25.6</v>
      </c>
      <c r="F175" s="26"/>
      <c r="G175" s="9">
        <f t="shared" si="8"/>
        <v>0</v>
      </c>
      <c r="H175" s="26"/>
      <c r="I175" s="9">
        <f t="shared" si="9"/>
        <v>0</v>
      </c>
      <c r="J175" s="26"/>
      <c r="K175" s="9">
        <f t="shared" si="10"/>
        <v>0</v>
      </c>
      <c r="L175" s="9">
        <f t="shared" si="11"/>
        <v>0</v>
      </c>
    </row>
    <row r="176" spans="1:12" ht="27.6" x14ac:dyDescent="0.3">
      <c r="A176" s="62" t="s">
        <v>115</v>
      </c>
      <c r="B176" s="64" t="s">
        <v>100</v>
      </c>
      <c r="C176" s="70" t="s">
        <v>12</v>
      </c>
      <c r="D176" s="93"/>
      <c r="E176" s="65">
        <v>1</v>
      </c>
      <c r="F176" s="66"/>
      <c r="G176" s="9">
        <f t="shared" si="8"/>
        <v>0</v>
      </c>
      <c r="H176" s="26"/>
      <c r="I176" s="9">
        <f t="shared" si="9"/>
        <v>0</v>
      </c>
      <c r="J176" s="26"/>
      <c r="K176" s="9">
        <f t="shared" si="10"/>
        <v>0</v>
      </c>
      <c r="L176" s="9">
        <f t="shared" si="11"/>
        <v>0</v>
      </c>
    </row>
    <row r="177" spans="1:12" x14ac:dyDescent="0.3">
      <c r="A177" s="62"/>
      <c r="B177" s="25" t="s">
        <v>10</v>
      </c>
      <c r="C177" s="61" t="s">
        <v>30</v>
      </c>
      <c r="D177" s="16">
        <v>1</v>
      </c>
      <c r="E177" s="16">
        <f>E176*D177</f>
        <v>1</v>
      </c>
      <c r="F177" s="26"/>
      <c r="G177" s="9">
        <f t="shared" si="8"/>
        <v>0</v>
      </c>
      <c r="H177" s="26"/>
      <c r="I177" s="9">
        <f t="shared" si="9"/>
        <v>0</v>
      </c>
      <c r="J177" s="26"/>
      <c r="K177" s="9">
        <f t="shared" si="10"/>
        <v>0</v>
      </c>
      <c r="L177" s="9">
        <f t="shared" si="11"/>
        <v>0</v>
      </c>
    </row>
    <row r="178" spans="1:12" x14ac:dyDescent="0.3">
      <c r="A178" s="62"/>
      <c r="B178" s="27" t="s">
        <v>101</v>
      </c>
      <c r="C178" s="61" t="s">
        <v>31</v>
      </c>
      <c r="D178" s="26">
        <v>3.5</v>
      </c>
      <c r="E178" s="26">
        <f>D178*E176</f>
        <v>3.5</v>
      </c>
      <c r="F178" s="26"/>
      <c r="G178" s="9">
        <f t="shared" si="8"/>
        <v>0</v>
      </c>
      <c r="H178" s="26"/>
      <c r="I178" s="9">
        <f t="shared" si="9"/>
        <v>0</v>
      </c>
      <c r="J178" s="26"/>
      <c r="K178" s="9">
        <f t="shared" si="10"/>
        <v>0</v>
      </c>
      <c r="L178" s="9">
        <f t="shared" si="11"/>
        <v>0</v>
      </c>
    </row>
    <row r="179" spans="1:12" x14ac:dyDescent="0.3">
      <c r="A179" s="62"/>
      <c r="B179" s="27" t="s">
        <v>103</v>
      </c>
      <c r="C179" s="71" t="s">
        <v>30</v>
      </c>
      <c r="D179" s="26"/>
      <c r="E179" s="95">
        <v>8</v>
      </c>
      <c r="F179" s="26"/>
      <c r="G179" s="9">
        <f t="shared" si="8"/>
        <v>0</v>
      </c>
      <c r="H179" s="26"/>
      <c r="I179" s="9">
        <f t="shared" si="9"/>
        <v>0</v>
      </c>
      <c r="J179" s="26"/>
      <c r="K179" s="9">
        <f t="shared" si="10"/>
        <v>0</v>
      </c>
      <c r="L179" s="9">
        <f t="shared" si="11"/>
        <v>0</v>
      </c>
    </row>
    <row r="180" spans="1:12" x14ac:dyDescent="0.3">
      <c r="A180" s="62"/>
      <c r="B180" s="27" t="s">
        <v>104</v>
      </c>
      <c r="C180" s="71" t="s">
        <v>17</v>
      </c>
      <c r="D180" s="26">
        <v>4</v>
      </c>
      <c r="E180" s="26">
        <f>E177*D180</f>
        <v>4</v>
      </c>
      <c r="F180" s="26"/>
      <c r="G180" s="9">
        <f t="shared" si="8"/>
        <v>0</v>
      </c>
      <c r="H180" s="26"/>
      <c r="I180" s="9">
        <f t="shared" si="9"/>
        <v>0</v>
      </c>
      <c r="J180" s="26"/>
      <c r="K180" s="9">
        <f t="shared" si="10"/>
        <v>0</v>
      </c>
      <c r="L180" s="9">
        <f t="shared" si="11"/>
        <v>0</v>
      </c>
    </row>
    <row r="181" spans="1:12" x14ac:dyDescent="0.3">
      <c r="A181" s="62"/>
      <c r="B181" s="27" t="s">
        <v>9</v>
      </c>
      <c r="C181" s="71" t="s">
        <v>0</v>
      </c>
      <c r="D181" s="26">
        <v>5</v>
      </c>
      <c r="E181" s="26">
        <f>E176*D181</f>
        <v>5</v>
      </c>
      <c r="F181" s="26"/>
      <c r="G181" s="9">
        <f t="shared" si="8"/>
        <v>0</v>
      </c>
      <c r="H181" s="26"/>
      <c r="I181" s="9">
        <f t="shared" si="9"/>
        <v>0</v>
      </c>
      <c r="J181" s="26"/>
      <c r="K181" s="9">
        <f t="shared" si="10"/>
        <v>0</v>
      </c>
      <c r="L181" s="9">
        <f t="shared" si="11"/>
        <v>0</v>
      </c>
    </row>
    <row r="182" spans="1:12" ht="27.6" x14ac:dyDescent="0.3">
      <c r="A182" s="62" t="s">
        <v>160</v>
      </c>
      <c r="B182" s="64" t="s">
        <v>192</v>
      </c>
      <c r="C182" s="70" t="s">
        <v>11</v>
      </c>
      <c r="D182" s="93"/>
      <c r="E182" s="65">
        <f>E184+E185+E186+E188</f>
        <v>20.535</v>
      </c>
      <c r="F182" s="66"/>
      <c r="G182" s="9">
        <f t="shared" si="8"/>
        <v>0</v>
      </c>
      <c r="H182" s="26"/>
      <c r="I182" s="9">
        <f t="shared" si="9"/>
        <v>0</v>
      </c>
      <c r="J182" s="26"/>
      <c r="K182" s="9">
        <f t="shared" si="10"/>
        <v>0</v>
      </c>
      <c r="L182" s="9">
        <f t="shared" si="11"/>
        <v>0</v>
      </c>
    </row>
    <row r="183" spans="1:12" x14ac:dyDescent="0.3">
      <c r="A183" s="62"/>
      <c r="B183" s="25" t="s">
        <v>10</v>
      </c>
      <c r="C183" s="61" t="s">
        <v>31</v>
      </c>
      <c r="D183" s="16">
        <v>1</v>
      </c>
      <c r="E183" s="16">
        <f>E182*D183</f>
        <v>20.535</v>
      </c>
      <c r="F183" s="26"/>
      <c r="G183" s="9">
        <f t="shared" si="8"/>
        <v>0</v>
      </c>
      <c r="H183" s="26"/>
      <c r="I183" s="9">
        <f t="shared" si="9"/>
        <v>0</v>
      </c>
      <c r="J183" s="26"/>
      <c r="K183" s="9">
        <f t="shared" si="10"/>
        <v>0</v>
      </c>
      <c r="L183" s="9">
        <f t="shared" si="11"/>
        <v>0</v>
      </c>
    </row>
    <row r="184" spans="1:12" ht="41.4" x14ac:dyDescent="0.3">
      <c r="A184" s="62"/>
      <c r="B184" s="27" t="s">
        <v>142</v>
      </c>
      <c r="C184" s="61" t="s">
        <v>31</v>
      </c>
      <c r="D184" s="26"/>
      <c r="E184" s="26">
        <f>0.85*2.85*2</f>
        <v>4.8449999999999998</v>
      </c>
      <c r="F184" s="26"/>
      <c r="G184" s="9">
        <f t="shared" si="8"/>
        <v>0</v>
      </c>
      <c r="H184" s="26"/>
      <c r="I184" s="9">
        <f t="shared" si="9"/>
        <v>0</v>
      </c>
      <c r="J184" s="26"/>
      <c r="K184" s="9">
        <f t="shared" si="10"/>
        <v>0</v>
      </c>
      <c r="L184" s="9">
        <f t="shared" si="11"/>
        <v>0</v>
      </c>
    </row>
    <row r="185" spans="1:12" ht="27.6" x14ac:dyDescent="0.3">
      <c r="A185" s="62"/>
      <c r="B185" s="27" t="s">
        <v>156</v>
      </c>
      <c r="C185" s="61" t="s">
        <v>31</v>
      </c>
      <c r="D185" s="26"/>
      <c r="E185" s="95">
        <f>3.9+7.2</f>
        <v>11.1</v>
      </c>
      <c r="F185" s="26"/>
      <c r="G185" s="9">
        <f t="shared" si="8"/>
        <v>0</v>
      </c>
      <c r="H185" s="26"/>
      <c r="I185" s="9">
        <f t="shared" si="9"/>
        <v>0</v>
      </c>
      <c r="J185" s="26"/>
      <c r="K185" s="9">
        <f t="shared" si="10"/>
        <v>0</v>
      </c>
      <c r="L185" s="9">
        <f t="shared" si="11"/>
        <v>0</v>
      </c>
    </row>
    <row r="186" spans="1:12" ht="27.6" x14ac:dyDescent="0.3">
      <c r="A186" s="62"/>
      <c r="B186" s="27" t="s">
        <v>143</v>
      </c>
      <c r="C186" s="61" t="s">
        <v>31</v>
      </c>
      <c r="D186" s="26"/>
      <c r="E186" s="26">
        <f>1.2*1.2*3</f>
        <v>4.32</v>
      </c>
      <c r="F186" s="26"/>
      <c r="G186" s="9">
        <f t="shared" si="8"/>
        <v>0</v>
      </c>
      <c r="H186" s="26"/>
      <c r="I186" s="9">
        <f t="shared" si="9"/>
        <v>0</v>
      </c>
      <c r="J186" s="26"/>
      <c r="K186" s="9">
        <f t="shared" si="10"/>
        <v>0</v>
      </c>
      <c r="L186" s="9">
        <f t="shared" si="11"/>
        <v>0</v>
      </c>
    </row>
    <row r="187" spans="1:12" ht="41.4" x14ac:dyDescent="0.3">
      <c r="A187" s="62"/>
      <c r="B187" s="27" t="s">
        <v>193</v>
      </c>
      <c r="C187" s="61" t="s">
        <v>31</v>
      </c>
      <c r="D187" s="26"/>
      <c r="E187" s="103">
        <f>1.6*2.7</f>
        <v>4.32</v>
      </c>
      <c r="F187" s="26"/>
      <c r="G187" s="9">
        <f t="shared" si="8"/>
        <v>0</v>
      </c>
      <c r="H187" s="26"/>
      <c r="I187" s="9">
        <f t="shared" si="9"/>
        <v>0</v>
      </c>
      <c r="J187" s="26"/>
      <c r="K187" s="9">
        <f t="shared" si="10"/>
        <v>0</v>
      </c>
      <c r="L187" s="9">
        <f t="shared" si="11"/>
        <v>0</v>
      </c>
    </row>
    <row r="188" spans="1:12" ht="27.6" x14ac:dyDescent="0.3">
      <c r="A188" s="62"/>
      <c r="B188" s="27" t="s">
        <v>144</v>
      </c>
      <c r="C188" s="61" t="s">
        <v>31</v>
      </c>
      <c r="D188" s="26"/>
      <c r="E188" s="26">
        <f>0.9*0.3</f>
        <v>0.27</v>
      </c>
      <c r="F188" s="26"/>
      <c r="G188" s="9">
        <f t="shared" si="8"/>
        <v>0</v>
      </c>
      <c r="H188" s="26"/>
      <c r="I188" s="9">
        <f t="shared" si="9"/>
        <v>0</v>
      </c>
      <c r="J188" s="26"/>
      <c r="K188" s="9">
        <f t="shared" si="10"/>
        <v>0</v>
      </c>
      <c r="L188" s="9">
        <f t="shared" si="11"/>
        <v>0</v>
      </c>
    </row>
    <row r="189" spans="1:12" x14ac:dyDescent="0.3">
      <c r="A189" s="62"/>
      <c r="B189" s="27" t="s">
        <v>104</v>
      </c>
      <c r="C189" s="71" t="s">
        <v>17</v>
      </c>
      <c r="D189" s="26">
        <v>0.5</v>
      </c>
      <c r="E189" s="26">
        <f>E183*D189</f>
        <v>10.2675</v>
      </c>
      <c r="F189" s="26"/>
      <c r="G189" s="9">
        <f t="shared" si="8"/>
        <v>0</v>
      </c>
      <c r="H189" s="26"/>
      <c r="I189" s="9">
        <f t="shared" si="9"/>
        <v>0</v>
      </c>
      <c r="J189" s="26"/>
      <c r="K189" s="9">
        <f t="shared" si="10"/>
        <v>0</v>
      </c>
      <c r="L189" s="9">
        <f t="shared" si="11"/>
        <v>0</v>
      </c>
    </row>
    <row r="190" spans="1:12" x14ac:dyDescent="0.3">
      <c r="A190" s="62"/>
      <c r="B190" s="27" t="s">
        <v>9</v>
      </c>
      <c r="C190" s="71" t="s">
        <v>0</v>
      </c>
      <c r="D190" s="26">
        <v>0.7</v>
      </c>
      <c r="E190" s="26">
        <f>E182*D190</f>
        <v>14.374499999999999</v>
      </c>
      <c r="F190" s="26"/>
      <c r="G190" s="9">
        <f t="shared" si="8"/>
        <v>0</v>
      </c>
      <c r="H190" s="26"/>
      <c r="I190" s="9">
        <f t="shared" si="9"/>
        <v>0</v>
      </c>
      <c r="J190" s="26"/>
      <c r="K190" s="9">
        <f t="shared" si="10"/>
        <v>0</v>
      </c>
      <c r="L190" s="9">
        <f t="shared" si="11"/>
        <v>0</v>
      </c>
    </row>
    <row r="191" spans="1:12" x14ac:dyDescent="0.3">
      <c r="A191" s="62" t="s">
        <v>161</v>
      </c>
      <c r="B191" s="57" t="s">
        <v>191</v>
      </c>
      <c r="C191" s="92"/>
      <c r="D191" s="104"/>
      <c r="E191" s="59">
        <f>E193+E194+E195+E196+E197</f>
        <v>16.97</v>
      </c>
      <c r="F191" s="26"/>
      <c r="G191" s="9">
        <f t="shared" si="8"/>
        <v>0</v>
      </c>
      <c r="H191" s="26"/>
      <c r="I191" s="9">
        <f t="shared" si="9"/>
        <v>0</v>
      </c>
      <c r="J191" s="26"/>
      <c r="K191" s="9">
        <f t="shared" si="10"/>
        <v>0</v>
      </c>
      <c r="L191" s="9">
        <f t="shared" si="11"/>
        <v>0</v>
      </c>
    </row>
    <row r="192" spans="1:12" x14ac:dyDescent="0.3">
      <c r="A192" s="62"/>
      <c r="B192" s="25" t="s">
        <v>10</v>
      </c>
      <c r="C192" s="61" t="s">
        <v>31</v>
      </c>
      <c r="D192" s="16">
        <v>1</v>
      </c>
      <c r="E192" s="16">
        <f>E191*D192</f>
        <v>16.97</v>
      </c>
      <c r="F192" s="26"/>
      <c r="G192" s="9">
        <f t="shared" si="8"/>
        <v>0</v>
      </c>
      <c r="H192" s="26"/>
      <c r="I192" s="9">
        <f t="shared" si="9"/>
        <v>0</v>
      </c>
      <c r="J192" s="26"/>
      <c r="K192" s="9">
        <f t="shared" si="10"/>
        <v>0</v>
      </c>
      <c r="L192" s="9">
        <f t="shared" si="11"/>
        <v>0</v>
      </c>
    </row>
    <row r="193" spans="1:12" ht="41.4" x14ac:dyDescent="0.3">
      <c r="A193" s="62"/>
      <c r="B193" s="27" t="s">
        <v>159</v>
      </c>
      <c r="C193" s="61" t="s">
        <v>31</v>
      </c>
      <c r="D193" s="26"/>
      <c r="E193" s="102">
        <v>1.6</v>
      </c>
      <c r="F193" s="26"/>
      <c r="G193" s="9">
        <f t="shared" si="8"/>
        <v>0</v>
      </c>
      <c r="H193" s="26"/>
      <c r="I193" s="9">
        <f t="shared" si="9"/>
        <v>0</v>
      </c>
      <c r="J193" s="26"/>
      <c r="K193" s="9">
        <f t="shared" si="10"/>
        <v>0</v>
      </c>
      <c r="L193" s="9">
        <f t="shared" si="11"/>
        <v>0</v>
      </c>
    </row>
    <row r="194" spans="1:12" ht="41.4" x14ac:dyDescent="0.3">
      <c r="A194" s="62"/>
      <c r="B194" s="27" t="s">
        <v>193</v>
      </c>
      <c r="C194" s="61" t="s">
        <v>31</v>
      </c>
      <c r="D194" s="26"/>
      <c r="E194" s="103">
        <f>3</f>
        <v>3</v>
      </c>
      <c r="F194" s="26"/>
      <c r="G194" s="9">
        <f t="shared" si="8"/>
        <v>0</v>
      </c>
      <c r="H194" s="26"/>
      <c r="I194" s="9">
        <f t="shared" si="9"/>
        <v>0</v>
      </c>
      <c r="J194" s="26"/>
      <c r="K194" s="9">
        <f t="shared" si="10"/>
        <v>0</v>
      </c>
      <c r="L194" s="9">
        <f t="shared" si="11"/>
        <v>0</v>
      </c>
    </row>
    <row r="195" spans="1:12" ht="41.4" x14ac:dyDescent="0.3">
      <c r="A195" s="62"/>
      <c r="B195" s="27" t="s">
        <v>154</v>
      </c>
      <c r="C195" s="61" t="s">
        <v>31</v>
      </c>
      <c r="D195" s="26"/>
      <c r="E195" s="103">
        <f>5.77</f>
        <v>5.77</v>
      </c>
      <c r="F195" s="26"/>
      <c r="G195" s="9">
        <f t="shared" si="8"/>
        <v>0</v>
      </c>
      <c r="H195" s="26"/>
      <c r="I195" s="9">
        <f t="shared" si="9"/>
        <v>0</v>
      </c>
      <c r="J195" s="26"/>
      <c r="K195" s="9">
        <f t="shared" si="10"/>
        <v>0</v>
      </c>
      <c r="L195" s="9">
        <f t="shared" si="11"/>
        <v>0</v>
      </c>
    </row>
    <row r="196" spans="1:12" ht="41.4" x14ac:dyDescent="0.3">
      <c r="A196" s="62"/>
      <c r="B196" s="27" t="s">
        <v>155</v>
      </c>
      <c r="C196" s="61" t="s">
        <v>31</v>
      </c>
      <c r="D196" s="26"/>
      <c r="E196" s="103">
        <f>4.5</f>
        <v>4.5</v>
      </c>
      <c r="F196" s="26"/>
      <c r="G196" s="9">
        <f t="shared" si="8"/>
        <v>0</v>
      </c>
      <c r="H196" s="26"/>
      <c r="I196" s="9">
        <f t="shared" si="9"/>
        <v>0</v>
      </c>
      <c r="J196" s="26"/>
      <c r="K196" s="9">
        <f t="shared" si="10"/>
        <v>0</v>
      </c>
      <c r="L196" s="9">
        <f t="shared" si="11"/>
        <v>0</v>
      </c>
    </row>
    <row r="197" spans="1:12" ht="41.4" x14ac:dyDescent="0.3">
      <c r="A197" s="62"/>
      <c r="B197" s="27" t="s">
        <v>158</v>
      </c>
      <c r="C197" s="61" t="s">
        <v>31</v>
      </c>
      <c r="D197" s="26"/>
      <c r="E197" s="102">
        <f>1.05*2</f>
        <v>2.1</v>
      </c>
      <c r="F197" s="26"/>
      <c r="G197" s="9">
        <f t="shared" si="8"/>
        <v>0</v>
      </c>
      <c r="H197" s="26"/>
      <c r="I197" s="9">
        <f t="shared" si="9"/>
        <v>0</v>
      </c>
      <c r="J197" s="26"/>
      <c r="K197" s="9">
        <f t="shared" si="10"/>
        <v>0</v>
      </c>
      <c r="L197" s="9">
        <f t="shared" si="11"/>
        <v>0</v>
      </c>
    </row>
    <row r="198" spans="1:12" x14ac:dyDescent="0.3">
      <c r="A198" s="62"/>
      <c r="B198" s="27" t="s">
        <v>104</v>
      </c>
      <c r="C198" s="71" t="s">
        <v>17</v>
      </c>
      <c r="D198" s="26">
        <v>0.5</v>
      </c>
      <c r="E198" s="26">
        <f>E191*D198</f>
        <v>8.4849999999999994</v>
      </c>
      <c r="F198" s="26"/>
      <c r="G198" s="9">
        <f t="shared" si="8"/>
        <v>0</v>
      </c>
      <c r="H198" s="26"/>
      <c r="I198" s="9">
        <f t="shared" si="9"/>
        <v>0</v>
      </c>
      <c r="J198" s="26"/>
      <c r="K198" s="9">
        <f t="shared" si="10"/>
        <v>0</v>
      </c>
      <c r="L198" s="9">
        <f t="shared" si="11"/>
        <v>0</v>
      </c>
    </row>
    <row r="199" spans="1:12" x14ac:dyDescent="0.3">
      <c r="A199" s="62"/>
      <c r="B199" s="27" t="s">
        <v>9</v>
      </c>
      <c r="C199" s="71" t="s">
        <v>0</v>
      </c>
      <c r="D199" s="26">
        <v>0.7</v>
      </c>
      <c r="E199" s="26">
        <f>E191*D199</f>
        <v>11.878999999999998</v>
      </c>
      <c r="F199" s="26"/>
      <c r="G199" s="9">
        <f t="shared" si="8"/>
        <v>0</v>
      </c>
      <c r="H199" s="26"/>
      <c r="I199" s="9">
        <f t="shared" si="9"/>
        <v>0</v>
      </c>
      <c r="J199" s="26"/>
      <c r="K199" s="9">
        <f t="shared" si="10"/>
        <v>0</v>
      </c>
      <c r="L199" s="9">
        <f t="shared" si="11"/>
        <v>0</v>
      </c>
    </row>
    <row r="200" spans="1:12" x14ac:dyDescent="0.3">
      <c r="A200" s="62" t="s">
        <v>164</v>
      </c>
      <c r="B200" s="15" t="s">
        <v>111</v>
      </c>
      <c r="C200" s="74" t="s">
        <v>17</v>
      </c>
      <c r="D200" s="7"/>
      <c r="E200" s="7">
        <v>5</v>
      </c>
      <c r="F200" s="8"/>
      <c r="G200" s="9">
        <f t="shared" si="8"/>
        <v>0</v>
      </c>
      <c r="H200" s="8"/>
      <c r="I200" s="9">
        <f t="shared" si="9"/>
        <v>0</v>
      </c>
      <c r="J200" s="11"/>
      <c r="K200" s="9">
        <f t="shared" si="10"/>
        <v>0</v>
      </c>
      <c r="L200" s="9">
        <f t="shared" si="11"/>
        <v>0</v>
      </c>
    </row>
    <row r="201" spans="1:12" x14ac:dyDescent="0.3">
      <c r="A201" s="62" t="s">
        <v>186</v>
      </c>
      <c r="B201" s="15" t="s">
        <v>107</v>
      </c>
      <c r="C201" s="74" t="s">
        <v>30</v>
      </c>
      <c r="D201" s="7"/>
      <c r="E201" s="7">
        <v>40</v>
      </c>
      <c r="F201" s="8"/>
      <c r="G201" s="9">
        <f t="shared" si="8"/>
        <v>0</v>
      </c>
      <c r="H201" s="8"/>
      <c r="I201" s="9">
        <f t="shared" si="9"/>
        <v>0</v>
      </c>
      <c r="J201" s="11"/>
      <c r="K201" s="9">
        <f t="shared" si="10"/>
        <v>0</v>
      </c>
      <c r="L201" s="9">
        <f t="shared" si="11"/>
        <v>0</v>
      </c>
    </row>
    <row r="202" spans="1:12" ht="27.6" x14ac:dyDescent="0.3">
      <c r="A202" s="62" t="s">
        <v>187</v>
      </c>
      <c r="B202" s="24" t="s">
        <v>39</v>
      </c>
      <c r="C202" s="61" t="s">
        <v>11</v>
      </c>
      <c r="D202" s="8"/>
      <c r="E202" s="8">
        <v>45</v>
      </c>
      <c r="F202" s="8"/>
      <c r="G202" s="9">
        <f t="shared" si="8"/>
        <v>0</v>
      </c>
      <c r="H202" s="8"/>
      <c r="I202" s="9">
        <f t="shared" si="9"/>
        <v>0</v>
      </c>
      <c r="J202" s="8"/>
      <c r="K202" s="9">
        <f t="shared" si="10"/>
        <v>0</v>
      </c>
      <c r="L202" s="9">
        <f t="shared" si="11"/>
        <v>0</v>
      </c>
    </row>
    <row r="203" spans="1:12" x14ac:dyDescent="0.3">
      <c r="A203" s="62" t="s">
        <v>188</v>
      </c>
      <c r="B203" s="101" t="s">
        <v>162</v>
      </c>
      <c r="C203" s="61" t="s">
        <v>163</v>
      </c>
      <c r="D203" s="8"/>
      <c r="E203" s="8">
        <v>42</v>
      </c>
      <c r="F203" s="8"/>
      <c r="G203" s="9">
        <f t="shared" si="8"/>
        <v>0</v>
      </c>
      <c r="H203" s="8"/>
      <c r="I203" s="9">
        <f t="shared" si="9"/>
        <v>0</v>
      </c>
      <c r="J203" s="8"/>
      <c r="K203" s="9">
        <f t="shared" si="10"/>
        <v>0</v>
      </c>
      <c r="L203" s="9">
        <f t="shared" si="11"/>
        <v>0</v>
      </c>
    </row>
    <row r="204" spans="1:12" x14ac:dyDescent="0.3">
      <c r="A204" s="12"/>
      <c r="B204" s="39" t="s">
        <v>4</v>
      </c>
      <c r="C204" s="88"/>
      <c r="D204" s="11"/>
      <c r="E204" s="8"/>
      <c r="F204" s="16"/>
      <c r="G204" s="17">
        <f>SUM(G9:G203)</f>
        <v>0</v>
      </c>
      <c r="H204" s="13"/>
      <c r="I204" s="17">
        <f>SUM(I9:I203)</f>
        <v>0</v>
      </c>
      <c r="J204" s="13"/>
      <c r="K204" s="17">
        <f>SUM(K9:K203)</f>
        <v>0</v>
      </c>
      <c r="L204" s="17">
        <f>SUM(L9:L203)</f>
        <v>0</v>
      </c>
    </row>
    <row r="205" spans="1:12" x14ac:dyDescent="0.3">
      <c r="A205" s="12"/>
      <c r="B205" s="36" t="s">
        <v>3</v>
      </c>
      <c r="C205" s="89">
        <v>0.03</v>
      </c>
      <c r="D205" s="11"/>
      <c r="E205" s="8"/>
      <c r="F205" s="16"/>
      <c r="G205" s="8"/>
      <c r="H205" s="8"/>
      <c r="I205" s="8"/>
      <c r="J205" s="8"/>
      <c r="K205" s="9"/>
      <c r="L205" s="9">
        <f>G204*C205</f>
        <v>0</v>
      </c>
    </row>
    <row r="206" spans="1:12" x14ac:dyDescent="0.3">
      <c r="A206" s="38"/>
      <c r="B206" s="84" t="s">
        <v>4</v>
      </c>
      <c r="C206" s="88"/>
      <c r="D206" s="18"/>
      <c r="E206" s="19"/>
      <c r="F206" s="20"/>
      <c r="G206" s="19"/>
      <c r="H206" s="20"/>
      <c r="I206" s="20"/>
      <c r="J206" s="19"/>
      <c r="K206" s="21"/>
      <c r="L206" s="22">
        <f>L205+L204</f>
        <v>0</v>
      </c>
    </row>
    <row r="207" spans="1:12" x14ac:dyDescent="0.3">
      <c r="A207" s="38"/>
      <c r="B207" s="85" t="s">
        <v>5</v>
      </c>
      <c r="C207" s="90">
        <v>0.1</v>
      </c>
      <c r="D207" s="18"/>
      <c r="E207" s="19"/>
      <c r="F207" s="20"/>
      <c r="G207" s="19"/>
      <c r="H207" s="20"/>
      <c r="I207" s="20"/>
      <c r="J207" s="19"/>
      <c r="K207" s="21"/>
      <c r="L207" s="22">
        <f>L206*C207</f>
        <v>0</v>
      </c>
    </row>
    <row r="208" spans="1:12" x14ac:dyDescent="0.3">
      <c r="A208" s="38"/>
      <c r="B208" s="86" t="s">
        <v>4</v>
      </c>
      <c r="C208" s="91"/>
      <c r="D208" s="18"/>
      <c r="E208" s="19"/>
      <c r="F208" s="20"/>
      <c r="G208" s="19"/>
      <c r="H208" s="20"/>
      <c r="I208" s="20"/>
      <c r="J208" s="19"/>
      <c r="K208" s="21"/>
      <c r="L208" s="22">
        <f>L207+L206</f>
        <v>0</v>
      </c>
    </row>
    <row r="209" spans="1:12" x14ac:dyDescent="0.3">
      <c r="A209" s="12"/>
      <c r="B209" s="85" t="s">
        <v>34</v>
      </c>
      <c r="C209" s="90">
        <v>0.08</v>
      </c>
      <c r="D209" s="18"/>
      <c r="E209" s="8"/>
      <c r="F209" s="16"/>
      <c r="G209" s="8"/>
      <c r="H209" s="16"/>
      <c r="I209" s="16"/>
      <c r="J209" s="8"/>
      <c r="K209" s="9"/>
      <c r="L209" s="9">
        <f>L208*C209</f>
        <v>0</v>
      </c>
    </row>
    <row r="210" spans="1:12" x14ac:dyDescent="0.3">
      <c r="A210" s="12"/>
      <c r="B210" s="86" t="s">
        <v>4</v>
      </c>
      <c r="C210" s="91"/>
      <c r="D210" s="23"/>
      <c r="E210" s="8"/>
      <c r="F210" s="16"/>
      <c r="G210" s="8"/>
      <c r="H210" s="16"/>
      <c r="I210" s="16"/>
      <c r="J210" s="8"/>
      <c r="K210" s="9"/>
      <c r="L210" s="9">
        <f>L209+L208</f>
        <v>0</v>
      </c>
    </row>
    <row r="211" spans="1:12" x14ac:dyDescent="0.3">
      <c r="A211" s="12"/>
      <c r="B211" s="85" t="s">
        <v>6</v>
      </c>
      <c r="C211" s="89">
        <v>0.03</v>
      </c>
      <c r="D211" s="11"/>
      <c r="E211" s="8"/>
      <c r="F211" s="16"/>
      <c r="G211" s="8"/>
      <c r="H211" s="16"/>
      <c r="I211" s="16"/>
      <c r="J211" s="8"/>
      <c r="K211" s="9"/>
      <c r="L211" s="9">
        <f>L210*C211</f>
        <v>0</v>
      </c>
    </row>
    <row r="212" spans="1:12" x14ac:dyDescent="0.3">
      <c r="A212" s="12"/>
      <c r="B212" s="86" t="s">
        <v>32</v>
      </c>
      <c r="C212" s="88"/>
      <c r="D212" s="11"/>
      <c r="E212" s="8"/>
      <c r="F212" s="16"/>
      <c r="G212" s="8"/>
      <c r="H212" s="8"/>
      <c r="I212" s="8"/>
      <c r="J212" s="8"/>
      <c r="K212" s="9"/>
      <c r="L212" s="9">
        <f>L211+L210</f>
        <v>0</v>
      </c>
    </row>
    <row r="213" spans="1:12" x14ac:dyDescent="0.3">
      <c r="A213" s="12"/>
      <c r="B213" s="10" t="s">
        <v>33</v>
      </c>
      <c r="C213" s="89">
        <v>0.18</v>
      </c>
      <c r="D213" s="11"/>
      <c r="E213" s="11"/>
      <c r="F213" s="11"/>
      <c r="G213" s="11"/>
      <c r="H213" s="11"/>
      <c r="I213" s="11"/>
      <c r="J213" s="11"/>
      <c r="K213" s="11"/>
      <c r="L213" s="68">
        <f>L212*C213</f>
        <v>0</v>
      </c>
    </row>
    <row r="214" spans="1:12" x14ac:dyDescent="0.3">
      <c r="A214" s="12"/>
      <c r="B214" s="37" t="s">
        <v>7</v>
      </c>
      <c r="C214" s="5"/>
      <c r="D214" s="11"/>
      <c r="E214" s="11"/>
      <c r="F214" s="11"/>
      <c r="G214" s="11"/>
      <c r="H214" s="11"/>
      <c r="I214" s="11"/>
      <c r="J214" s="11"/>
      <c r="K214" s="11"/>
      <c r="L214" s="23">
        <f>SUM(L212:L213)</f>
        <v>0</v>
      </c>
    </row>
  </sheetData>
  <mergeCells count="12">
    <mergeCell ref="A3:L3"/>
    <mergeCell ref="H4:J4"/>
    <mergeCell ref="K4:L4"/>
    <mergeCell ref="A5:A6"/>
    <mergeCell ref="B5:B6"/>
    <mergeCell ref="C5:C6"/>
    <mergeCell ref="D5:D6"/>
    <mergeCell ref="E5:E6"/>
    <mergeCell ref="F5:G5"/>
    <mergeCell ref="H5:I5"/>
    <mergeCell ref="J5:K5"/>
    <mergeCell ref="L5:L6"/>
  </mergeCells>
  <phoneticPr fontId="23" type="noConversion"/>
  <conditionalFormatting sqref="C79">
    <cfRule type="cellIs" dxfId="1" priority="2" stopIfTrue="1" operator="equal">
      <formula>8223.307275</formula>
    </cfRule>
  </conditionalFormatting>
  <conditionalFormatting sqref="C91">
    <cfRule type="cellIs" dxfId="0" priority="1" stopIfTrue="1" operator="equal">
      <formula>8223.307275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კრებსითი</vt:lpstr>
      <vt:lpstr>53</vt:lpstr>
      <vt:lpstr>54</vt:lpstr>
      <vt:lpstr>55</vt:lpstr>
      <vt:lpstr>56</vt:lpstr>
      <vt:lpstr>57</vt:lpstr>
      <vt:lpstr>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2026-03-06T08:53:33Z</dcterms:modified>
</cp:coreProperties>
</file>