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19425" windowHeight="11505" activeTab="1"/>
  </bookViews>
  <sheets>
    <sheet name="თავფურცელი" sheetId="2" r:id="rId1"/>
    <sheet name="ლუდსახარშის შენობა " sheetId="15" r:id="rId2"/>
    <sheet name="განმარტება" sheetId="16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4" i="15" l="1"/>
  <c r="K154" i="15"/>
  <c r="I154" i="15"/>
  <c r="G154" i="15"/>
  <c r="E139" i="15"/>
  <c r="E122" i="15"/>
  <c r="E70" i="15"/>
  <c r="E27" i="15"/>
  <c r="E10" i="15"/>
  <c r="K153" i="15" l="1"/>
  <c r="L153" i="15" s="1"/>
  <c r="I153" i="15"/>
  <c r="G153" i="15"/>
  <c r="K152" i="15"/>
  <c r="L152" i="15" s="1"/>
  <c r="I152" i="15"/>
  <c r="G152" i="15"/>
  <c r="K151" i="15"/>
  <c r="L151" i="15" s="1"/>
  <c r="I151" i="15"/>
  <c r="G151" i="15"/>
  <c r="K149" i="15"/>
  <c r="L149" i="15" s="1"/>
  <c r="I149" i="15"/>
  <c r="G149" i="15"/>
  <c r="K147" i="15"/>
  <c r="I147" i="15"/>
  <c r="G147" i="15"/>
  <c r="K146" i="15"/>
  <c r="I146" i="15"/>
  <c r="G146" i="15"/>
  <c r="K145" i="15"/>
  <c r="I145" i="15"/>
  <c r="G145" i="15"/>
  <c r="K144" i="15"/>
  <c r="I144" i="15"/>
  <c r="K142" i="15"/>
  <c r="L142" i="15" s="1"/>
  <c r="I142" i="15"/>
  <c r="G142" i="15"/>
  <c r="K141" i="15"/>
  <c r="L141" i="15" s="1"/>
  <c r="I141" i="15"/>
  <c r="G141" i="15"/>
  <c r="K140" i="15"/>
  <c r="I140" i="15"/>
  <c r="G140" i="15"/>
  <c r="K136" i="15"/>
  <c r="K134" i="15"/>
  <c r="L134" i="15" s="1"/>
  <c r="I134" i="15"/>
  <c r="G134" i="15"/>
  <c r="K133" i="15"/>
  <c r="L133" i="15" s="1"/>
  <c r="I133" i="15"/>
  <c r="G133" i="15"/>
  <c r="K132" i="15"/>
  <c r="I132" i="15"/>
  <c r="G132" i="15"/>
  <c r="K125" i="15"/>
  <c r="L125" i="15" s="1"/>
  <c r="I125" i="15"/>
  <c r="G125" i="15"/>
  <c r="K124" i="15"/>
  <c r="L124" i="15" s="1"/>
  <c r="I124" i="15"/>
  <c r="G124" i="15"/>
  <c r="G121" i="15"/>
  <c r="K120" i="15"/>
  <c r="I120" i="15"/>
  <c r="G120" i="15"/>
  <c r="K119" i="15"/>
  <c r="I119" i="15"/>
  <c r="G119" i="15"/>
  <c r="K118" i="15"/>
  <c r="I118" i="15"/>
  <c r="K117" i="15"/>
  <c r="L117" i="15" s="1"/>
  <c r="I117" i="15"/>
  <c r="G117" i="15"/>
  <c r="K116" i="15"/>
  <c r="L116" i="15" s="1"/>
  <c r="I116" i="15"/>
  <c r="G116" i="15"/>
  <c r="K114" i="15"/>
  <c r="L114" i="15" s="1"/>
  <c r="I114" i="15"/>
  <c r="G114" i="15"/>
  <c r="K111" i="15"/>
  <c r="L111" i="15" s="1"/>
  <c r="I111" i="15"/>
  <c r="G111" i="15"/>
  <c r="K110" i="15"/>
  <c r="L110" i="15" s="1"/>
  <c r="I110" i="15"/>
  <c r="G110" i="15"/>
  <c r="K109" i="15"/>
  <c r="L109" i="15" s="1"/>
  <c r="I109" i="15"/>
  <c r="G109" i="15"/>
  <c r="K108" i="15"/>
  <c r="L108" i="15" s="1"/>
  <c r="I108" i="15"/>
  <c r="G108" i="15"/>
  <c r="K107" i="15"/>
  <c r="L107" i="15" s="1"/>
  <c r="I107" i="15"/>
  <c r="G107" i="15"/>
  <c r="K105" i="15"/>
  <c r="L105" i="15" s="1"/>
  <c r="I105" i="15"/>
  <c r="G105" i="15"/>
  <c r="K104" i="15"/>
  <c r="L104" i="15" s="1"/>
  <c r="I104" i="15"/>
  <c r="G104" i="15"/>
  <c r="K102" i="15"/>
  <c r="I102" i="15"/>
  <c r="G102" i="15"/>
  <c r="K101" i="15"/>
  <c r="I101" i="15"/>
  <c r="G101" i="15"/>
  <c r="K97" i="15"/>
  <c r="L97" i="15" s="1"/>
  <c r="I97" i="15"/>
  <c r="G97" i="15"/>
  <c r="K96" i="15"/>
  <c r="L96" i="15" s="1"/>
  <c r="I96" i="15"/>
  <c r="G96" i="15"/>
  <c r="K95" i="15"/>
  <c r="I95" i="15"/>
  <c r="G95" i="15"/>
  <c r="K93" i="15"/>
  <c r="L93" i="15" s="1"/>
  <c r="I93" i="15"/>
  <c r="G93" i="15"/>
  <c r="K92" i="15"/>
  <c r="L92" i="15" s="1"/>
  <c r="I92" i="15"/>
  <c r="G92" i="15"/>
  <c r="K90" i="15"/>
  <c r="L90" i="15" s="1"/>
  <c r="I90" i="15"/>
  <c r="G90" i="15"/>
  <c r="K89" i="15"/>
  <c r="L89" i="15" s="1"/>
  <c r="I89" i="15"/>
  <c r="G89" i="15"/>
  <c r="K88" i="15"/>
  <c r="L88" i="15" s="1"/>
  <c r="I88" i="15"/>
  <c r="G88" i="15"/>
  <c r="K85" i="15"/>
  <c r="L85" i="15" s="1"/>
  <c r="I85" i="15"/>
  <c r="G85" i="15"/>
  <c r="K84" i="15"/>
  <c r="K82" i="15"/>
  <c r="L82" i="15" s="1"/>
  <c r="I82" i="15"/>
  <c r="G82" i="15"/>
  <c r="K81" i="15"/>
  <c r="L81" i="15" s="1"/>
  <c r="I81" i="15"/>
  <c r="G81" i="15"/>
  <c r="K80" i="15"/>
  <c r="I80" i="15"/>
  <c r="G80" i="15"/>
  <c r="K78" i="15"/>
  <c r="I78" i="15"/>
  <c r="G78" i="15"/>
  <c r="K72" i="15"/>
  <c r="L72" i="15" s="1"/>
  <c r="I72" i="15"/>
  <c r="G72" i="15"/>
  <c r="K69" i="15"/>
  <c r="I69" i="15"/>
  <c r="G69" i="15"/>
  <c r="K68" i="15"/>
  <c r="I68" i="15"/>
  <c r="G68" i="15"/>
  <c r="K67" i="15"/>
  <c r="I67" i="15"/>
  <c r="L63" i="15"/>
  <c r="K63" i="15"/>
  <c r="I63" i="15"/>
  <c r="G63" i="15"/>
  <c r="I62" i="15"/>
  <c r="G62" i="15"/>
  <c r="K60" i="15"/>
  <c r="L60" i="15" s="1"/>
  <c r="I60" i="15"/>
  <c r="G60" i="15"/>
  <c r="K59" i="15"/>
  <c r="L59" i="15" s="1"/>
  <c r="I59" i="15"/>
  <c r="G59" i="15"/>
  <c r="K58" i="15"/>
  <c r="L58" i="15" s="1"/>
  <c r="I58" i="15"/>
  <c r="G58" i="15"/>
  <c r="K56" i="15"/>
  <c r="L56" i="15" s="1"/>
  <c r="I56" i="15"/>
  <c r="G56" i="15"/>
  <c r="K55" i="15"/>
  <c r="L55" i="15" s="1"/>
  <c r="I55" i="15"/>
  <c r="G55" i="15"/>
  <c r="K54" i="15"/>
  <c r="L54" i="15" s="1"/>
  <c r="I54" i="15"/>
  <c r="G54" i="15"/>
  <c r="K52" i="15"/>
  <c r="L52" i="15" s="1"/>
  <c r="I52" i="15"/>
  <c r="G52" i="15"/>
  <c r="K51" i="15"/>
  <c r="L51" i="15" s="1"/>
  <c r="I51" i="15"/>
  <c r="G51" i="15"/>
  <c r="L50" i="15"/>
  <c r="K50" i="15"/>
  <c r="I50" i="15"/>
  <c r="G50" i="15"/>
  <c r="K49" i="15"/>
  <c r="L49" i="15" s="1"/>
  <c r="I49" i="15"/>
  <c r="G49" i="15"/>
  <c r="K48" i="15"/>
  <c r="L48" i="15" s="1"/>
  <c r="I48" i="15"/>
  <c r="G48" i="15"/>
  <c r="K46" i="15"/>
  <c r="L46" i="15" s="1"/>
  <c r="I46" i="15"/>
  <c r="G46" i="15"/>
  <c r="K45" i="15"/>
  <c r="L45" i="15" s="1"/>
  <c r="I45" i="15"/>
  <c r="G45" i="15"/>
  <c r="K43" i="15"/>
  <c r="I43" i="15"/>
  <c r="G43" i="15"/>
  <c r="K42" i="15"/>
  <c r="I42" i="15"/>
  <c r="G42" i="15"/>
  <c r="K41" i="15"/>
  <c r="I41" i="15"/>
  <c r="G41" i="15"/>
  <c r="K38" i="15"/>
  <c r="L38" i="15" s="1"/>
  <c r="I38" i="15"/>
  <c r="G38" i="15"/>
  <c r="K37" i="15"/>
  <c r="I37" i="15"/>
  <c r="G37" i="15"/>
  <c r="K29" i="15"/>
  <c r="L29" i="15" s="1"/>
  <c r="I29" i="15"/>
  <c r="G29" i="15"/>
  <c r="K25" i="15"/>
  <c r="I25" i="15"/>
  <c r="G25" i="15"/>
  <c r="K24" i="15"/>
  <c r="I24" i="15"/>
  <c r="G24" i="15"/>
  <c r="K21" i="15"/>
  <c r="L21" i="15" s="1"/>
  <c r="I21" i="15"/>
  <c r="G21" i="15"/>
  <c r="K13" i="15"/>
  <c r="L13" i="15" s="1"/>
  <c r="I13" i="15"/>
  <c r="G13" i="15"/>
  <c r="K12" i="15"/>
  <c r="L12" i="15" s="1"/>
  <c r="I12" i="15"/>
  <c r="G12" i="15"/>
  <c r="E147" i="15"/>
  <c r="E146" i="15"/>
  <c r="E145" i="15"/>
  <c r="E144" i="15"/>
  <c r="G144" i="15" s="1"/>
  <c r="E140" i="15"/>
  <c r="E136" i="15"/>
  <c r="I136" i="15" s="1"/>
  <c r="E138" i="15"/>
  <c r="I138" i="15" s="1"/>
  <c r="E137" i="15"/>
  <c r="K137" i="15" s="1"/>
  <c r="E132" i="15"/>
  <c r="E153" i="15"/>
  <c r="E152" i="15"/>
  <c r="E151" i="15"/>
  <c r="E149" i="15"/>
  <c r="E120" i="15"/>
  <c r="E110" i="15"/>
  <c r="E68" i="15"/>
  <c r="E51" i="15"/>
  <c r="E42" i="15"/>
  <c r="E25" i="15"/>
  <c r="E117" i="15"/>
  <c r="E121" i="15"/>
  <c r="K121" i="15" s="1"/>
  <c r="E119" i="15"/>
  <c r="E118" i="15"/>
  <c r="G118" i="15" s="1"/>
  <c r="E113" i="15"/>
  <c r="I113" i="15" s="1"/>
  <c r="E111" i="15"/>
  <c r="E109" i="15"/>
  <c r="E108" i="15"/>
  <c r="E107" i="15"/>
  <c r="E104" i="15"/>
  <c r="E102" i="15"/>
  <c r="E101" i="15"/>
  <c r="E100" i="15"/>
  <c r="K100" i="15" s="1"/>
  <c r="E99" i="15"/>
  <c r="K99" i="15" s="1"/>
  <c r="E95" i="15"/>
  <c r="E92" i="15"/>
  <c r="E88" i="15"/>
  <c r="E93" i="15"/>
  <c r="E84" i="15"/>
  <c r="I84" i="15" s="1"/>
  <c r="E86" i="15"/>
  <c r="K86" i="15" s="1"/>
  <c r="E80" i="15"/>
  <c r="E69" i="15"/>
  <c r="E67" i="15"/>
  <c r="G67" i="15" s="1"/>
  <c r="E66" i="15"/>
  <c r="K66" i="15" s="1"/>
  <c r="E65" i="15"/>
  <c r="K65" i="15" s="1"/>
  <c r="E62" i="15"/>
  <c r="K62" i="15" s="1"/>
  <c r="L62" i="15" s="1"/>
  <c r="E54" i="15"/>
  <c r="E60" i="15"/>
  <c r="E59" i="15"/>
  <c r="E58" i="15"/>
  <c r="E50" i="15"/>
  <c r="E49" i="15"/>
  <c r="E52" i="15"/>
  <c r="E45" i="15"/>
  <c r="E43" i="15"/>
  <c r="E41" i="15"/>
  <c r="E40" i="15"/>
  <c r="K40" i="15" s="1"/>
  <c r="E37" i="15"/>
  <c r="E26" i="15"/>
  <c r="I26" i="15" s="1"/>
  <c r="E24" i="15"/>
  <c r="E23" i="15"/>
  <c r="K23" i="15" s="1"/>
  <c r="E20" i="15"/>
  <c r="I20" i="15" s="1"/>
  <c r="E130" i="15"/>
  <c r="K130" i="15" s="1"/>
  <c r="E78" i="15"/>
  <c r="E35" i="15"/>
  <c r="K35" i="15" s="1"/>
  <c r="E18" i="15"/>
  <c r="K18" i="15" s="1"/>
  <c r="L147" i="15" l="1"/>
  <c r="L144" i="15"/>
  <c r="L145" i="15"/>
  <c r="L146" i="15"/>
  <c r="L140" i="15"/>
  <c r="G138" i="15"/>
  <c r="I137" i="15"/>
  <c r="L137" i="15" s="1"/>
  <c r="K138" i="15"/>
  <c r="L138" i="15" s="1"/>
  <c r="L132" i="15"/>
  <c r="G136" i="15"/>
  <c r="L136" i="15" s="1"/>
  <c r="G137" i="15"/>
  <c r="G130" i="15"/>
  <c r="I130" i="15"/>
  <c r="L130" i="15"/>
  <c r="L121" i="15"/>
  <c r="L119" i="15"/>
  <c r="K113" i="15"/>
  <c r="L113" i="15" s="1"/>
  <c r="G113" i="15"/>
  <c r="L120" i="15"/>
  <c r="I121" i="15"/>
  <c r="L118" i="15"/>
  <c r="L99" i="15"/>
  <c r="L100" i="15"/>
  <c r="L95" i="15"/>
  <c r="L102" i="15"/>
  <c r="G99" i="15"/>
  <c r="I99" i="15"/>
  <c r="G100" i="15"/>
  <c r="I100" i="15"/>
  <c r="L101" i="15"/>
  <c r="I86" i="15"/>
  <c r="L86" i="15" s="1"/>
  <c r="G86" i="15"/>
  <c r="L80" i="15"/>
  <c r="G84" i="15"/>
  <c r="L84" i="15" s="1"/>
  <c r="L78" i="15"/>
  <c r="L68" i="15"/>
  <c r="L69" i="15"/>
  <c r="L67" i="15"/>
  <c r="G65" i="15"/>
  <c r="I65" i="15"/>
  <c r="L65" i="15" s="1"/>
  <c r="G66" i="15"/>
  <c r="I66" i="15"/>
  <c r="L66" i="15" s="1"/>
  <c r="L37" i="15"/>
  <c r="I40" i="15"/>
  <c r="L40" i="15" s="1"/>
  <c r="L42" i="15"/>
  <c r="L43" i="15"/>
  <c r="G40" i="15"/>
  <c r="L41" i="15"/>
  <c r="G35" i="15"/>
  <c r="I35" i="15"/>
  <c r="L35" i="15" s="1"/>
  <c r="L24" i="15"/>
  <c r="L25" i="15"/>
  <c r="K26" i="15"/>
  <c r="G20" i="15"/>
  <c r="K20" i="15"/>
  <c r="L20" i="15" s="1"/>
  <c r="I23" i="15"/>
  <c r="L23" i="15" s="1"/>
  <c r="G26" i="15"/>
  <c r="G23" i="15"/>
  <c r="G18" i="15"/>
  <c r="I18" i="15"/>
  <c r="E77" i="15"/>
  <c r="E123" i="15"/>
  <c r="E128" i="15"/>
  <c r="E129" i="15"/>
  <c r="E127" i="15"/>
  <c r="E34" i="15"/>
  <c r="E71" i="15"/>
  <c r="E75" i="15"/>
  <c r="E74" i="15"/>
  <c r="E76" i="15"/>
  <c r="E31" i="15"/>
  <c r="E15" i="15"/>
  <c r="E16" i="15"/>
  <c r="E28" i="15"/>
  <c r="E32" i="15"/>
  <c r="E33" i="15"/>
  <c r="E17" i="15"/>
  <c r="E11" i="15"/>
  <c r="K127" i="15" l="1"/>
  <c r="I127" i="15"/>
  <c r="G127" i="15"/>
  <c r="I129" i="15"/>
  <c r="G129" i="15"/>
  <c r="K129" i="15"/>
  <c r="K128" i="15"/>
  <c r="I128" i="15"/>
  <c r="G128" i="15"/>
  <c r="K123" i="15"/>
  <c r="I123" i="15"/>
  <c r="G123" i="15"/>
  <c r="K76" i="15"/>
  <c r="G76" i="15"/>
  <c r="I76" i="15"/>
  <c r="K74" i="15"/>
  <c r="I74" i="15"/>
  <c r="G74" i="15"/>
  <c r="K75" i="15"/>
  <c r="I75" i="15"/>
  <c r="G75" i="15"/>
  <c r="K71" i="15"/>
  <c r="G71" i="15"/>
  <c r="I71" i="15"/>
  <c r="I77" i="15"/>
  <c r="G77" i="15"/>
  <c r="K77" i="15"/>
  <c r="L77" i="15" s="1"/>
  <c r="K34" i="15"/>
  <c r="I34" i="15"/>
  <c r="G34" i="15"/>
  <c r="G33" i="15"/>
  <c r="I33" i="15"/>
  <c r="K33" i="15"/>
  <c r="L33" i="15" s="1"/>
  <c r="K32" i="15"/>
  <c r="I32" i="15"/>
  <c r="G32" i="15"/>
  <c r="K28" i="15"/>
  <c r="G28" i="15"/>
  <c r="I28" i="15"/>
  <c r="K31" i="15"/>
  <c r="I31" i="15"/>
  <c r="G31" i="15"/>
  <c r="L26" i="15"/>
  <c r="L18" i="15"/>
  <c r="I17" i="15"/>
  <c r="G17" i="15"/>
  <c r="K17" i="15"/>
  <c r="G16" i="15"/>
  <c r="I16" i="15"/>
  <c r="K16" i="15"/>
  <c r="K11" i="15"/>
  <c r="I11" i="15"/>
  <c r="G11" i="15"/>
  <c r="I15" i="15"/>
  <c r="G15" i="15"/>
  <c r="K15" i="15"/>
  <c r="L123" i="15" l="1"/>
  <c r="L128" i="15"/>
  <c r="L129" i="15"/>
  <c r="L127" i="15"/>
  <c r="L71" i="15"/>
  <c r="L75" i="15"/>
  <c r="L74" i="15"/>
  <c r="L76" i="15"/>
  <c r="L31" i="15"/>
  <c r="L28" i="15"/>
  <c r="L32" i="15"/>
  <c r="L34" i="15"/>
  <c r="L16" i="15"/>
  <c r="L15" i="15"/>
  <c r="L11" i="15"/>
  <c r="L17" i="15"/>
  <c r="L155" i="15"/>
  <c r="L156" i="15" l="1"/>
  <c r="L157" i="15" s="1"/>
  <c r="L158" i="15" s="1"/>
  <c r="L159" i="15" s="1"/>
  <c r="L160" i="15" s="1"/>
  <c r="L161" i="15" s="1"/>
  <c r="L162" i="15" s="1"/>
  <c r="L163" i="15" l="1"/>
  <c r="L164" i="15" s="1"/>
  <c r="L165" i="15" l="1"/>
  <c r="L166" i="15" s="1"/>
  <c r="E14" i="2" s="1"/>
  <c r="E15" i="2" s="1"/>
  <c r="E16" i="2" s="1"/>
</calcChain>
</file>

<file path=xl/sharedStrings.xml><?xml version="1.0" encoding="utf-8"?>
<sst xmlns="http://schemas.openxmlformats.org/spreadsheetml/2006/main" count="348" uniqueCount="113">
  <si>
    <t>#</t>
  </si>
  <si>
    <t>სამუშაოებისა და დანახარჯების  დასახელება</t>
  </si>
  <si>
    <t>მასალის ღირებულება</t>
  </si>
  <si>
    <t>ხელფასი</t>
  </si>
  <si>
    <t>მანქანა-დანადგარები</t>
  </si>
  <si>
    <t>სულ</t>
  </si>
  <si>
    <t>ერთეული</t>
  </si>
  <si>
    <t>ჯამი</t>
  </si>
  <si>
    <t>ცალი</t>
  </si>
  <si>
    <t>უსაფრთხოების ხარჯი</t>
  </si>
  <si>
    <t>ზედნადები ხარჯი</t>
  </si>
  <si>
    <t>გეგმიური დაგროვება</t>
  </si>
  <si>
    <t>დროებითი შენობა-ნაგებობები</t>
  </si>
  <si>
    <t>კვ.მ</t>
  </si>
  <si>
    <t xml:space="preserve">სატრანსპორტო ხარჯი მასალიდან </t>
  </si>
  <si>
    <t>გაუთვალისწინებელი ხარჯი</t>
  </si>
  <si>
    <t>Lump.sum</t>
  </si>
  <si>
    <t>კომპლექტი</t>
  </si>
  <si>
    <t>საკონტაქტო ინფორმაცია:</t>
  </si>
  <si>
    <t>პროექტის მენეჯერი: გიორგი ღარიბაშვილი +995 577 20 03 42</t>
  </si>
  <si>
    <t>No:</t>
  </si>
  <si>
    <t>DESCRIPTION</t>
  </si>
  <si>
    <t>UNIT</t>
  </si>
  <si>
    <t>PRICE GEL</t>
  </si>
  <si>
    <t>VAT</t>
  </si>
  <si>
    <t>შენიშვნა: ყველა სამუშაო უნდა შესრულდეს შემსრულებლის ხელობით, ტექნიკით, ძირითადი და სახარჯი მასალებით</t>
  </si>
  <si>
    <t>email:</t>
  </si>
  <si>
    <t>ტნ</t>
  </si>
  <si>
    <t>განზომილების ერთეულზე</t>
  </si>
  <si>
    <t>საპროექტო მონაცემზე</t>
  </si>
  <si>
    <t>გრძ.მ</t>
  </si>
  <si>
    <t>დამხმარე მასალები</t>
  </si>
  <si>
    <t>მანქანა-მექანიზმები</t>
  </si>
  <si>
    <t>მასალა:</t>
  </si>
  <si>
    <t>გრუნტი</t>
  </si>
  <si>
    <t>კალათა</t>
  </si>
  <si>
    <t>სხვა მანქანა-მექანიზმები</t>
  </si>
  <si>
    <t>დამკვეთი:  სს "ლომისი"</t>
  </si>
  <si>
    <t>ს/ნ: 223236013</t>
  </si>
  <si>
    <t>supervisor.constructionteam@gmail.com</t>
  </si>
  <si>
    <t>განზომი-
ლების ერთ.</t>
  </si>
  <si>
    <t xml:space="preserve">რაოდენობა </t>
  </si>
  <si>
    <t>შრომის დანახარჯები:</t>
  </si>
  <si>
    <t>SUM:</t>
  </si>
  <si>
    <t>ლუდსახარშის შენობა</t>
  </si>
  <si>
    <t>ვიზუალური ფოტომასალა</t>
  </si>
  <si>
    <t>განმარტება</t>
  </si>
  <si>
    <t>კედლებიდან არსებული ფილების დემონტაჟი ნალესის გათვალისწინებით და ახლის მიკვრა, იატაკიდან 1.52 სმ სიმაღლეზე</t>
  </si>
  <si>
    <t xml:space="preserve">სადემონტაჟო არსებული ფილები, იატაკიდან 40 სმ სიმაღლეზე. ძველი ნალესისგან გასუფთავება და ახალი კერამოგრანიტის (10მმ, თეთრი)ფილების მიკვრა.
</t>
  </si>
  <si>
    <t xml:space="preserve">სადემონტაჟო არსებული ფილები, იატაკიდან 152 სმ სიმაღლეზე. ძველი ნალესისგან გასუფთავება და ახალი კერამოგრანიტის (10მმ, თეთრი) ფილების გაკვრა.
</t>
  </si>
  <si>
    <t>არსებული ინდუსტრიული ფილების დემონტაჟი ცისტერნების ქვეშ. ქვეშსაგები მოჭიმვის გათვალისწინებით და ხელახლა მოწყობა ახალი მასალებით - არსებულის შესაბამისი (საჭიროებს სპეციფიურ შესრულებას, რადგან არ ხდება არსებული ცისტერნების დემონტაჟი)</t>
  </si>
  <si>
    <t>CIP 2-ის ძირის შეკეთება ახალი მასალებით 1 კვმ, კედლიდან ფილების დემონტაჟი და ახლის მიკვრა 1 კვ.მ</t>
  </si>
  <si>
    <t>ორფრთიანი ლითონის კარის 4.70X3.36 მ. გასუფთავება არსებული საღებავისგან, დაგრუნტვა-შეღებვა 2 პირი ლითონის თეთრი საღებავით (ორმხრივად)</t>
  </si>
  <si>
    <t xml:space="preserve"> "მეშტანკები"-ს ძირზე არგელიტის ფილების დემონტაჟი ქვეშსაგების გათვალისწინებით და ახლის მოწყობა</t>
  </si>
  <si>
    <t>წყლის განყოფილებაში, მარილის ავზის მიმდებარედ, ტრაპის გარშემო ძველი კ/გ (არგელიტის) ფილების დემონტაჟი ქვეშსაგების გათვალისწინებით და ახლის დაგება</t>
  </si>
  <si>
    <t>შენობის კუთხის მოწყობა (მტრედების შემოღწევის ადგილას), საჭიროებს თუნუქის კარნიზს ფასადის მხრიდან)</t>
  </si>
  <si>
    <t>შენობის კუთხის დასალუქად თეთრი ფერის თუნუქის კარნიზის მოწყობა (ფასადის მხრიდან სახურავზე, მტრედების შემოღწევის ადგილი)</t>
  </si>
  <si>
    <t>გატეხილი მინის შეცვლა 1.2X3.0 მ.  (ზომები დაზუსტდეს ადგილზე)</t>
  </si>
  <si>
    <t>გატეხილი მინიების შეცვლა 1.2X3.0 მ.  (ზომები დაზუსტდეს ადგილზე)</t>
  </si>
  <si>
    <t>მილგაყვანილობის უკან დაბინძურებული კედლის ჩამოფხეკა და დამუშავება-შეღებვა</t>
  </si>
  <si>
    <t>11
11.1</t>
  </si>
  <si>
    <t>მილგაყვანილობის უკან დაბინძურებული კედლის ჩამოფხეკა და დამუშავება-შეღებვა.
შესაცვლელი არგელიტის ფილები 1 კვ.მ-ზე. საჭიროებს ქვეშსაგებთან ერთად დემონტაჟს და ახლის მოწყობას</t>
  </si>
  <si>
    <t>პანელების მართვის სივრცეში კედელზე კერამოგრანიტის ფილების დემონტაჟი ნალესთან ერთად ახლის მოწყობა. გასათვალისწინებელია დაზიანებული კედლის არმირება და ლესვა</t>
  </si>
  <si>
    <t>კედელზე კერამოგრანიტის ფილების დემონტაჟი ნალესთან ერთად ახლის მოწყობა აქსესუარებით. გასათვალისწინებელია დაზიანებული კედლის არმირება-გამაგრება და ლესვა</t>
  </si>
  <si>
    <t>ჭერის გასუფთავება არსებული ნალესისგან და დამუშავება მაღალხარისხოვანი თეთრი ფერის წყალემულსიური საღებავით (2 პირი)
ჭერის სიმაღლეა 5.60 მ.
ისრები მიუთითებს დასამუშავებელ ზედაპირებს.
წარმოსადგენი იქნება საღებავის სერტიფიკატი და ლაბორატორიული შემოწმების აქტი</t>
  </si>
  <si>
    <t>ორფრთიანი ლითონის კარის 4.70X3.36 მ. გასუფთავება არსებული საღებავისგან, დაგრუნტვა-შეღებვა 2 პირი ლითონის თეთრი საღებავით (ორმხრივად). წარმოსადგენი იქნება საღებავის სერტიფიკატი და ლაბორატორიული შემოწმების აქტი</t>
  </si>
  <si>
    <t>პანელების მართვის სივრცეში კედელის გასუფთავება არსებული საღებავისგან და დამუშავება ფითხით. ღებვა მაღალხარისხოვანი წყალემულსიური საღებავით, 2 პირი (მონიშნული რიგელის გათვალისწინებით)
წარმოსადგენი იქნება საღებავის სერტიფიკატი და ლაბორატორიული შემოწმების აქტი</t>
  </si>
  <si>
    <t>პანელების მართვის სივრცეში კედელის გასუფთავება არსებული საღებავისგან და დამუშავება ფითხით. დაგრუნტვა-ღებვა მაღალხარისხოვანი წყალემულსიური საღებავით, 2 პირი (მონიშნული რიგელის გათვალისწინებით)</t>
  </si>
  <si>
    <t xml:space="preserve">საფერმენტაციოს ახალი დარბაზის შესასვლელთან კედელის გასუფთავება არსებული ნალესისგან, ჰიდროსაიზოლაციო ხსნარით დამუშავება და შელესვა ქვიშა-ცემენტის ხსნარით. </t>
  </si>
  <si>
    <t>შელესილი კედლის დამუშავება ფითხით, დაგრუნტვა-ღებვა მაღალხარისხოვანი წყალემულსიური საღებავით, 2 პირი</t>
  </si>
  <si>
    <t xml:space="preserve">ხარჯთაღრიცხვით გათვალისწინებული სამუშაოების შესრულება შრომის უსაფრთხოების სპეციალისტის ადგილზე მუდმივი ზედამხედველობით </t>
  </si>
  <si>
    <t>დემონტირებული მასალების ხელით გამოზიდვა შენობიდან,  ავტოთვითმცლელზე დატვირთვა და ტრანსპორტირება ნაგავსაყრელზე, სარემონტო არეალების დასუფთავებით</t>
  </si>
  <si>
    <t>კედელის გასუფთავება არსებული ნალესისგან, ჰიდროსაიზოლაციო ხსნარით დამუშავება და შელესვა ქვიშა-ცემენტის ხსნარით. შელესილი კედლის დამუშავება ფითხით, დაგრუნტვა-ღებვა მაღალხარისხოვანი წყალემულსიური საღებავით, 2 პირი.
წარმოსადგენი იქნება საღებავის სერტიფიკატი და ლაბორატორიული შემოწმების აქტი</t>
  </si>
  <si>
    <t>ხარაჩო</t>
  </si>
  <si>
    <t>ფილტრის შენობაში ჭერის გასუფთავება არსებული ნალესისგან, დამუშავება და შეღებვა</t>
  </si>
  <si>
    <t>ფითხი</t>
  </si>
  <si>
    <t>საღებავი</t>
  </si>
  <si>
    <t>წებო-ცემენტი</t>
  </si>
  <si>
    <t>კერამოგრანიტის ფილა 10მმ (თეთრი)</t>
  </si>
  <si>
    <t xml:space="preserve">ფილტრის შენობის კედლებიდან ფილების დემონტაჟი და ახლი კერამოგრანიტის ფილების (10მმ) გაკვრა. (იატაკიდან 40 სმ-ზე.) </t>
  </si>
  <si>
    <t>ინდუსტრიული ფილა (არსებულის შესაბამისი)</t>
  </si>
  <si>
    <t>ქვიშა-ცემენტის მოჭიმვა</t>
  </si>
  <si>
    <t>CIP 1-ის ქვაბების ძირიდან არსებული ინდუსტრიული ფილების დემონტაჟი ქვეშსაგები ქვიშა-ცემენტის მოჭიმვის გათვალისწინებით და ახლის მოწყობა</t>
  </si>
  <si>
    <t xml:space="preserve">კერამოგრანიტის ფილა 10მმ </t>
  </si>
  <si>
    <t xml:space="preserve">ინდუსტრიული ფილა ფილა 10მმ </t>
  </si>
  <si>
    <t>კერამოგრანიტის ფილა (არსებულის შესაბამისი)</t>
  </si>
  <si>
    <t>ლითონის საღებავი (თეთრი)</t>
  </si>
  <si>
    <t>არგელიტის ფილა (არსებულის შესაბამისი)</t>
  </si>
  <si>
    <t>ლითონის კარის მიმდებარედ "მეშტანკები"-ს ძირზე არგელიტის ფილების დემონტაჟი ქვეშსაგები ქვიშა-ცემენტის მოჭიმვის გათვალისწინებით და ახლის მოწყობა</t>
  </si>
  <si>
    <t>თუნუქის კარნიზი (0.5მმ) თეთრი</t>
  </si>
  <si>
    <t>ნაპირების შევსება-დამუშავება ჰერმეტიკით</t>
  </si>
  <si>
    <t>მინა 1.2X3.0 მ</t>
  </si>
  <si>
    <t>არგელიტის ფილების დემონტაჟი ქვეშსაგები ქვიშა-ცემენტის მოჭიმვის გათვალისწინებით და ახლის დაგება</t>
  </si>
  <si>
    <t>არმატურა 10მმ ბ.15</t>
  </si>
  <si>
    <t>ქვიშა-ცემენტი</t>
  </si>
  <si>
    <t>ფუგა</t>
  </si>
  <si>
    <t>ავტოთვითმცლელი</t>
  </si>
  <si>
    <t>ჰიდროსაიზოლაციო ხსნარი</t>
  </si>
  <si>
    <t>ლუდსახარშის შენობაში სარემონტო სამუშაოების შესრულება</t>
  </si>
  <si>
    <t>11.1.1</t>
  </si>
  <si>
    <t>11.1.2</t>
  </si>
  <si>
    <t>11.1.4</t>
  </si>
  <si>
    <t>11.1.3</t>
  </si>
  <si>
    <t>11.1.5</t>
  </si>
  <si>
    <t>11.1.6</t>
  </si>
  <si>
    <t>11.1.7</t>
  </si>
  <si>
    <t>14.1.1</t>
  </si>
  <si>
    <t>14.1.2</t>
  </si>
  <si>
    <t>14.1.3</t>
  </si>
  <si>
    <t>14.1.4</t>
  </si>
  <si>
    <t>14.1.5</t>
  </si>
  <si>
    <t>14.1.6</t>
  </si>
  <si>
    <t>14.1.7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</si>
</sst>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[$₾-437]_-;\-* #,##0.00\ [$₾-437]_-;_-* &quot;-&quot;??\ [$₾-437]_-;_-@_-"/>
    <numFmt numFmtId="165" formatCode="_-* #,##0.00\ _₾_-;\-* #,##0.00\ _₾_-;_-* &quot;-&quot;??\ _₾_-;_-@_-"/>
    <numFmt numFmtId="166" formatCode="_([$$-409]* #,##0.00_);_([$$-409]* \(#,##0.00\);_([$$-409]* &quot;-&quot;??_);_(@_)"/>
    <numFmt numFmtId="167" formatCode="[$-409]d\-mmm\-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9"/>
      <name val="Cambria"/>
      <family val="2"/>
      <scheme val="major"/>
    </font>
    <font>
      <b/>
      <sz val="9"/>
      <color theme="1"/>
      <name val="Cambria"/>
      <family val="2"/>
      <scheme val="major"/>
    </font>
    <font>
      <sz val="9"/>
      <color theme="1"/>
      <name val="Cambria"/>
      <family val="2"/>
      <scheme val="major"/>
    </font>
    <font>
      <sz val="10"/>
      <name val="Arial"/>
      <family val="2"/>
      <charset val="162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sz val="9"/>
      <name val="Cambria"/>
      <family val="2"/>
      <scheme val="major"/>
    </font>
    <font>
      <b/>
      <sz val="9"/>
      <color rgb="FF0070C0"/>
      <name val="Cambria"/>
      <family val="2"/>
      <scheme val="major"/>
    </font>
    <font>
      <b/>
      <sz val="12"/>
      <color theme="1"/>
      <name val="Calibri"/>
      <family val="2"/>
      <scheme val="minor"/>
    </font>
    <font>
      <b/>
      <sz val="9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3" fillId="0" borderId="0">
      <protection locked="0"/>
    </xf>
    <xf numFmtId="0" fontId="7" fillId="0" borderId="0"/>
    <xf numFmtId="9" fontId="2" fillId="0" borderId="0" applyFont="0" applyFill="0" applyBorder="0" applyAlignment="0" applyProtection="0"/>
    <xf numFmtId="0" fontId="1" fillId="5" borderId="0" applyNumberFormat="0" applyBorder="0" applyAlignment="0" applyProtection="0"/>
    <xf numFmtId="0" fontId="13" fillId="0" borderId="0"/>
    <xf numFmtId="0" fontId="17" fillId="0" borderId="0" applyNumberFormat="0" applyFill="0" applyBorder="0" applyAlignment="0" applyProtection="0"/>
    <xf numFmtId="0" fontId="20" fillId="0" borderId="0"/>
    <xf numFmtId="166" fontId="2" fillId="0" borderId="0"/>
    <xf numFmtId="0" fontId="3" fillId="0" borderId="0"/>
  </cellStyleXfs>
  <cellXfs count="135">
    <xf numFmtId="0" fontId="0" fillId="0" borderId="0" xfId="0"/>
    <xf numFmtId="0" fontId="4" fillId="0" borderId="8" xfId="2" applyFont="1" applyBorder="1" applyAlignment="1" applyProtection="1">
      <alignment horizontal="center" vertical="center" wrapText="1"/>
    </xf>
    <xf numFmtId="3" fontId="4" fillId="4" borderId="5" xfId="2" applyNumberFormat="1" applyFont="1" applyFill="1" applyBorder="1" applyAlignment="1" applyProtection="1">
      <alignment horizontal="center" vertical="center" wrapText="1"/>
    </xf>
    <xf numFmtId="0" fontId="4" fillId="4" borderId="7" xfId="2" applyFont="1" applyFill="1" applyBorder="1" applyAlignment="1" applyProtection="1">
      <alignment horizontal="center" vertical="center" wrapText="1"/>
    </xf>
    <xf numFmtId="43" fontId="6" fillId="0" borderId="5" xfId="1" applyFont="1" applyBorder="1" applyProtection="1"/>
    <xf numFmtId="43" fontId="6" fillId="0" borderId="5" xfId="1" applyFont="1" applyFill="1" applyBorder="1" applyProtection="1"/>
    <xf numFmtId="164" fontId="6" fillId="0" borderId="6" xfId="1" applyNumberFormat="1" applyFont="1" applyBorder="1" applyProtection="1"/>
    <xf numFmtId="43" fontId="6" fillId="8" borderId="5" xfId="1" applyFont="1" applyFill="1" applyBorder="1" applyProtection="1">
      <protection locked="0"/>
    </xf>
    <xf numFmtId="10" fontId="4" fillId="8" borderId="5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6" xfId="2" applyNumberFormat="1" applyFont="1" applyFill="1" applyBorder="1" applyAlignment="1" applyProtection="1">
      <alignment horizontal="center" vertical="center" wrapText="1"/>
    </xf>
    <xf numFmtId="0" fontId="11" fillId="3" borderId="13" xfId="7" applyFont="1" applyFill="1" applyBorder="1" applyAlignment="1" applyProtection="1">
      <alignment vertical="center"/>
    </xf>
    <xf numFmtId="0" fontId="18" fillId="7" borderId="13" xfId="5" applyFont="1" applyFill="1" applyBorder="1" applyAlignment="1" applyProtection="1">
      <alignment horizontal="center" vertical="center"/>
    </xf>
    <xf numFmtId="0" fontId="18" fillId="7" borderId="13" xfId="5" applyFont="1" applyFill="1" applyBorder="1" applyAlignment="1" applyProtection="1">
      <alignment vertical="center"/>
    </xf>
    <xf numFmtId="0" fontId="18" fillId="7" borderId="14" xfId="5" applyFont="1" applyFill="1" applyBorder="1" applyAlignment="1" applyProtection="1">
      <alignment vertical="center"/>
    </xf>
    <xf numFmtId="164" fontId="18" fillId="7" borderId="13" xfId="5" applyNumberFormat="1" applyFont="1" applyFill="1" applyBorder="1" applyAlignment="1" applyProtection="1">
      <alignment vertical="center"/>
    </xf>
    <xf numFmtId="10" fontId="18" fillId="0" borderId="13" xfId="4" applyNumberFormat="1" applyFont="1" applyBorder="1" applyAlignment="1" applyProtection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4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24" fillId="0" borderId="5" xfId="0" applyFont="1" applyBorder="1" applyAlignment="1">
      <alignment horizontal="center" vertical="center" wrapText="1"/>
    </xf>
    <xf numFmtId="0" fontId="4" fillId="4" borderId="5" xfId="2" applyFont="1" applyFill="1" applyBorder="1" applyAlignment="1" applyProtection="1">
      <alignment horizontal="center" vertical="center" wrapText="1"/>
    </xf>
    <xf numFmtId="0" fontId="22" fillId="0" borderId="9" xfId="3" applyFont="1" applyBorder="1" applyAlignment="1" applyProtection="1">
      <alignment horizontal="center" vertical="center"/>
    </xf>
    <xf numFmtId="0" fontId="22" fillId="0" borderId="10" xfId="3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4" fontId="22" fillId="0" borderId="10" xfId="0" applyNumberFormat="1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4" fillId="0" borderId="0" xfId="3" applyFont="1" applyAlignment="1" applyProtection="1">
      <alignment wrapText="1"/>
    </xf>
    <xf numFmtId="0" fontId="6" fillId="0" borderId="8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2" fillId="0" borderId="0" xfId="0" applyFont="1" applyAlignment="1" applyProtection="1">
      <alignment horizontal="center" vertical="center"/>
    </xf>
    <xf numFmtId="4" fontId="22" fillId="0" borderId="0" xfId="0" applyNumberFormat="1" applyFont="1" applyAlignment="1" applyProtection="1">
      <alignment horizontal="center" vertical="center"/>
    </xf>
    <xf numFmtId="4" fontId="6" fillId="0" borderId="0" xfId="0" applyNumberFormat="1" applyFont="1" applyAlignment="1" applyProtection="1">
      <alignment horizontal="center" vertical="center"/>
    </xf>
    <xf numFmtId="164" fontId="6" fillId="0" borderId="0" xfId="0" applyNumberFormat="1" applyFont="1" applyAlignment="1" applyProtection="1">
      <alignment horizontal="center" vertical="center"/>
    </xf>
    <xf numFmtId="0" fontId="4" fillId="4" borderId="5" xfId="0" applyFont="1" applyFill="1" applyBorder="1" applyAlignment="1" applyProtection="1">
      <alignment horizontal="center" vertical="center" wrapText="1"/>
    </xf>
    <xf numFmtId="4" fontId="4" fillId="4" borderId="5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8" fillId="8" borderId="18" xfId="0" applyFont="1" applyFill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4" fontId="5" fillId="0" borderId="5" xfId="0" applyNumberFormat="1" applyFont="1" applyBorder="1" applyAlignment="1" applyProtection="1">
      <alignment horizontal="center" vertical="center"/>
    </xf>
    <xf numFmtId="4" fontId="5" fillId="0" borderId="6" xfId="0" applyNumberFormat="1" applyFont="1" applyBorder="1" applyAlignment="1" applyProtection="1">
      <alignment horizontal="center" vertical="center"/>
    </xf>
    <xf numFmtId="43" fontId="6" fillId="0" borderId="0" xfId="0" applyNumberFormat="1" applyFont="1" applyProtection="1"/>
    <xf numFmtId="0" fontId="6" fillId="0" borderId="0" xfId="0" applyFont="1" applyProtection="1"/>
    <xf numFmtId="0" fontId="5" fillId="2" borderId="4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left" vertical="center" wrapText="1"/>
    </xf>
    <xf numFmtId="0" fontId="5" fillId="2" borderId="5" xfId="0" applyFont="1" applyFill="1" applyBorder="1" applyAlignment="1" applyProtection="1">
      <alignment horizontal="center" vertical="center"/>
    </xf>
    <xf numFmtId="4" fontId="5" fillId="2" borderId="5" xfId="0" applyNumberFormat="1" applyFont="1" applyFill="1" applyBorder="1" applyAlignment="1" applyProtection="1">
      <alignment horizontal="center" vertical="center"/>
    </xf>
    <xf numFmtId="4" fontId="5" fillId="2" borderId="6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/>
    </xf>
    <xf numFmtId="2" fontId="6" fillId="0" borderId="5" xfId="0" applyNumberFormat="1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 wrapText="1"/>
    </xf>
    <xf numFmtId="2" fontId="6" fillId="0" borderId="0" xfId="0" applyNumberFormat="1" applyFont="1" applyProtection="1"/>
    <xf numFmtId="4" fontId="6" fillId="0" borderId="5" xfId="0" applyNumberFormat="1" applyFont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vertical="center" wrapText="1"/>
    </xf>
    <xf numFmtId="0" fontId="9" fillId="0" borderId="4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2" fontId="9" fillId="0" borderId="5" xfId="0" applyNumberFormat="1" applyFont="1" applyBorder="1" applyAlignment="1" applyProtection="1">
      <alignment horizontal="center" vertical="center"/>
    </xf>
    <xf numFmtId="43" fontId="9" fillId="0" borderId="0" xfId="0" applyNumberFormat="1" applyFont="1" applyProtection="1"/>
    <xf numFmtId="0" fontId="9" fillId="0" borderId="0" xfId="0" applyFont="1" applyProtection="1"/>
    <xf numFmtId="0" fontId="9" fillId="0" borderId="5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/>
    </xf>
    <xf numFmtId="43" fontId="8" fillId="0" borderId="0" xfId="0" applyNumberFormat="1" applyFont="1" applyProtection="1"/>
    <xf numFmtId="0" fontId="8" fillId="0" borderId="0" xfId="0" applyFont="1" applyProtection="1"/>
    <xf numFmtId="9" fontId="4" fillId="2" borderId="5" xfId="0" applyNumberFormat="1" applyFont="1" applyFill="1" applyBorder="1" applyAlignment="1" applyProtection="1">
      <alignment horizontal="center" vertical="center" wrapText="1"/>
    </xf>
    <xf numFmtId="164" fontId="25" fillId="2" borderId="6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</xf>
    <xf numFmtId="164" fontId="25" fillId="0" borderId="6" xfId="0" applyNumberFormat="1" applyFont="1" applyBorder="1" applyAlignment="1" applyProtection="1">
      <alignment horizontal="center" vertical="center" wrapText="1"/>
    </xf>
    <xf numFmtId="10" fontId="4" fillId="2" borderId="5" xfId="0" applyNumberFormat="1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center" vertical="center" wrapText="1"/>
    </xf>
    <xf numFmtId="4" fontId="5" fillId="2" borderId="16" xfId="0" applyNumberFormat="1" applyFont="1" applyFill="1" applyBorder="1" applyAlignment="1" applyProtection="1">
      <alignment horizontal="center" vertical="center"/>
    </xf>
    <xf numFmtId="164" fontId="25" fillId="2" borderId="17" xfId="0" applyNumberFormat="1" applyFont="1" applyFill="1" applyBorder="1" applyAlignment="1" applyProtection="1">
      <alignment horizontal="center" vertical="center" wrapText="1"/>
    </xf>
    <xf numFmtId="165" fontId="6" fillId="0" borderId="0" xfId="0" applyNumberFormat="1" applyFont="1" applyProtection="1"/>
    <xf numFmtId="0" fontId="10" fillId="0" borderId="0" xfId="0" applyFont="1" applyProtection="1"/>
    <xf numFmtId="0" fontId="11" fillId="0" borderId="8" xfId="0" applyFont="1" applyBorder="1" applyAlignment="1" applyProtection="1">
      <alignment vertical="center" wrapText="1"/>
    </xf>
    <xf numFmtId="0" fontId="10" fillId="0" borderId="0" xfId="6" applyFont="1" applyAlignment="1" applyProtection="1">
      <alignment vertical="center"/>
    </xf>
    <xf numFmtId="0" fontId="10" fillId="0" borderId="0" xfId="6" applyFont="1" applyAlignment="1" applyProtection="1">
      <alignment horizontal="left" vertical="center"/>
    </xf>
    <xf numFmtId="0" fontId="17" fillId="0" borderId="0" xfId="7" applyAlignment="1" applyProtection="1">
      <alignment horizontal="left" vertical="center"/>
    </xf>
    <xf numFmtId="0" fontId="15" fillId="0" borderId="0" xfId="6" applyFont="1" applyAlignment="1" applyProtection="1">
      <alignment horizontal="center" vertical="center"/>
    </xf>
    <xf numFmtId="0" fontId="10" fillId="0" borderId="12" xfId="6" applyFont="1" applyBorder="1" applyAlignment="1" applyProtection="1">
      <alignment horizontal="center" vertical="center"/>
    </xf>
    <xf numFmtId="164" fontId="11" fillId="0" borderId="12" xfId="6" applyNumberFormat="1" applyFont="1" applyBorder="1" applyAlignment="1" applyProtection="1">
      <alignment vertical="center"/>
    </xf>
    <xf numFmtId="0" fontId="10" fillId="0" borderId="13" xfId="6" applyFont="1" applyBorder="1" applyAlignment="1" applyProtection="1">
      <alignment horizontal="center" vertical="center"/>
    </xf>
    <xf numFmtId="0" fontId="10" fillId="0" borderId="13" xfId="6" applyFont="1" applyBorder="1" applyAlignment="1" applyProtection="1">
      <alignment vertical="center"/>
    </xf>
    <xf numFmtId="164" fontId="11" fillId="0" borderId="13" xfId="6" applyNumberFormat="1" applyFont="1" applyBorder="1" applyAlignment="1" applyProtection="1">
      <alignment vertical="center"/>
    </xf>
    <xf numFmtId="0" fontId="16" fillId="0" borderId="0" xfId="6" applyFont="1" applyAlignment="1" applyProtection="1">
      <alignment vertical="center"/>
    </xf>
    <xf numFmtId="164" fontId="16" fillId="0" borderId="0" xfId="6" applyNumberFormat="1" applyFont="1" applyAlignment="1" applyProtection="1">
      <alignment vertical="center"/>
    </xf>
    <xf numFmtId="0" fontId="16" fillId="0" borderId="0" xfId="8" applyFont="1" applyAlignment="1" applyProtection="1">
      <alignment horizontal="center" vertical="center"/>
    </xf>
    <xf numFmtId="164" fontId="10" fillId="0" borderId="0" xfId="6" applyNumberFormat="1" applyFont="1" applyAlignment="1" applyProtection="1">
      <alignment vertical="center"/>
    </xf>
    <xf numFmtId="0" fontId="10" fillId="0" borderId="0" xfId="6" applyFont="1" applyAlignment="1" applyProtection="1">
      <alignment horizontal="center" vertical="center"/>
    </xf>
    <xf numFmtId="0" fontId="18" fillId="0" borderId="0" xfId="6" applyFont="1" applyAlignment="1" applyProtection="1">
      <alignment vertical="center"/>
    </xf>
    <xf numFmtId="10" fontId="18" fillId="0" borderId="0" xfId="4" applyNumberFormat="1" applyFont="1" applyFill="1" applyBorder="1" applyAlignment="1" applyProtection="1">
      <alignment horizontal="center" vertical="center"/>
    </xf>
    <xf numFmtId="43" fontId="19" fillId="0" borderId="0" xfId="1" applyFont="1" applyFill="1" applyBorder="1" applyAlignment="1" applyProtection="1">
      <alignment vertical="center"/>
    </xf>
    <xf numFmtId="0" fontId="11" fillId="0" borderId="0" xfId="8" applyFont="1" applyAlignment="1" applyProtection="1">
      <alignment horizontal="center" vertical="center"/>
    </xf>
    <xf numFmtId="43" fontId="11" fillId="0" borderId="0" xfId="1" applyFont="1" applyAlignment="1" applyProtection="1">
      <alignment horizontal="center" vertical="center"/>
    </xf>
    <xf numFmtId="166" fontId="10" fillId="0" borderId="0" xfId="9" applyFont="1" applyAlignment="1" applyProtection="1">
      <alignment horizontal="center" vertical="center"/>
    </xf>
    <xf numFmtId="166" fontId="21" fillId="0" borderId="0" xfId="9" applyFont="1" applyAlignment="1" applyProtection="1">
      <alignment horizontal="center" vertical="center"/>
    </xf>
    <xf numFmtId="0" fontId="16" fillId="0" borderId="0" xfId="8" applyFont="1" applyAlignment="1" applyProtection="1">
      <alignment horizontal="center"/>
    </xf>
    <xf numFmtId="167" fontId="10" fillId="0" borderId="0" xfId="9" applyNumberFormat="1" applyFont="1" applyAlignment="1" applyProtection="1">
      <alignment horizontal="center" vertical="center"/>
    </xf>
    <xf numFmtId="4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11" xfId="6" applyNumberFormat="1" applyFont="1" applyBorder="1" applyAlignment="1" applyProtection="1">
      <alignment horizontal="center" vertical="center"/>
    </xf>
    <xf numFmtId="166" fontId="16" fillId="0" borderId="12" xfId="6" applyNumberFormat="1" applyFont="1" applyBorder="1" applyAlignment="1" applyProtection="1">
      <alignment horizontal="center" vertical="center"/>
    </xf>
    <xf numFmtId="164" fontId="16" fillId="0" borderId="11" xfId="6" applyNumberFormat="1" applyFont="1" applyBorder="1" applyAlignment="1" applyProtection="1">
      <alignment horizontal="center" vertical="center"/>
    </xf>
    <xf numFmtId="164" fontId="16" fillId="0" borderId="12" xfId="6" applyNumberFormat="1" applyFont="1" applyBorder="1" applyAlignment="1" applyProtection="1">
      <alignment horizontal="center" vertical="center"/>
    </xf>
    <xf numFmtId="0" fontId="18" fillId="0" borderId="0" xfId="6" applyFont="1" applyAlignment="1" applyProtection="1">
      <alignment horizontal="center" vertical="center" wrapText="1"/>
    </xf>
    <xf numFmtId="0" fontId="10" fillId="0" borderId="0" xfId="6" applyFont="1" applyAlignment="1" applyProtection="1">
      <alignment horizontal="left" vertical="center"/>
    </xf>
    <xf numFmtId="43" fontId="12" fillId="6" borderId="21" xfId="0" applyNumberFormat="1" applyFont="1" applyFill="1" applyBorder="1" applyAlignment="1" applyProtection="1">
      <alignment horizontal="center" vertical="center" wrapText="1"/>
    </xf>
    <xf numFmtId="43" fontId="12" fillId="6" borderId="22" xfId="0" applyNumberFormat="1" applyFont="1" applyFill="1" applyBorder="1" applyAlignment="1" applyProtection="1">
      <alignment horizontal="center" vertical="center" wrapText="1"/>
    </xf>
    <xf numFmtId="43" fontId="12" fillId="6" borderId="23" xfId="0" applyNumberFormat="1" applyFont="1" applyFill="1" applyBorder="1" applyAlignment="1" applyProtection="1">
      <alignment horizontal="center" vertical="center" wrapText="1"/>
    </xf>
    <xf numFmtId="0" fontId="14" fillId="0" borderId="0" xfId="6" applyFont="1" applyAlignment="1" applyProtection="1">
      <alignment horizontal="left" vertical="center"/>
    </xf>
    <xf numFmtId="4" fontId="5" fillId="4" borderId="2" xfId="0" applyNumberFormat="1" applyFont="1" applyFill="1" applyBorder="1" applyAlignment="1" applyProtection="1">
      <alignment horizontal="center" vertical="center" wrapText="1"/>
    </xf>
    <xf numFmtId="4" fontId="4" fillId="4" borderId="3" xfId="0" applyNumberFormat="1" applyFont="1" applyFill="1" applyBorder="1" applyAlignment="1" applyProtection="1">
      <alignment horizontal="center" vertical="center"/>
    </xf>
    <xf numFmtId="4" fontId="4" fillId="4" borderId="6" xfId="0" applyNumberFormat="1" applyFont="1" applyFill="1" applyBorder="1" applyAlignment="1" applyProtection="1">
      <alignment horizontal="center" vertical="center"/>
    </xf>
    <xf numFmtId="0" fontId="4" fillId="4" borderId="1" xfId="2" applyFont="1" applyFill="1" applyBorder="1" applyAlignment="1" applyProtection="1">
      <alignment horizontal="center" vertical="center" wrapText="1"/>
    </xf>
    <xf numFmtId="0" fontId="4" fillId="4" borderId="4" xfId="2" applyFont="1" applyFill="1" applyBorder="1" applyAlignment="1" applyProtection="1">
      <alignment horizontal="center" vertical="center" wrapText="1"/>
    </xf>
    <xf numFmtId="0" fontId="4" fillId="4" borderId="2" xfId="2" applyFont="1" applyFill="1" applyBorder="1" applyAlignment="1" applyProtection="1">
      <alignment horizontal="center" vertical="center" wrapText="1"/>
    </xf>
    <xf numFmtId="0" fontId="4" fillId="4" borderId="5" xfId="2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4" fontId="4" fillId="4" borderId="2" xfId="0" applyNumberFormat="1" applyFont="1" applyFill="1" applyBorder="1" applyAlignment="1" applyProtection="1">
      <alignment horizontal="center" vertical="center" wrapText="1"/>
    </xf>
    <xf numFmtId="4" fontId="5" fillId="4" borderId="2" xfId="0" applyNumberFormat="1" applyFont="1" applyFill="1" applyBorder="1" applyAlignment="1" applyProtection="1">
      <alignment horizontal="center" vertical="center"/>
    </xf>
  </cellXfs>
  <cellStyles count="11">
    <cellStyle name="20% - Accent3" xfId="5" builtinId="38"/>
    <cellStyle name="Comma" xfId="1" builtinId="3"/>
    <cellStyle name="Hyperlink" xfId="7" builtinId="8"/>
    <cellStyle name="Normal" xfId="0" builtinId="0"/>
    <cellStyle name="Normal 2" xfId="6"/>
    <cellStyle name="Normal 35" xfId="10"/>
    <cellStyle name="Normal 4" xfId="9"/>
    <cellStyle name="Normal 52" xfId="3"/>
    <cellStyle name="Normal_APEAS IPC COVER PAGE" xfId="8"/>
    <cellStyle name="Normal_FU I" xfId="2"/>
    <cellStyle name="Percent" xfId="4" builtinId="5"/>
  </cellStyles>
  <dxfs count="0"/>
  <tableStyles count="0" defaultTableStyle="TableStyleMedium2" defaultPivotStyle="PivotStyleMedium9"/>
  <colors>
    <mruColors>
      <color rgb="FF0162BB"/>
      <color rgb="FF045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jpeg"/><Relationship Id="rId18" Type="http://schemas.openxmlformats.org/officeDocument/2006/relationships/image" Target="../media/image19.jpeg"/><Relationship Id="rId26" Type="http://schemas.openxmlformats.org/officeDocument/2006/relationships/image" Target="../media/image27.jpeg"/><Relationship Id="rId39" Type="http://schemas.openxmlformats.org/officeDocument/2006/relationships/image" Target="../media/image40.jpeg"/><Relationship Id="rId3" Type="http://schemas.openxmlformats.org/officeDocument/2006/relationships/image" Target="../media/image4.jpeg"/><Relationship Id="rId21" Type="http://schemas.openxmlformats.org/officeDocument/2006/relationships/image" Target="../media/image22.jpeg"/><Relationship Id="rId34" Type="http://schemas.openxmlformats.org/officeDocument/2006/relationships/image" Target="../media/image35.jpeg"/><Relationship Id="rId42" Type="http://schemas.openxmlformats.org/officeDocument/2006/relationships/image" Target="../media/image43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17" Type="http://schemas.openxmlformats.org/officeDocument/2006/relationships/image" Target="../media/image18.jpeg"/><Relationship Id="rId25" Type="http://schemas.openxmlformats.org/officeDocument/2006/relationships/image" Target="../media/image26.jpeg"/><Relationship Id="rId33" Type="http://schemas.openxmlformats.org/officeDocument/2006/relationships/image" Target="../media/image34.jpeg"/><Relationship Id="rId38" Type="http://schemas.openxmlformats.org/officeDocument/2006/relationships/image" Target="../media/image39.jpeg"/><Relationship Id="rId46" Type="http://schemas.openxmlformats.org/officeDocument/2006/relationships/image" Target="../media/image47.jpeg"/><Relationship Id="rId2" Type="http://schemas.openxmlformats.org/officeDocument/2006/relationships/image" Target="../media/image3.jpeg"/><Relationship Id="rId16" Type="http://schemas.openxmlformats.org/officeDocument/2006/relationships/image" Target="../media/image17.jpeg"/><Relationship Id="rId20" Type="http://schemas.openxmlformats.org/officeDocument/2006/relationships/image" Target="../media/image21.jpeg"/><Relationship Id="rId29" Type="http://schemas.openxmlformats.org/officeDocument/2006/relationships/image" Target="../media/image30.jpeg"/><Relationship Id="rId41" Type="http://schemas.openxmlformats.org/officeDocument/2006/relationships/image" Target="../media/image42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jpeg"/><Relationship Id="rId24" Type="http://schemas.openxmlformats.org/officeDocument/2006/relationships/image" Target="../media/image25.jpeg"/><Relationship Id="rId32" Type="http://schemas.openxmlformats.org/officeDocument/2006/relationships/image" Target="../media/image33.jpeg"/><Relationship Id="rId37" Type="http://schemas.openxmlformats.org/officeDocument/2006/relationships/image" Target="../media/image38.jpeg"/><Relationship Id="rId40" Type="http://schemas.openxmlformats.org/officeDocument/2006/relationships/image" Target="../media/image41.jpeg"/><Relationship Id="rId45" Type="http://schemas.openxmlformats.org/officeDocument/2006/relationships/image" Target="../media/image46.jpeg"/><Relationship Id="rId5" Type="http://schemas.openxmlformats.org/officeDocument/2006/relationships/image" Target="../media/image6.jpeg"/><Relationship Id="rId15" Type="http://schemas.openxmlformats.org/officeDocument/2006/relationships/image" Target="../media/image16.jpeg"/><Relationship Id="rId23" Type="http://schemas.openxmlformats.org/officeDocument/2006/relationships/image" Target="../media/image24.jpeg"/><Relationship Id="rId28" Type="http://schemas.openxmlformats.org/officeDocument/2006/relationships/image" Target="../media/image29.jpeg"/><Relationship Id="rId36" Type="http://schemas.openxmlformats.org/officeDocument/2006/relationships/image" Target="../media/image37.jpeg"/><Relationship Id="rId10" Type="http://schemas.openxmlformats.org/officeDocument/2006/relationships/image" Target="../media/image11.jpeg"/><Relationship Id="rId19" Type="http://schemas.openxmlformats.org/officeDocument/2006/relationships/image" Target="../media/image20.jpeg"/><Relationship Id="rId31" Type="http://schemas.openxmlformats.org/officeDocument/2006/relationships/image" Target="../media/image32.jpeg"/><Relationship Id="rId44" Type="http://schemas.openxmlformats.org/officeDocument/2006/relationships/image" Target="../media/image45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Relationship Id="rId14" Type="http://schemas.openxmlformats.org/officeDocument/2006/relationships/image" Target="../media/image15.jpeg"/><Relationship Id="rId22" Type="http://schemas.openxmlformats.org/officeDocument/2006/relationships/image" Target="../media/image23.jpeg"/><Relationship Id="rId27" Type="http://schemas.openxmlformats.org/officeDocument/2006/relationships/image" Target="../media/image28.jpeg"/><Relationship Id="rId30" Type="http://schemas.openxmlformats.org/officeDocument/2006/relationships/image" Target="../media/image31.jpeg"/><Relationship Id="rId35" Type="http://schemas.openxmlformats.org/officeDocument/2006/relationships/image" Target="../media/image36.jpeg"/><Relationship Id="rId43" Type="http://schemas.openxmlformats.org/officeDocument/2006/relationships/image" Target="../media/image4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911088</xdr:colOff>
      <xdr:row>0</xdr:row>
      <xdr:rowOff>57980</xdr:rowOff>
    </xdr:from>
    <xdr:to>
      <xdr:col>1</xdr:col>
      <xdr:colOff>2832652</xdr:colOff>
      <xdr:row>4</xdr:row>
      <xdr:rowOff>207828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638" y="57980"/>
          <a:ext cx="1921564" cy="9118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1</xdr:row>
      <xdr:rowOff>1</xdr:rowOff>
    </xdr:from>
    <xdr:to>
      <xdr:col>1</xdr:col>
      <xdr:colOff>1690688</xdr:colOff>
      <xdr:row>1</xdr:row>
      <xdr:rowOff>2190751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6" y="276226"/>
          <a:ext cx="1643062" cy="2190750"/>
        </a:xfrm>
        <a:prstGeom prst="rect">
          <a:avLst/>
        </a:prstGeom>
      </xdr:spPr>
    </xdr:pic>
    <xdr:clientData/>
  </xdr:twoCellAnchor>
  <xdr:twoCellAnchor editAs="oneCell">
    <xdr:from>
      <xdr:col>1</xdr:col>
      <xdr:colOff>1743075</xdr:colOff>
      <xdr:row>1</xdr:row>
      <xdr:rowOff>9525</xdr:rowOff>
    </xdr:from>
    <xdr:to>
      <xdr:col>1</xdr:col>
      <xdr:colOff>3381375</xdr:colOff>
      <xdr:row>1</xdr:row>
      <xdr:rowOff>2193925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2675" y="285750"/>
          <a:ext cx="1638300" cy="218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3457574</xdr:colOff>
      <xdr:row>1</xdr:row>
      <xdr:rowOff>9526</xdr:rowOff>
    </xdr:from>
    <xdr:to>
      <xdr:col>1</xdr:col>
      <xdr:colOff>6362699</xdr:colOff>
      <xdr:row>1</xdr:row>
      <xdr:rowOff>2188370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7174" y="285751"/>
          <a:ext cx="2905125" cy="217884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2</xdr:row>
      <xdr:rowOff>1</xdr:rowOff>
    </xdr:from>
    <xdr:to>
      <xdr:col>1</xdr:col>
      <xdr:colOff>2587624</xdr:colOff>
      <xdr:row>2</xdr:row>
      <xdr:rowOff>1905000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2543176"/>
          <a:ext cx="2539999" cy="1904999"/>
        </a:xfrm>
        <a:prstGeom prst="rect">
          <a:avLst/>
        </a:prstGeom>
      </xdr:spPr>
    </xdr:pic>
    <xdr:clientData/>
  </xdr:twoCellAnchor>
  <xdr:twoCellAnchor editAs="oneCell">
    <xdr:from>
      <xdr:col>1</xdr:col>
      <xdr:colOff>2638425</xdr:colOff>
      <xdr:row>2</xdr:row>
      <xdr:rowOff>1</xdr:rowOff>
    </xdr:from>
    <xdr:to>
      <xdr:col>1</xdr:col>
      <xdr:colOff>5178424</xdr:colOff>
      <xdr:row>2</xdr:row>
      <xdr:rowOff>1905000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25" y="2543176"/>
          <a:ext cx="2539999" cy="1904999"/>
        </a:xfrm>
        <a:prstGeom prst="rect">
          <a:avLst/>
        </a:prstGeom>
      </xdr:spPr>
    </xdr:pic>
    <xdr:clientData/>
  </xdr:twoCellAnchor>
  <xdr:twoCellAnchor editAs="oneCell">
    <xdr:from>
      <xdr:col>1</xdr:col>
      <xdr:colOff>5229225</xdr:colOff>
      <xdr:row>2</xdr:row>
      <xdr:rowOff>0</xdr:rowOff>
    </xdr:from>
    <xdr:to>
      <xdr:col>1</xdr:col>
      <xdr:colOff>7797292</xdr:colOff>
      <xdr:row>2</xdr:row>
      <xdr:rowOff>1924050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8825" y="2543175"/>
          <a:ext cx="2568067" cy="1924050"/>
        </a:xfrm>
        <a:prstGeom prst="rect">
          <a:avLst/>
        </a:prstGeom>
      </xdr:spPr>
    </xdr:pic>
    <xdr:clientData/>
  </xdr:twoCellAnchor>
  <xdr:twoCellAnchor editAs="oneCell">
    <xdr:from>
      <xdr:col>1</xdr:col>
      <xdr:colOff>6400800</xdr:colOff>
      <xdr:row>1</xdr:row>
      <xdr:rowOff>0</xdr:rowOff>
    </xdr:from>
    <xdr:to>
      <xdr:col>1</xdr:col>
      <xdr:colOff>9372600</xdr:colOff>
      <xdr:row>1</xdr:row>
      <xdr:rowOff>2200275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276225"/>
          <a:ext cx="2971800" cy="2200275"/>
        </a:xfrm>
        <a:prstGeom prst="rect">
          <a:avLst/>
        </a:prstGeom>
      </xdr:spPr>
    </xdr:pic>
    <xdr:clientData/>
  </xdr:twoCellAnchor>
  <xdr:twoCellAnchor editAs="oneCell">
    <xdr:from>
      <xdr:col>1</xdr:col>
      <xdr:colOff>7848601</xdr:colOff>
      <xdr:row>2</xdr:row>
      <xdr:rowOff>0</xdr:rowOff>
    </xdr:from>
    <xdr:to>
      <xdr:col>2</xdr:col>
      <xdr:colOff>0</xdr:colOff>
      <xdr:row>2</xdr:row>
      <xdr:rowOff>1924050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1" y="2543175"/>
          <a:ext cx="1533524" cy="192405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3</xdr:row>
      <xdr:rowOff>0</xdr:rowOff>
    </xdr:from>
    <xdr:to>
      <xdr:col>1</xdr:col>
      <xdr:colOff>1757363</xdr:colOff>
      <xdr:row>3</xdr:row>
      <xdr:rowOff>2266949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1" y="4514850"/>
          <a:ext cx="1700212" cy="2266949"/>
        </a:xfrm>
        <a:prstGeom prst="rect">
          <a:avLst/>
        </a:prstGeom>
      </xdr:spPr>
    </xdr:pic>
    <xdr:clientData/>
  </xdr:twoCellAnchor>
  <xdr:twoCellAnchor editAs="oneCell">
    <xdr:from>
      <xdr:col>1</xdr:col>
      <xdr:colOff>1800225</xdr:colOff>
      <xdr:row>3</xdr:row>
      <xdr:rowOff>0</xdr:rowOff>
    </xdr:from>
    <xdr:to>
      <xdr:col>1</xdr:col>
      <xdr:colOff>4819650</xdr:colOff>
      <xdr:row>3</xdr:row>
      <xdr:rowOff>2264569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9825" y="4514850"/>
          <a:ext cx="3019425" cy="2264569"/>
        </a:xfrm>
        <a:prstGeom prst="rect">
          <a:avLst/>
        </a:prstGeom>
      </xdr:spPr>
    </xdr:pic>
    <xdr:clientData/>
  </xdr:twoCellAnchor>
  <xdr:twoCellAnchor editAs="oneCell">
    <xdr:from>
      <xdr:col>1</xdr:col>
      <xdr:colOff>4857750</xdr:colOff>
      <xdr:row>3</xdr:row>
      <xdr:rowOff>0</xdr:rowOff>
    </xdr:from>
    <xdr:to>
      <xdr:col>1</xdr:col>
      <xdr:colOff>8058150</xdr:colOff>
      <xdr:row>3</xdr:row>
      <xdr:rowOff>2250281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350" y="4514850"/>
          <a:ext cx="3200400" cy="2250281"/>
        </a:xfrm>
        <a:prstGeom prst="rect">
          <a:avLst/>
        </a:prstGeom>
      </xdr:spPr>
    </xdr:pic>
    <xdr:clientData/>
  </xdr:twoCellAnchor>
  <xdr:twoCellAnchor editAs="oneCell">
    <xdr:from>
      <xdr:col>1</xdr:col>
      <xdr:colOff>6305550</xdr:colOff>
      <xdr:row>3</xdr:row>
      <xdr:rowOff>2314575</xdr:rowOff>
    </xdr:from>
    <xdr:to>
      <xdr:col>1</xdr:col>
      <xdr:colOff>8039100</xdr:colOff>
      <xdr:row>3</xdr:row>
      <xdr:rowOff>4625975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5150" y="6829425"/>
          <a:ext cx="1733550" cy="23114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3</xdr:row>
      <xdr:rowOff>2305050</xdr:rowOff>
    </xdr:from>
    <xdr:to>
      <xdr:col>1</xdr:col>
      <xdr:colOff>3124200</xdr:colOff>
      <xdr:row>3</xdr:row>
      <xdr:rowOff>4612481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6819900"/>
          <a:ext cx="3076575" cy="2307431"/>
        </a:xfrm>
        <a:prstGeom prst="rect">
          <a:avLst/>
        </a:prstGeom>
      </xdr:spPr>
    </xdr:pic>
    <xdr:clientData/>
  </xdr:twoCellAnchor>
  <xdr:twoCellAnchor editAs="oneCell">
    <xdr:from>
      <xdr:col>1</xdr:col>
      <xdr:colOff>3200400</xdr:colOff>
      <xdr:row>3</xdr:row>
      <xdr:rowOff>2305050</xdr:rowOff>
    </xdr:from>
    <xdr:to>
      <xdr:col>1</xdr:col>
      <xdr:colOff>6273800</xdr:colOff>
      <xdr:row>3</xdr:row>
      <xdr:rowOff>4610100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6819900"/>
          <a:ext cx="3073400" cy="230505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4</xdr:row>
      <xdr:rowOff>47625</xdr:rowOff>
    </xdr:from>
    <xdr:to>
      <xdr:col>1</xdr:col>
      <xdr:colOff>2590800</xdr:colOff>
      <xdr:row>4</xdr:row>
      <xdr:rowOff>1962150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9220200"/>
          <a:ext cx="2552700" cy="1914525"/>
        </a:xfrm>
        <a:prstGeom prst="rect">
          <a:avLst/>
        </a:prstGeom>
      </xdr:spPr>
    </xdr:pic>
    <xdr:clientData/>
  </xdr:twoCellAnchor>
  <xdr:twoCellAnchor editAs="oneCell">
    <xdr:from>
      <xdr:col>1</xdr:col>
      <xdr:colOff>2638425</xdr:colOff>
      <xdr:row>4</xdr:row>
      <xdr:rowOff>47626</xdr:rowOff>
    </xdr:from>
    <xdr:to>
      <xdr:col>1</xdr:col>
      <xdr:colOff>5178425</xdr:colOff>
      <xdr:row>4</xdr:row>
      <xdr:rowOff>1952626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25" y="9220201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5219699</xdr:colOff>
      <xdr:row>4</xdr:row>
      <xdr:rowOff>28575</xdr:rowOff>
    </xdr:from>
    <xdr:to>
      <xdr:col>1</xdr:col>
      <xdr:colOff>8048625</xdr:colOff>
      <xdr:row>4</xdr:row>
      <xdr:rowOff>1971675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1649" y="9201150"/>
          <a:ext cx="2828926" cy="19431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4</xdr:row>
      <xdr:rowOff>2000250</xdr:rowOff>
    </xdr:from>
    <xdr:to>
      <xdr:col>1</xdr:col>
      <xdr:colOff>1493045</xdr:colOff>
      <xdr:row>4</xdr:row>
      <xdr:rowOff>3962400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1" y="11172825"/>
          <a:ext cx="1435894" cy="1962150"/>
        </a:xfrm>
        <a:prstGeom prst="rect">
          <a:avLst/>
        </a:prstGeom>
      </xdr:spPr>
    </xdr:pic>
    <xdr:clientData/>
  </xdr:twoCellAnchor>
  <xdr:twoCellAnchor editAs="oneCell">
    <xdr:from>
      <xdr:col>1</xdr:col>
      <xdr:colOff>1535906</xdr:colOff>
      <xdr:row>4</xdr:row>
      <xdr:rowOff>2000250</xdr:rowOff>
    </xdr:from>
    <xdr:to>
      <xdr:col>1</xdr:col>
      <xdr:colOff>2971800</xdr:colOff>
      <xdr:row>4</xdr:row>
      <xdr:rowOff>3962400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145506" y="11172825"/>
          <a:ext cx="1435894" cy="1962150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5</xdr:row>
      <xdr:rowOff>0</xdr:rowOff>
    </xdr:from>
    <xdr:to>
      <xdr:col>1</xdr:col>
      <xdr:colOff>1671636</xdr:colOff>
      <xdr:row>5</xdr:row>
      <xdr:rowOff>2228850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599" y="13077825"/>
          <a:ext cx="1671637" cy="222885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8</xdr:row>
      <xdr:rowOff>47626</xdr:rowOff>
    </xdr:from>
    <xdr:to>
      <xdr:col>1</xdr:col>
      <xdr:colOff>1716881</xdr:colOff>
      <xdr:row>8</xdr:row>
      <xdr:rowOff>2419350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17545051"/>
          <a:ext cx="1678781" cy="2371724"/>
        </a:xfrm>
        <a:prstGeom prst="rect">
          <a:avLst/>
        </a:prstGeom>
      </xdr:spPr>
    </xdr:pic>
    <xdr:clientData/>
  </xdr:twoCellAnchor>
  <xdr:twoCellAnchor editAs="oneCell">
    <xdr:from>
      <xdr:col>1</xdr:col>
      <xdr:colOff>3533775</xdr:colOff>
      <xdr:row>8</xdr:row>
      <xdr:rowOff>47625</xdr:rowOff>
    </xdr:from>
    <xdr:to>
      <xdr:col>1</xdr:col>
      <xdr:colOff>5219700</xdr:colOff>
      <xdr:row>8</xdr:row>
      <xdr:rowOff>2419350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375" y="17545050"/>
          <a:ext cx="1685925" cy="2371725"/>
        </a:xfrm>
        <a:prstGeom prst="rect">
          <a:avLst/>
        </a:prstGeom>
      </xdr:spPr>
    </xdr:pic>
    <xdr:clientData/>
  </xdr:twoCellAnchor>
  <xdr:twoCellAnchor editAs="oneCell">
    <xdr:from>
      <xdr:col>1</xdr:col>
      <xdr:colOff>1781175</xdr:colOff>
      <xdr:row>8</xdr:row>
      <xdr:rowOff>47625</xdr:rowOff>
    </xdr:from>
    <xdr:to>
      <xdr:col>1</xdr:col>
      <xdr:colOff>3467100</xdr:colOff>
      <xdr:row>8</xdr:row>
      <xdr:rowOff>2409824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0775" y="17545050"/>
          <a:ext cx="1685925" cy="2362199"/>
        </a:xfrm>
        <a:prstGeom prst="rect">
          <a:avLst/>
        </a:prstGeom>
      </xdr:spPr>
    </xdr:pic>
    <xdr:clientData/>
  </xdr:twoCellAnchor>
  <xdr:twoCellAnchor editAs="oneCell">
    <xdr:from>
      <xdr:col>1</xdr:col>
      <xdr:colOff>5267326</xdr:colOff>
      <xdr:row>8</xdr:row>
      <xdr:rowOff>47626</xdr:rowOff>
    </xdr:from>
    <xdr:to>
      <xdr:col>1</xdr:col>
      <xdr:colOff>6981826</xdr:colOff>
      <xdr:row>8</xdr:row>
      <xdr:rowOff>2409826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6" y="19592926"/>
          <a:ext cx="1714500" cy="23622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6</xdr:row>
      <xdr:rowOff>1</xdr:rowOff>
    </xdr:from>
    <xdr:to>
      <xdr:col>1</xdr:col>
      <xdr:colOff>2428875</xdr:colOff>
      <xdr:row>6</xdr:row>
      <xdr:rowOff>2235201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5459076"/>
          <a:ext cx="2371725" cy="22352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7</xdr:row>
      <xdr:rowOff>0</xdr:rowOff>
    </xdr:from>
    <xdr:to>
      <xdr:col>1</xdr:col>
      <xdr:colOff>2447925</xdr:colOff>
      <xdr:row>7</xdr:row>
      <xdr:rowOff>1793081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7726025"/>
          <a:ext cx="2390775" cy="1793081"/>
        </a:xfrm>
        <a:prstGeom prst="rect">
          <a:avLst/>
        </a:prstGeom>
      </xdr:spPr>
    </xdr:pic>
    <xdr:clientData/>
  </xdr:twoCellAnchor>
  <xdr:twoCellAnchor editAs="oneCell">
    <xdr:from>
      <xdr:col>1</xdr:col>
      <xdr:colOff>7038975</xdr:colOff>
      <xdr:row>8</xdr:row>
      <xdr:rowOff>57151</xdr:rowOff>
    </xdr:from>
    <xdr:to>
      <xdr:col>1</xdr:col>
      <xdr:colOff>8824912</xdr:colOff>
      <xdr:row>8</xdr:row>
      <xdr:rowOff>2419350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8575" y="19602451"/>
          <a:ext cx="1785937" cy="2362199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9</xdr:row>
      <xdr:rowOff>0</xdr:rowOff>
    </xdr:from>
    <xdr:to>
      <xdr:col>1</xdr:col>
      <xdr:colOff>3209925</xdr:colOff>
      <xdr:row>9</xdr:row>
      <xdr:rowOff>1939971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21993225"/>
          <a:ext cx="3162300" cy="1939971"/>
        </a:xfrm>
        <a:prstGeom prst="rect">
          <a:avLst/>
        </a:prstGeom>
      </xdr:spPr>
    </xdr:pic>
    <xdr:clientData/>
  </xdr:twoCellAnchor>
  <xdr:twoCellAnchor editAs="oneCell">
    <xdr:from>
      <xdr:col>1</xdr:col>
      <xdr:colOff>47626</xdr:colOff>
      <xdr:row>10</xdr:row>
      <xdr:rowOff>47625</xdr:rowOff>
    </xdr:from>
    <xdr:to>
      <xdr:col>1</xdr:col>
      <xdr:colOff>1554957</xdr:colOff>
      <xdr:row>10</xdr:row>
      <xdr:rowOff>2152650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6" y="23983950"/>
          <a:ext cx="1507331" cy="2105025"/>
        </a:xfrm>
        <a:prstGeom prst="rect">
          <a:avLst/>
        </a:prstGeom>
      </xdr:spPr>
    </xdr:pic>
    <xdr:clientData/>
  </xdr:twoCellAnchor>
  <xdr:twoCellAnchor editAs="oneCell">
    <xdr:from>
      <xdr:col>1</xdr:col>
      <xdr:colOff>1638301</xdr:colOff>
      <xdr:row>10</xdr:row>
      <xdr:rowOff>38100</xdr:rowOff>
    </xdr:from>
    <xdr:to>
      <xdr:col>1</xdr:col>
      <xdr:colOff>3217070</xdr:colOff>
      <xdr:row>10</xdr:row>
      <xdr:rowOff>2143125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1" y="23974425"/>
          <a:ext cx="1578769" cy="210502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11</xdr:row>
      <xdr:rowOff>1</xdr:rowOff>
    </xdr:from>
    <xdr:to>
      <xdr:col>1</xdr:col>
      <xdr:colOff>2889249</xdr:colOff>
      <xdr:row>11</xdr:row>
      <xdr:rowOff>2124075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26117551"/>
          <a:ext cx="2832099" cy="2124074"/>
        </a:xfrm>
        <a:prstGeom prst="rect">
          <a:avLst/>
        </a:prstGeom>
      </xdr:spPr>
    </xdr:pic>
    <xdr:clientData/>
  </xdr:twoCellAnchor>
  <xdr:twoCellAnchor editAs="oneCell">
    <xdr:from>
      <xdr:col>1</xdr:col>
      <xdr:colOff>2924176</xdr:colOff>
      <xdr:row>11</xdr:row>
      <xdr:rowOff>1</xdr:rowOff>
    </xdr:from>
    <xdr:to>
      <xdr:col>1</xdr:col>
      <xdr:colOff>4510088</xdr:colOff>
      <xdr:row>11</xdr:row>
      <xdr:rowOff>2114551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6" y="26117551"/>
          <a:ext cx="1585912" cy="211455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12</xdr:row>
      <xdr:rowOff>0</xdr:rowOff>
    </xdr:from>
    <xdr:to>
      <xdr:col>1</xdr:col>
      <xdr:colOff>3079750</xdr:colOff>
      <xdr:row>12</xdr:row>
      <xdr:rowOff>2286000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28251150"/>
          <a:ext cx="3022600" cy="2286000"/>
        </a:xfrm>
        <a:prstGeom prst="rect">
          <a:avLst/>
        </a:prstGeom>
      </xdr:spPr>
    </xdr:pic>
    <xdr:clientData/>
  </xdr:twoCellAnchor>
  <xdr:twoCellAnchor editAs="oneCell">
    <xdr:from>
      <xdr:col>1</xdr:col>
      <xdr:colOff>3114675</xdr:colOff>
      <xdr:row>12</xdr:row>
      <xdr:rowOff>0</xdr:rowOff>
    </xdr:from>
    <xdr:to>
      <xdr:col>1</xdr:col>
      <xdr:colOff>6115050</xdr:colOff>
      <xdr:row>12</xdr:row>
      <xdr:rowOff>2276475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6625" y="28251150"/>
          <a:ext cx="3000375" cy="227647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12</xdr:row>
      <xdr:rowOff>2324101</xdr:rowOff>
    </xdr:from>
    <xdr:to>
      <xdr:col>1</xdr:col>
      <xdr:colOff>3079750</xdr:colOff>
      <xdr:row>12</xdr:row>
      <xdr:rowOff>4591051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30575251"/>
          <a:ext cx="3022600" cy="2266950"/>
        </a:xfrm>
        <a:prstGeom prst="rect">
          <a:avLst/>
        </a:prstGeom>
      </xdr:spPr>
    </xdr:pic>
    <xdr:clientData/>
  </xdr:twoCellAnchor>
  <xdr:twoCellAnchor editAs="oneCell">
    <xdr:from>
      <xdr:col>1</xdr:col>
      <xdr:colOff>6153150</xdr:colOff>
      <xdr:row>11</xdr:row>
      <xdr:rowOff>2124074</xdr:rowOff>
    </xdr:from>
    <xdr:to>
      <xdr:col>2</xdr:col>
      <xdr:colOff>1</xdr:colOff>
      <xdr:row>12</xdr:row>
      <xdr:rowOff>2285253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5100" y="28241624"/>
          <a:ext cx="3228976" cy="2294779"/>
        </a:xfrm>
        <a:prstGeom prst="rect">
          <a:avLst/>
        </a:prstGeom>
      </xdr:spPr>
    </xdr:pic>
    <xdr:clientData/>
  </xdr:twoCellAnchor>
  <xdr:twoCellAnchor editAs="oneCell">
    <xdr:from>
      <xdr:col>1</xdr:col>
      <xdr:colOff>3133725</xdr:colOff>
      <xdr:row>12</xdr:row>
      <xdr:rowOff>2333626</xdr:rowOff>
    </xdr:from>
    <xdr:to>
      <xdr:col>1</xdr:col>
      <xdr:colOff>4819650</xdr:colOff>
      <xdr:row>12</xdr:row>
      <xdr:rowOff>4581526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675" y="30584776"/>
          <a:ext cx="1685925" cy="22479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13</xdr:row>
      <xdr:rowOff>1</xdr:rowOff>
    </xdr:from>
    <xdr:to>
      <xdr:col>1</xdr:col>
      <xdr:colOff>3375025</xdr:colOff>
      <xdr:row>13</xdr:row>
      <xdr:rowOff>2495551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32870776"/>
          <a:ext cx="3327400" cy="2495550"/>
        </a:xfrm>
        <a:prstGeom prst="rect">
          <a:avLst/>
        </a:prstGeom>
      </xdr:spPr>
    </xdr:pic>
    <xdr:clientData/>
  </xdr:twoCellAnchor>
  <xdr:twoCellAnchor editAs="oneCell">
    <xdr:from>
      <xdr:col>1</xdr:col>
      <xdr:colOff>3419475</xdr:colOff>
      <xdr:row>13</xdr:row>
      <xdr:rowOff>0</xdr:rowOff>
    </xdr:from>
    <xdr:to>
      <xdr:col>1</xdr:col>
      <xdr:colOff>5283994</xdr:colOff>
      <xdr:row>13</xdr:row>
      <xdr:rowOff>2486025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1425" y="32870775"/>
          <a:ext cx="1864519" cy="2486025"/>
        </a:xfrm>
        <a:prstGeom prst="rect">
          <a:avLst/>
        </a:prstGeom>
      </xdr:spPr>
    </xdr:pic>
    <xdr:clientData/>
  </xdr:twoCellAnchor>
  <xdr:twoCellAnchor editAs="oneCell">
    <xdr:from>
      <xdr:col>1</xdr:col>
      <xdr:colOff>5333999</xdr:colOff>
      <xdr:row>13</xdr:row>
      <xdr:rowOff>0</xdr:rowOff>
    </xdr:from>
    <xdr:to>
      <xdr:col>1</xdr:col>
      <xdr:colOff>8963024</xdr:colOff>
      <xdr:row>13</xdr:row>
      <xdr:rowOff>2466975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5949" y="32870775"/>
          <a:ext cx="3629025" cy="246697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13</xdr:row>
      <xdr:rowOff>2533650</xdr:rowOff>
    </xdr:from>
    <xdr:to>
      <xdr:col>1</xdr:col>
      <xdr:colOff>3387725</xdr:colOff>
      <xdr:row>13</xdr:row>
      <xdr:rowOff>5067300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35404425"/>
          <a:ext cx="3340100" cy="253365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3429000</xdr:colOff>
      <xdr:row>13</xdr:row>
      <xdr:rowOff>2524125</xdr:rowOff>
    </xdr:from>
    <xdr:to>
      <xdr:col>1</xdr:col>
      <xdr:colOff>5305425</xdr:colOff>
      <xdr:row>13</xdr:row>
      <xdr:rowOff>5076825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35394900"/>
          <a:ext cx="1876425" cy="2552700"/>
        </a:xfrm>
        <a:prstGeom prst="rect">
          <a:avLst/>
        </a:prstGeom>
      </xdr:spPr>
    </xdr:pic>
    <xdr:clientData/>
  </xdr:twoCellAnchor>
  <xdr:twoCellAnchor editAs="oneCell">
    <xdr:from>
      <xdr:col>1</xdr:col>
      <xdr:colOff>5343524</xdr:colOff>
      <xdr:row>13</xdr:row>
      <xdr:rowOff>2514600</xdr:rowOff>
    </xdr:from>
    <xdr:to>
      <xdr:col>1</xdr:col>
      <xdr:colOff>8972549</xdr:colOff>
      <xdr:row>13</xdr:row>
      <xdr:rowOff>5076825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5474" y="35385375"/>
          <a:ext cx="3629025" cy="256222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14</xdr:row>
      <xdr:rowOff>1</xdr:rowOff>
    </xdr:from>
    <xdr:to>
      <xdr:col>1</xdr:col>
      <xdr:colOff>1666875</xdr:colOff>
      <xdr:row>14</xdr:row>
      <xdr:rowOff>2159001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37957126"/>
          <a:ext cx="1619250" cy="2159000"/>
        </a:xfrm>
        <a:prstGeom prst="rect">
          <a:avLst/>
        </a:prstGeom>
      </xdr:spPr>
    </xdr:pic>
    <xdr:clientData/>
  </xdr:twoCellAnchor>
  <xdr:twoCellAnchor editAs="oneCell">
    <xdr:from>
      <xdr:col>1</xdr:col>
      <xdr:colOff>1724025</xdr:colOff>
      <xdr:row>14</xdr:row>
      <xdr:rowOff>0</xdr:rowOff>
    </xdr:from>
    <xdr:to>
      <xdr:col>1</xdr:col>
      <xdr:colOff>4619625</xdr:colOff>
      <xdr:row>14</xdr:row>
      <xdr:rowOff>2171700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5975" y="37957125"/>
          <a:ext cx="2895600" cy="2171700"/>
        </a:xfrm>
        <a:prstGeom prst="rect">
          <a:avLst/>
        </a:prstGeom>
      </xdr:spPr>
    </xdr:pic>
    <xdr:clientData/>
  </xdr:twoCellAnchor>
  <xdr:twoCellAnchor editAs="oneCell">
    <xdr:from>
      <xdr:col>1</xdr:col>
      <xdr:colOff>4657725</xdr:colOff>
      <xdr:row>14</xdr:row>
      <xdr:rowOff>0</xdr:rowOff>
    </xdr:from>
    <xdr:to>
      <xdr:col>1</xdr:col>
      <xdr:colOff>7515225</xdr:colOff>
      <xdr:row>14</xdr:row>
      <xdr:rowOff>2162175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9675" y="38004750"/>
          <a:ext cx="2857500" cy="2162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upervisor.constructionteam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29"/>
  <sheetViews>
    <sheetView zoomScale="85" zoomScaleNormal="85" workbookViewId="0">
      <selection activeCell="H20" sqref="H19:H20"/>
    </sheetView>
  </sheetViews>
  <sheetFormatPr defaultColWidth="12.42578125" defaultRowHeight="12.75" x14ac:dyDescent="0.25"/>
  <cols>
    <col min="1" max="1" width="2.42578125" style="91" customWidth="1"/>
    <col min="2" max="2" width="6.7109375" style="91" customWidth="1"/>
    <col min="3" max="3" width="56.7109375" style="91" customWidth="1"/>
    <col min="4" max="4" width="8.7109375" style="91" bestFit="1" customWidth="1"/>
    <col min="5" max="5" width="30.42578125" style="91" customWidth="1"/>
    <col min="6" max="6" width="12.42578125" style="91"/>
    <col min="7" max="7" width="12.7109375" style="91" bestFit="1" customWidth="1"/>
    <col min="8" max="16384" width="12.42578125" style="91"/>
  </cols>
  <sheetData>
    <row r="2" spans="1:7" s="89" customFormat="1" ht="13.5" thickBot="1" x14ac:dyDescent="0.25"/>
    <row r="3" spans="1:7" s="89" customFormat="1" ht="51" customHeight="1" thickBot="1" x14ac:dyDescent="0.25">
      <c r="A3" s="90"/>
      <c r="B3" s="121" t="s">
        <v>98</v>
      </c>
      <c r="C3" s="122"/>
      <c r="D3" s="122"/>
      <c r="E3" s="123"/>
    </row>
    <row r="5" spans="1:7" x14ac:dyDescent="0.25">
      <c r="B5" s="124" t="s">
        <v>37</v>
      </c>
      <c r="C5" s="124"/>
    </row>
    <row r="6" spans="1:7" x14ac:dyDescent="0.25">
      <c r="B6" s="124" t="s">
        <v>38</v>
      </c>
      <c r="C6" s="124"/>
    </row>
    <row r="7" spans="1:7" x14ac:dyDescent="0.25">
      <c r="B7" s="120" t="s">
        <v>18</v>
      </c>
      <c r="C7" s="120"/>
    </row>
    <row r="8" spans="1:7" x14ac:dyDescent="0.25">
      <c r="B8" s="120" t="s">
        <v>19</v>
      </c>
      <c r="C8" s="120"/>
    </row>
    <row r="9" spans="1:7" ht="15" x14ac:dyDescent="0.25">
      <c r="B9" s="92" t="s">
        <v>26</v>
      </c>
      <c r="C9" s="93" t="s">
        <v>39</v>
      </c>
    </row>
    <row r="10" spans="1:7" ht="15" x14ac:dyDescent="0.25">
      <c r="B10" s="92"/>
      <c r="C10" s="93"/>
    </row>
    <row r="11" spans="1:7" ht="13.5" thickBot="1" x14ac:dyDescent="0.3">
      <c r="B11" s="94"/>
      <c r="C11" s="94"/>
    </row>
    <row r="12" spans="1:7" ht="13.5" thickTop="1" x14ac:dyDescent="0.25">
      <c r="B12" s="115" t="s">
        <v>20</v>
      </c>
      <c r="C12" s="115" t="s">
        <v>21</v>
      </c>
      <c r="D12" s="115" t="s">
        <v>22</v>
      </c>
      <c r="E12" s="117" t="s">
        <v>23</v>
      </c>
    </row>
    <row r="13" spans="1:7" ht="13.5" thickBot="1" x14ac:dyDescent="0.3">
      <c r="B13" s="116"/>
      <c r="C13" s="116"/>
      <c r="D13" s="116"/>
      <c r="E13" s="118"/>
    </row>
    <row r="14" spans="1:7" ht="14.25" thickTop="1" thickBot="1" x14ac:dyDescent="0.3">
      <c r="B14" s="95">
        <v>1</v>
      </c>
      <c r="C14" s="10" t="s">
        <v>44</v>
      </c>
      <c r="D14" s="95"/>
      <c r="E14" s="96">
        <f>'ლუდსახარშის შენობა '!L166</f>
        <v>0</v>
      </c>
    </row>
    <row r="15" spans="1:7" ht="14.25" thickTop="1" thickBot="1" x14ac:dyDescent="0.3">
      <c r="B15" s="97"/>
      <c r="C15" s="98" t="s">
        <v>24</v>
      </c>
      <c r="D15" s="15">
        <v>0.18</v>
      </c>
      <c r="E15" s="99">
        <f>E14*D15</f>
        <v>0</v>
      </c>
    </row>
    <row r="16" spans="1:7" s="100" customFormat="1" ht="33.75" customHeight="1" thickTop="1" thickBot="1" x14ac:dyDescent="0.3">
      <c r="B16" s="11"/>
      <c r="C16" s="12" t="s">
        <v>43</v>
      </c>
      <c r="D16" s="13"/>
      <c r="E16" s="14">
        <f>E15+E14</f>
        <v>0</v>
      </c>
      <c r="G16" s="101"/>
    </row>
    <row r="17" spans="2:7" ht="13.5" thickTop="1" x14ac:dyDescent="0.25">
      <c r="C17" s="102"/>
      <c r="E17" s="102"/>
    </row>
    <row r="18" spans="2:7" x14ac:dyDescent="0.25">
      <c r="C18" s="102"/>
      <c r="E18" s="102"/>
    </row>
    <row r="19" spans="2:7" ht="30.6" customHeight="1" x14ac:dyDescent="0.25">
      <c r="B19" s="119" t="s">
        <v>25</v>
      </c>
      <c r="C19" s="119"/>
      <c r="D19" s="119"/>
      <c r="E19" s="119"/>
      <c r="G19" s="103"/>
    </row>
    <row r="20" spans="2:7" x14ac:dyDescent="0.25">
      <c r="B20" s="104"/>
      <c r="C20" s="105"/>
      <c r="D20" s="106"/>
      <c r="E20" s="107"/>
    </row>
    <row r="21" spans="2:7" x14ac:dyDescent="0.25">
      <c r="C21" s="102"/>
      <c r="E21" s="102"/>
    </row>
    <row r="22" spans="2:7" x14ac:dyDescent="0.25">
      <c r="C22" s="108"/>
      <c r="E22" s="109"/>
    </row>
    <row r="23" spans="2:7" x14ac:dyDescent="0.25">
      <c r="C23" s="110"/>
      <c r="E23" s="111"/>
    </row>
    <row r="24" spans="2:7" ht="9" customHeight="1" x14ac:dyDescent="0.25">
      <c r="C24" s="102"/>
      <c r="E24" s="102"/>
    </row>
    <row r="25" spans="2:7" hidden="1" x14ac:dyDescent="0.25">
      <c r="C25" s="102"/>
      <c r="E25" s="102"/>
    </row>
    <row r="26" spans="2:7" x14ac:dyDescent="0.25">
      <c r="E26" s="102"/>
    </row>
    <row r="27" spans="2:7" x14ac:dyDescent="0.2">
      <c r="C27" s="112"/>
      <c r="E27" s="102"/>
    </row>
    <row r="28" spans="2:7" x14ac:dyDescent="0.25">
      <c r="C28" s="110"/>
      <c r="E28" s="110"/>
    </row>
    <row r="29" spans="2:7" x14ac:dyDescent="0.25">
      <c r="C29" s="113"/>
      <c r="E29" s="113"/>
    </row>
  </sheetData>
  <sheetProtection algorithmName="SHA-512" hashValue="iec3b4VpmqUGFYyUL4/1QcbT5VRboE0iRoUQF8EVr1ZcvWpqDvHeVXvW8zdlsf4v8tCIOhWGIDgBScYRMCM3FQ==" saltValue="2xt8nJYd+IOBGCcgvisINw==" spinCount="100000" sheet="1" objects="1" scenarios="1"/>
  <mergeCells count="10">
    <mergeCell ref="B8:C8"/>
    <mergeCell ref="B3:E3"/>
    <mergeCell ref="B5:C5"/>
    <mergeCell ref="B6:C6"/>
    <mergeCell ref="B7:C7"/>
    <mergeCell ref="B12:B13"/>
    <mergeCell ref="C12:C13"/>
    <mergeCell ref="D12:D13"/>
    <mergeCell ref="E12:E13"/>
    <mergeCell ref="B19:E19"/>
  </mergeCells>
  <hyperlinks>
    <hyperlink ref="C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N201"/>
  <sheetViews>
    <sheetView tabSelected="1" zoomScaleNormal="100" workbookViewId="0">
      <selection activeCell="M22" sqref="M22"/>
    </sheetView>
  </sheetViews>
  <sheetFormatPr defaultColWidth="8.85546875" defaultRowHeight="12" x14ac:dyDescent="0.2"/>
  <cols>
    <col min="1" max="1" width="6.42578125" style="50" customWidth="1"/>
    <col min="2" max="2" width="57.28515625" style="50" customWidth="1"/>
    <col min="3" max="3" width="10.28515625" style="50" customWidth="1"/>
    <col min="4" max="4" width="11.42578125" style="50" customWidth="1"/>
    <col min="5" max="5" width="11.42578125" style="62" customWidth="1"/>
    <col min="6" max="6" width="9.85546875" style="50" customWidth="1"/>
    <col min="7" max="7" width="13.5703125" style="50" bestFit="1" customWidth="1"/>
    <col min="8" max="8" width="9.7109375" style="50" customWidth="1"/>
    <col min="9" max="9" width="11.5703125" style="50" customWidth="1"/>
    <col min="10" max="10" width="10.140625" style="50" customWidth="1"/>
    <col min="11" max="11" width="12.140625" style="50" bestFit="1" customWidth="1"/>
    <col min="12" max="12" width="13.140625" style="50" customWidth="1"/>
    <col min="13" max="13" width="11.140625" style="50" bestFit="1" customWidth="1"/>
    <col min="14" max="14" width="10" style="50" bestFit="1" customWidth="1"/>
    <col min="15" max="15" width="9.140625" style="50" bestFit="1" customWidth="1"/>
    <col min="16" max="16" width="11.42578125" style="50" bestFit="1" customWidth="1"/>
    <col min="17" max="16384" width="8.85546875" style="50"/>
  </cols>
  <sheetData>
    <row r="1" spans="1:14" s="29" customFormat="1" ht="12" customHeight="1" x14ac:dyDescent="0.25">
      <c r="A1" s="25"/>
      <c r="B1" s="26"/>
      <c r="C1" s="26"/>
      <c r="D1" s="27"/>
      <c r="E1" s="28"/>
      <c r="F1" s="28"/>
      <c r="G1" s="28"/>
      <c r="H1" s="28"/>
      <c r="I1" s="28"/>
      <c r="J1" s="28"/>
      <c r="K1" s="28"/>
      <c r="L1" s="28"/>
    </row>
    <row r="2" spans="1:14" s="29" customFormat="1" ht="24" customHeight="1" x14ac:dyDescent="0.2">
      <c r="A2" s="1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4" s="29" customFormat="1" ht="12" customHeight="1" x14ac:dyDescent="0.25">
      <c r="A3" s="31"/>
      <c r="B3" s="32"/>
      <c r="C3" s="32"/>
      <c r="D3" s="32"/>
      <c r="E3" s="33"/>
      <c r="F3" s="34"/>
      <c r="G3" s="34"/>
      <c r="H3" s="34"/>
      <c r="I3" s="34"/>
      <c r="J3" s="34"/>
      <c r="K3" s="34"/>
      <c r="L3" s="34"/>
    </row>
    <row r="4" spans="1:14" s="29" customFormat="1" ht="12" customHeight="1" x14ac:dyDescent="0.25">
      <c r="A4" s="31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4" s="29" customFormat="1" ht="23.25" customHeight="1" thickBot="1" x14ac:dyDescent="0.3">
      <c r="A5" s="31"/>
      <c r="B5" s="36"/>
      <c r="C5" s="36"/>
      <c r="D5" s="36"/>
      <c r="E5" s="37"/>
      <c r="F5" s="37"/>
      <c r="G5" s="37"/>
      <c r="H5" s="37"/>
      <c r="I5" s="37"/>
      <c r="J5" s="38"/>
      <c r="K5" s="38"/>
      <c r="L5" s="39"/>
    </row>
    <row r="6" spans="1:14" s="29" customFormat="1" ht="19.5" customHeight="1" x14ac:dyDescent="0.25">
      <c r="A6" s="128" t="s">
        <v>0</v>
      </c>
      <c r="B6" s="130" t="s">
        <v>1</v>
      </c>
      <c r="C6" s="130" t="s">
        <v>40</v>
      </c>
      <c r="D6" s="132" t="s">
        <v>41</v>
      </c>
      <c r="E6" s="132"/>
      <c r="F6" s="133" t="s">
        <v>2</v>
      </c>
      <c r="G6" s="133"/>
      <c r="H6" s="134" t="s">
        <v>3</v>
      </c>
      <c r="I6" s="134"/>
      <c r="J6" s="125" t="s">
        <v>4</v>
      </c>
      <c r="K6" s="125"/>
      <c r="L6" s="126" t="s">
        <v>5</v>
      </c>
    </row>
    <row r="7" spans="1:14" s="29" customFormat="1" ht="48.75" customHeight="1" x14ac:dyDescent="0.25">
      <c r="A7" s="129"/>
      <c r="B7" s="131"/>
      <c r="C7" s="131"/>
      <c r="D7" s="40" t="s">
        <v>28</v>
      </c>
      <c r="E7" s="41" t="s">
        <v>29</v>
      </c>
      <c r="F7" s="41" t="s">
        <v>6</v>
      </c>
      <c r="G7" s="41" t="s">
        <v>7</v>
      </c>
      <c r="H7" s="41" t="s">
        <v>6</v>
      </c>
      <c r="I7" s="41" t="s">
        <v>7</v>
      </c>
      <c r="J7" s="41" t="s">
        <v>6</v>
      </c>
      <c r="K7" s="41" t="s">
        <v>7</v>
      </c>
      <c r="L7" s="127"/>
    </row>
    <row r="8" spans="1:14" s="42" customFormat="1" ht="17.25" customHeight="1" thickBot="1" x14ac:dyDescent="0.3">
      <c r="A8" s="3">
        <v>1</v>
      </c>
      <c r="B8" s="2">
        <v>2</v>
      </c>
      <c r="C8" s="24">
        <v>3</v>
      </c>
      <c r="D8" s="2">
        <v>4</v>
      </c>
      <c r="E8" s="24">
        <v>5</v>
      </c>
      <c r="F8" s="2">
        <v>6</v>
      </c>
      <c r="G8" s="24">
        <v>7</v>
      </c>
      <c r="H8" s="2">
        <v>8</v>
      </c>
      <c r="I8" s="24">
        <v>9</v>
      </c>
      <c r="J8" s="2">
        <v>10</v>
      </c>
      <c r="K8" s="24">
        <v>11</v>
      </c>
      <c r="L8" s="9">
        <v>12</v>
      </c>
    </row>
    <row r="9" spans="1:14" ht="19.5" customHeight="1" thickBot="1" x14ac:dyDescent="0.25">
      <c r="A9" s="43"/>
      <c r="B9" s="44" t="s">
        <v>44</v>
      </c>
      <c r="C9" s="45"/>
      <c r="D9" s="46"/>
      <c r="E9" s="47"/>
      <c r="F9" s="47"/>
      <c r="G9" s="47"/>
      <c r="H9" s="47"/>
      <c r="I9" s="47"/>
      <c r="J9" s="47"/>
      <c r="K9" s="47"/>
      <c r="L9" s="48"/>
      <c r="M9" s="49"/>
    </row>
    <row r="10" spans="1:14" ht="33.75" customHeight="1" x14ac:dyDescent="0.2">
      <c r="A10" s="51">
        <v>1</v>
      </c>
      <c r="B10" s="52" t="s">
        <v>74</v>
      </c>
      <c r="C10" s="53" t="s">
        <v>13</v>
      </c>
      <c r="D10" s="53"/>
      <c r="E10" s="54">
        <f>338.3+197.5+18</f>
        <v>553.79999999999995</v>
      </c>
      <c r="F10" s="54"/>
      <c r="G10" s="54"/>
      <c r="H10" s="54"/>
      <c r="I10" s="54"/>
      <c r="J10" s="54"/>
      <c r="K10" s="54"/>
      <c r="L10" s="55"/>
      <c r="M10" s="49"/>
    </row>
    <row r="11" spans="1:14" ht="15" customHeight="1" x14ac:dyDescent="0.2">
      <c r="A11" s="56">
        <v>1.1000000000000001</v>
      </c>
      <c r="B11" s="57" t="s">
        <v>42</v>
      </c>
      <c r="C11" s="58" t="s">
        <v>13</v>
      </c>
      <c r="D11" s="59">
        <v>1</v>
      </c>
      <c r="E11" s="60">
        <f>E10*D11</f>
        <v>553.79999999999995</v>
      </c>
      <c r="F11" s="4">
        <v>0</v>
      </c>
      <c r="G11" s="5">
        <f t="shared" ref="G11" si="0">F11*E11</f>
        <v>0</v>
      </c>
      <c r="H11" s="7">
        <v>0</v>
      </c>
      <c r="I11" s="5">
        <f t="shared" ref="I11" si="1">H11*E11</f>
        <v>0</v>
      </c>
      <c r="J11" s="5">
        <v>0</v>
      </c>
      <c r="K11" s="5">
        <f t="shared" ref="K11" si="2">J11*E11</f>
        <v>0</v>
      </c>
      <c r="L11" s="6">
        <f t="shared" ref="L11" si="3">K11+I11+G11</f>
        <v>0</v>
      </c>
      <c r="M11" s="49"/>
    </row>
    <row r="12" spans="1:14" ht="14.25" customHeight="1" x14ac:dyDescent="0.2">
      <c r="A12" s="56">
        <v>1.2</v>
      </c>
      <c r="B12" s="61" t="s">
        <v>73</v>
      </c>
      <c r="C12" s="58" t="s">
        <v>17</v>
      </c>
      <c r="D12" s="59"/>
      <c r="E12" s="60">
        <v>1</v>
      </c>
      <c r="F12" s="4">
        <v>0</v>
      </c>
      <c r="G12" s="5">
        <f t="shared" ref="G12:G18" si="4">F12*E12</f>
        <v>0</v>
      </c>
      <c r="H12" s="5">
        <v>0</v>
      </c>
      <c r="I12" s="5">
        <f t="shared" ref="I12:I18" si="5">H12*E12</f>
        <v>0</v>
      </c>
      <c r="J12" s="7">
        <v>0</v>
      </c>
      <c r="K12" s="5">
        <f t="shared" ref="K12:K18" si="6">J12*E12</f>
        <v>0</v>
      </c>
      <c r="L12" s="6">
        <f t="shared" ref="L12:L18" si="7">K12+I12+G12</f>
        <v>0</v>
      </c>
    </row>
    <row r="13" spans="1:14" ht="12.75" customHeight="1" x14ac:dyDescent="0.2">
      <c r="A13" s="56">
        <v>1.3</v>
      </c>
      <c r="B13" s="61" t="s">
        <v>36</v>
      </c>
      <c r="C13" s="58" t="s">
        <v>17</v>
      </c>
      <c r="D13" s="59"/>
      <c r="E13" s="60">
        <v>1</v>
      </c>
      <c r="F13" s="4">
        <v>0</v>
      </c>
      <c r="G13" s="5">
        <f t="shared" si="4"/>
        <v>0</v>
      </c>
      <c r="H13" s="5">
        <v>0</v>
      </c>
      <c r="I13" s="5">
        <f t="shared" si="5"/>
        <v>0</v>
      </c>
      <c r="J13" s="7">
        <v>0</v>
      </c>
      <c r="K13" s="5">
        <f t="shared" si="6"/>
        <v>0</v>
      </c>
      <c r="L13" s="6">
        <f t="shared" si="7"/>
        <v>0</v>
      </c>
      <c r="N13" s="49"/>
    </row>
    <row r="14" spans="1:14" ht="12.75" customHeight="1" x14ac:dyDescent="0.2">
      <c r="A14" s="56"/>
      <c r="B14" s="57" t="s">
        <v>33</v>
      </c>
      <c r="C14" s="58"/>
      <c r="D14" s="59"/>
      <c r="E14" s="60"/>
      <c r="F14" s="4"/>
      <c r="G14" s="5"/>
      <c r="H14" s="5"/>
      <c r="I14" s="5"/>
      <c r="J14" s="5"/>
      <c r="K14" s="5"/>
      <c r="L14" s="6"/>
      <c r="N14" s="62"/>
    </row>
    <row r="15" spans="1:14" ht="16.5" customHeight="1" x14ac:dyDescent="0.2">
      <c r="A15" s="56">
        <v>1.6</v>
      </c>
      <c r="B15" s="61" t="s">
        <v>75</v>
      </c>
      <c r="C15" s="58" t="s">
        <v>13</v>
      </c>
      <c r="D15" s="63">
        <v>1.05</v>
      </c>
      <c r="E15" s="63">
        <f>E10*D15</f>
        <v>581.49</v>
      </c>
      <c r="F15" s="7">
        <v>0</v>
      </c>
      <c r="G15" s="5">
        <f t="shared" si="4"/>
        <v>0</v>
      </c>
      <c r="H15" s="5">
        <v>0</v>
      </c>
      <c r="I15" s="5">
        <f t="shared" si="5"/>
        <v>0</v>
      </c>
      <c r="J15" s="5">
        <v>0</v>
      </c>
      <c r="K15" s="5">
        <f t="shared" si="6"/>
        <v>0</v>
      </c>
      <c r="L15" s="6">
        <f t="shared" si="7"/>
        <v>0</v>
      </c>
      <c r="N15" s="49"/>
    </row>
    <row r="16" spans="1:14" ht="16.5" customHeight="1" x14ac:dyDescent="0.2">
      <c r="A16" s="56">
        <v>1.7</v>
      </c>
      <c r="B16" s="61" t="s">
        <v>34</v>
      </c>
      <c r="C16" s="58" t="s">
        <v>13</v>
      </c>
      <c r="D16" s="63">
        <v>1.05</v>
      </c>
      <c r="E16" s="63">
        <f>E10*D16</f>
        <v>581.49</v>
      </c>
      <c r="F16" s="7">
        <v>0</v>
      </c>
      <c r="G16" s="5">
        <f t="shared" si="4"/>
        <v>0</v>
      </c>
      <c r="H16" s="5">
        <v>0</v>
      </c>
      <c r="I16" s="5">
        <f t="shared" si="5"/>
        <v>0</v>
      </c>
      <c r="J16" s="5">
        <v>0</v>
      </c>
      <c r="K16" s="5">
        <f t="shared" si="6"/>
        <v>0</v>
      </c>
      <c r="L16" s="6">
        <f t="shared" si="7"/>
        <v>0</v>
      </c>
      <c r="N16" s="49"/>
    </row>
    <row r="17" spans="1:14" ht="15.75" customHeight="1" x14ac:dyDescent="0.2">
      <c r="A17" s="56">
        <v>1.8</v>
      </c>
      <c r="B17" s="61" t="s">
        <v>76</v>
      </c>
      <c r="C17" s="58" t="s">
        <v>13</v>
      </c>
      <c r="D17" s="63">
        <v>1.05</v>
      </c>
      <c r="E17" s="63">
        <f>E10*D17</f>
        <v>581.49</v>
      </c>
      <c r="F17" s="7">
        <v>0</v>
      </c>
      <c r="G17" s="5">
        <f t="shared" si="4"/>
        <v>0</v>
      </c>
      <c r="H17" s="5">
        <v>0</v>
      </c>
      <c r="I17" s="5">
        <f t="shared" si="5"/>
        <v>0</v>
      </c>
      <c r="J17" s="5">
        <v>0</v>
      </c>
      <c r="K17" s="5">
        <f t="shared" si="6"/>
        <v>0</v>
      </c>
      <c r="L17" s="6">
        <f t="shared" si="7"/>
        <v>0</v>
      </c>
      <c r="N17" s="49"/>
    </row>
    <row r="18" spans="1:14" ht="17.25" customHeight="1" x14ac:dyDescent="0.2">
      <c r="A18" s="56">
        <v>1.9</v>
      </c>
      <c r="B18" s="61" t="s">
        <v>31</v>
      </c>
      <c r="C18" s="58" t="s">
        <v>13</v>
      </c>
      <c r="D18" s="63">
        <v>1</v>
      </c>
      <c r="E18" s="63">
        <f>E10*D18</f>
        <v>553.79999999999995</v>
      </c>
      <c r="F18" s="7">
        <v>0</v>
      </c>
      <c r="G18" s="5">
        <f t="shared" si="4"/>
        <v>0</v>
      </c>
      <c r="H18" s="5">
        <v>0</v>
      </c>
      <c r="I18" s="5">
        <f t="shared" si="5"/>
        <v>0</v>
      </c>
      <c r="J18" s="5">
        <v>0</v>
      </c>
      <c r="K18" s="5">
        <f t="shared" si="6"/>
        <v>0</v>
      </c>
      <c r="L18" s="6">
        <f t="shared" si="7"/>
        <v>0</v>
      </c>
      <c r="N18" s="49"/>
    </row>
    <row r="19" spans="1:14" ht="44.25" customHeight="1" x14ac:dyDescent="0.2">
      <c r="A19" s="51">
        <v>2</v>
      </c>
      <c r="B19" s="52" t="s">
        <v>79</v>
      </c>
      <c r="C19" s="53" t="s">
        <v>13</v>
      </c>
      <c r="D19" s="53"/>
      <c r="E19" s="54">
        <v>38.4</v>
      </c>
      <c r="F19" s="54"/>
      <c r="G19" s="54"/>
      <c r="H19" s="54"/>
      <c r="I19" s="54"/>
      <c r="J19" s="54"/>
      <c r="K19" s="54"/>
      <c r="L19" s="55"/>
      <c r="M19" s="49"/>
    </row>
    <row r="20" spans="1:14" ht="12.75" customHeight="1" x14ac:dyDescent="0.2">
      <c r="A20" s="56">
        <v>2.1</v>
      </c>
      <c r="B20" s="57" t="s">
        <v>42</v>
      </c>
      <c r="C20" s="58" t="s">
        <v>13</v>
      </c>
      <c r="D20" s="59"/>
      <c r="E20" s="60">
        <f>E19</f>
        <v>38.4</v>
      </c>
      <c r="F20" s="4">
        <v>0</v>
      </c>
      <c r="G20" s="5">
        <f t="shared" ref="G20:G26" si="8">F20*E20</f>
        <v>0</v>
      </c>
      <c r="H20" s="7">
        <v>0</v>
      </c>
      <c r="I20" s="5">
        <f t="shared" ref="I20:I26" si="9">H20*E20</f>
        <v>0</v>
      </c>
      <c r="J20" s="5">
        <v>0</v>
      </c>
      <c r="K20" s="5">
        <f t="shared" ref="K20:K26" si="10">J20*E20</f>
        <v>0</v>
      </c>
      <c r="L20" s="6">
        <f t="shared" ref="L20:L26" si="11">K20+I20+G20</f>
        <v>0</v>
      </c>
      <c r="M20" s="49"/>
    </row>
    <row r="21" spans="1:14" ht="12.75" customHeight="1" x14ac:dyDescent="0.2">
      <c r="A21" s="56">
        <v>2.2000000000000002</v>
      </c>
      <c r="B21" s="61" t="s">
        <v>32</v>
      </c>
      <c r="C21" s="58" t="s">
        <v>17</v>
      </c>
      <c r="D21" s="59"/>
      <c r="E21" s="60">
        <v>1</v>
      </c>
      <c r="F21" s="4">
        <v>0</v>
      </c>
      <c r="G21" s="5">
        <f t="shared" si="8"/>
        <v>0</v>
      </c>
      <c r="H21" s="5">
        <v>0</v>
      </c>
      <c r="I21" s="5">
        <f t="shared" si="9"/>
        <v>0</v>
      </c>
      <c r="J21" s="7">
        <v>0</v>
      </c>
      <c r="K21" s="5">
        <f t="shared" si="10"/>
        <v>0</v>
      </c>
      <c r="L21" s="6">
        <f t="shared" si="11"/>
        <v>0</v>
      </c>
      <c r="N21" s="49"/>
    </row>
    <row r="22" spans="1:14" ht="12.75" customHeight="1" x14ac:dyDescent="0.2">
      <c r="A22" s="56"/>
      <c r="B22" s="57" t="s">
        <v>33</v>
      </c>
      <c r="C22" s="58"/>
      <c r="D22" s="59"/>
      <c r="E22" s="60"/>
      <c r="F22" s="4"/>
      <c r="G22" s="5"/>
      <c r="H22" s="5"/>
      <c r="I22" s="5"/>
      <c r="J22" s="5"/>
      <c r="K22" s="5"/>
      <c r="L22" s="6"/>
      <c r="N22" s="62"/>
    </row>
    <row r="23" spans="1:14" ht="17.25" customHeight="1" x14ac:dyDescent="0.2">
      <c r="A23" s="56">
        <v>2.2999999999999998</v>
      </c>
      <c r="B23" s="61" t="s">
        <v>77</v>
      </c>
      <c r="C23" s="58" t="s">
        <v>13</v>
      </c>
      <c r="D23" s="59">
        <v>1.05</v>
      </c>
      <c r="E23" s="60">
        <f>E19*D23</f>
        <v>40.32</v>
      </c>
      <c r="F23" s="7">
        <v>0</v>
      </c>
      <c r="G23" s="5">
        <f t="shared" si="8"/>
        <v>0</v>
      </c>
      <c r="H23" s="5">
        <v>0</v>
      </c>
      <c r="I23" s="5">
        <f t="shared" si="9"/>
        <v>0</v>
      </c>
      <c r="J23" s="5">
        <v>0</v>
      </c>
      <c r="K23" s="5">
        <f t="shared" si="10"/>
        <v>0</v>
      </c>
      <c r="L23" s="6">
        <f t="shared" si="11"/>
        <v>0</v>
      </c>
      <c r="N23" s="49"/>
    </row>
    <row r="24" spans="1:14" ht="15" customHeight="1" x14ac:dyDescent="0.2">
      <c r="A24" s="56">
        <v>2.4</v>
      </c>
      <c r="B24" s="61" t="s">
        <v>78</v>
      </c>
      <c r="C24" s="58" t="s">
        <v>13</v>
      </c>
      <c r="D24" s="59">
        <v>1.1499999999999999</v>
      </c>
      <c r="E24" s="60">
        <f>E19*D24</f>
        <v>44.16</v>
      </c>
      <c r="F24" s="7">
        <v>0</v>
      </c>
      <c r="G24" s="5">
        <f t="shared" si="8"/>
        <v>0</v>
      </c>
      <c r="H24" s="5">
        <v>0</v>
      </c>
      <c r="I24" s="5">
        <f t="shared" si="9"/>
        <v>0</v>
      </c>
      <c r="J24" s="5">
        <v>0</v>
      </c>
      <c r="K24" s="5">
        <f t="shared" si="10"/>
        <v>0</v>
      </c>
      <c r="L24" s="6">
        <f t="shared" si="11"/>
        <v>0</v>
      </c>
      <c r="N24" s="49"/>
    </row>
    <row r="25" spans="1:14" ht="15" customHeight="1" x14ac:dyDescent="0.2">
      <c r="A25" s="56">
        <v>2.5</v>
      </c>
      <c r="B25" s="61" t="s">
        <v>95</v>
      </c>
      <c r="C25" s="58" t="s">
        <v>13</v>
      </c>
      <c r="D25" s="59">
        <v>1</v>
      </c>
      <c r="E25" s="60">
        <f>E19*D25</f>
        <v>38.4</v>
      </c>
      <c r="F25" s="7">
        <v>0</v>
      </c>
      <c r="G25" s="5">
        <f t="shared" si="8"/>
        <v>0</v>
      </c>
      <c r="H25" s="5">
        <v>0</v>
      </c>
      <c r="I25" s="5">
        <f t="shared" si="9"/>
        <v>0</v>
      </c>
      <c r="J25" s="5">
        <v>0</v>
      </c>
      <c r="K25" s="5">
        <f t="shared" si="10"/>
        <v>0</v>
      </c>
      <c r="L25" s="6">
        <f t="shared" si="11"/>
        <v>0</v>
      </c>
      <c r="N25" s="49"/>
    </row>
    <row r="26" spans="1:14" ht="17.25" customHeight="1" x14ac:dyDescent="0.2">
      <c r="A26" s="56">
        <v>2.6</v>
      </c>
      <c r="B26" s="61" t="s">
        <v>31</v>
      </c>
      <c r="C26" s="58" t="s">
        <v>13</v>
      </c>
      <c r="D26" s="59">
        <v>1</v>
      </c>
      <c r="E26" s="60">
        <f>E19*D26</f>
        <v>38.4</v>
      </c>
      <c r="F26" s="7">
        <v>0</v>
      </c>
      <c r="G26" s="5">
        <f t="shared" si="8"/>
        <v>0</v>
      </c>
      <c r="H26" s="5">
        <v>0</v>
      </c>
      <c r="I26" s="5">
        <f t="shared" si="9"/>
        <v>0</v>
      </c>
      <c r="J26" s="5">
        <v>0</v>
      </c>
      <c r="K26" s="5">
        <f t="shared" si="10"/>
        <v>0</v>
      </c>
      <c r="L26" s="6">
        <f t="shared" si="11"/>
        <v>0</v>
      </c>
    </row>
    <row r="27" spans="1:14" ht="44.25" customHeight="1" x14ac:dyDescent="0.2">
      <c r="A27" s="51">
        <v>3</v>
      </c>
      <c r="B27" s="52" t="s">
        <v>82</v>
      </c>
      <c r="C27" s="64" t="s">
        <v>13</v>
      </c>
      <c r="D27" s="53"/>
      <c r="E27" s="54">
        <f>19.7+9.6</f>
        <v>29.299999999999997</v>
      </c>
      <c r="F27" s="54"/>
      <c r="G27" s="54"/>
      <c r="H27" s="54"/>
      <c r="I27" s="54"/>
      <c r="J27" s="54"/>
      <c r="K27" s="54"/>
      <c r="L27" s="55"/>
      <c r="M27" s="49"/>
    </row>
    <row r="28" spans="1:14" ht="12.75" customHeight="1" x14ac:dyDescent="0.2">
      <c r="A28" s="56">
        <v>3.1</v>
      </c>
      <c r="B28" s="57" t="s">
        <v>42</v>
      </c>
      <c r="C28" s="58" t="s">
        <v>13</v>
      </c>
      <c r="D28" s="59"/>
      <c r="E28" s="60">
        <f>E27</f>
        <v>29.299999999999997</v>
      </c>
      <c r="F28" s="4">
        <v>0</v>
      </c>
      <c r="G28" s="5">
        <f t="shared" ref="G28:G35" si="12">F28*E28</f>
        <v>0</v>
      </c>
      <c r="H28" s="7">
        <v>0</v>
      </c>
      <c r="I28" s="5">
        <f t="shared" ref="I28:I35" si="13">H28*E28</f>
        <v>0</v>
      </c>
      <c r="J28" s="5">
        <v>0</v>
      </c>
      <c r="K28" s="5">
        <f t="shared" ref="K28:K35" si="14">J28*E28</f>
        <v>0</v>
      </c>
      <c r="L28" s="6">
        <f t="shared" ref="L28:L35" si="15">K28+I28+G28</f>
        <v>0</v>
      </c>
      <c r="M28" s="49"/>
    </row>
    <row r="29" spans="1:14" ht="12.75" customHeight="1" x14ac:dyDescent="0.2">
      <c r="A29" s="56">
        <v>3.2</v>
      </c>
      <c r="B29" s="61" t="s">
        <v>32</v>
      </c>
      <c r="C29" s="58" t="s">
        <v>17</v>
      </c>
      <c r="D29" s="59"/>
      <c r="E29" s="60">
        <v>1</v>
      </c>
      <c r="F29" s="4">
        <v>0</v>
      </c>
      <c r="G29" s="5">
        <f t="shared" si="12"/>
        <v>0</v>
      </c>
      <c r="H29" s="5">
        <v>0</v>
      </c>
      <c r="I29" s="5">
        <f t="shared" si="13"/>
        <v>0</v>
      </c>
      <c r="J29" s="7">
        <v>0</v>
      </c>
      <c r="K29" s="5">
        <f t="shared" si="14"/>
        <v>0</v>
      </c>
      <c r="L29" s="6">
        <f t="shared" si="15"/>
        <v>0</v>
      </c>
      <c r="N29" s="49"/>
    </row>
    <row r="30" spans="1:14" ht="12.75" customHeight="1" x14ac:dyDescent="0.2">
      <c r="A30" s="56"/>
      <c r="B30" s="57" t="s">
        <v>33</v>
      </c>
      <c r="C30" s="58"/>
      <c r="D30" s="59"/>
      <c r="E30" s="60"/>
      <c r="F30" s="4"/>
      <c r="G30" s="5"/>
      <c r="H30" s="5"/>
      <c r="I30" s="5"/>
      <c r="J30" s="5"/>
      <c r="K30" s="5"/>
      <c r="L30" s="6"/>
      <c r="N30" s="62"/>
    </row>
    <row r="31" spans="1:14" ht="12.75" customHeight="1" x14ac:dyDescent="0.2">
      <c r="A31" s="56">
        <v>3.3</v>
      </c>
      <c r="B31" s="61" t="s">
        <v>81</v>
      </c>
      <c r="C31" s="58" t="s">
        <v>13</v>
      </c>
      <c r="D31" s="59">
        <v>1.05</v>
      </c>
      <c r="E31" s="60">
        <f>E27*D31</f>
        <v>30.764999999999997</v>
      </c>
      <c r="F31" s="7">
        <v>0</v>
      </c>
      <c r="G31" s="5">
        <f t="shared" si="12"/>
        <v>0</v>
      </c>
      <c r="H31" s="5">
        <v>0</v>
      </c>
      <c r="I31" s="5">
        <f t="shared" si="13"/>
        <v>0</v>
      </c>
      <c r="J31" s="5">
        <v>0</v>
      </c>
      <c r="K31" s="5">
        <f t="shared" si="14"/>
        <v>0</v>
      </c>
      <c r="L31" s="6">
        <f t="shared" si="15"/>
        <v>0</v>
      </c>
      <c r="N31" s="62"/>
    </row>
    <row r="32" spans="1:14" ht="17.25" customHeight="1" x14ac:dyDescent="0.2">
      <c r="A32" s="56">
        <v>3.4</v>
      </c>
      <c r="B32" s="61" t="s">
        <v>77</v>
      </c>
      <c r="C32" s="58" t="s">
        <v>13</v>
      </c>
      <c r="D32" s="59">
        <v>1.05</v>
      </c>
      <c r="E32" s="60">
        <f>E27*D32</f>
        <v>30.764999999999997</v>
      </c>
      <c r="F32" s="7">
        <v>0</v>
      </c>
      <c r="G32" s="5">
        <f t="shared" si="12"/>
        <v>0</v>
      </c>
      <c r="H32" s="5">
        <v>0</v>
      </c>
      <c r="I32" s="5">
        <f t="shared" si="13"/>
        <v>0</v>
      </c>
      <c r="J32" s="5">
        <v>0</v>
      </c>
      <c r="K32" s="5">
        <f t="shared" si="14"/>
        <v>0</v>
      </c>
      <c r="L32" s="6">
        <f t="shared" si="15"/>
        <v>0</v>
      </c>
      <c r="N32" s="49"/>
    </row>
    <row r="33" spans="1:14" ht="15" customHeight="1" x14ac:dyDescent="0.2">
      <c r="A33" s="56">
        <v>3.5</v>
      </c>
      <c r="B33" s="61" t="s">
        <v>80</v>
      </c>
      <c r="C33" s="58" t="s">
        <v>13</v>
      </c>
      <c r="D33" s="59">
        <v>1.1499999999999999</v>
      </c>
      <c r="E33" s="60">
        <f>E27*D33</f>
        <v>33.694999999999993</v>
      </c>
      <c r="F33" s="7">
        <v>0</v>
      </c>
      <c r="G33" s="5">
        <f t="shared" si="12"/>
        <v>0</v>
      </c>
      <c r="H33" s="5">
        <v>0</v>
      </c>
      <c r="I33" s="5">
        <f t="shared" si="13"/>
        <v>0</v>
      </c>
      <c r="J33" s="5">
        <v>0</v>
      </c>
      <c r="K33" s="5">
        <f t="shared" si="14"/>
        <v>0</v>
      </c>
      <c r="L33" s="6">
        <f t="shared" si="15"/>
        <v>0</v>
      </c>
      <c r="N33" s="49"/>
    </row>
    <row r="34" spans="1:14" ht="15" customHeight="1" x14ac:dyDescent="0.2">
      <c r="A34" s="56">
        <v>3.6</v>
      </c>
      <c r="B34" s="61" t="s">
        <v>95</v>
      </c>
      <c r="C34" s="58" t="s">
        <v>13</v>
      </c>
      <c r="D34" s="59">
        <v>1</v>
      </c>
      <c r="E34" s="60">
        <f>E27*D34</f>
        <v>29.299999999999997</v>
      </c>
      <c r="F34" s="7">
        <v>0</v>
      </c>
      <c r="G34" s="5">
        <f t="shared" si="12"/>
        <v>0</v>
      </c>
      <c r="H34" s="5">
        <v>0</v>
      </c>
      <c r="I34" s="5">
        <f t="shared" si="13"/>
        <v>0</v>
      </c>
      <c r="J34" s="5">
        <v>0</v>
      </c>
      <c r="K34" s="5">
        <f t="shared" si="14"/>
        <v>0</v>
      </c>
      <c r="L34" s="6">
        <f t="shared" si="15"/>
        <v>0</v>
      </c>
      <c r="N34" s="49"/>
    </row>
    <row r="35" spans="1:14" ht="17.25" customHeight="1" x14ac:dyDescent="0.2">
      <c r="A35" s="56">
        <v>3.7</v>
      </c>
      <c r="B35" s="61" t="s">
        <v>31</v>
      </c>
      <c r="C35" s="58" t="s">
        <v>13</v>
      </c>
      <c r="D35" s="59">
        <v>1</v>
      </c>
      <c r="E35" s="60">
        <f>E27*D35</f>
        <v>29.299999999999997</v>
      </c>
      <c r="F35" s="7">
        <v>0</v>
      </c>
      <c r="G35" s="5">
        <f t="shared" si="12"/>
        <v>0</v>
      </c>
      <c r="H35" s="5">
        <v>0</v>
      </c>
      <c r="I35" s="5">
        <f t="shared" si="13"/>
        <v>0</v>
      </c>
      <c r="J35" s="5">
        <v>0</v>
      </c>
      <c r="K35" s="5">
        <f t="shared" si="14"/>
        <v>0</v>
      </c>
      <c r="L35" s="6">
        <f t="shared" si="15"/>
        <v>0</v>
      </c>
    </row>
    <row r="36" spans="1:14" ht="38.25" customHeight="1" x14ac:dyDescent="0.2">
      <c r="A36" s="51">
        <v>4</v>
      </c>
      <c r="B36" s="52" t="s">
        <v>47</v>
      </c>
      <c r="C36" s="64" t="s">
        <v>13</v>
      </c>
      <c r="D36" s="53"/>
      <c r="E36" s="54">
        <v>22.8</v>
      </c>
      <c r="F36" s="54"/>
      <c r="G36" s="54"/>
      <c r="H36" s="54"/>
      <c r="I36" s="54"/>
      <c r="J36" s="54"/>
      <c r="K36" s="54"/>
      <c r="L36" s="55"/>
      <c r="M36" s="49"/>
    </row>
    <row r="37" spans="1:14" ht="12.75" customHeight="1" x14ac:dyDescent="0.2">
      <c r="A37" s="56">
        <v>4.0999999999999996</v>
      </c>
      <c r="B37" s="57" t="s">
        <v>42</v>
      </c>
      <c r="C37" s="58" t="s">
        <v>13</v>
      </c>
      <c r="D37" s="59"/>
      <c r="E37" s="60">
        <f>E36</f>
        <v>22.8</v>
      </c>
      <c r="F37" s="4">
        <v>0</v>
      </c>
      <c r="G37" s="5">
        <f t="shared" ref="G37:G43" si="16">F37*E37</f>
        <v>0</v>
      </c>
      <c r="H37" s="7">
        <v>0</v>
      </c>
      <c r="I37" s="5">
        <f t="shared" ref="I37:I43" si="17">H37*E37</f>
        <v>0</v>
      </c>
      <c r="J37" s="5">
        <v>0</v>
      </c>
      <c r="K37" s="5">
        <f t="shared" ref="K37:K43" si="18">J37*E37</f>
        <v>0</v>
      </c>
      <c r="L37" s="6">
        <f t="shared" ref="L37:L43" si="19">K37+I37+G37</f>
        <v>0</v>
      </c>
      <c r="M37" s="49"/>
    </row>
    <row r="38" spans="1:14" ht="12.75" customHeight="1" x14ac:dyDescent="0.2">
      <c r="A38" s="56">
        <v>4.2</v>
      </c>
      <c r="B38" s="61" t="s">
        <v>32</v>
      </c>
      <c r="C38" s="58" t="s">
        <v>17</v>
      </c>
      <c r="D38" s="59"/>
      <c r="E38" s="60">
        <v>1</v>
      </c>
      <c r="F38" s="4">
        <v>0</v>
      </c>
      <c r="G38" s="5">
        <f t="shared" si="16"/>
        <v>0</v>
      </c>
      <c r="H38" s="5">
        <v>0</v>
      </c>
      <c r="I38" s="5">
        <f t="shared" si="17"/>
        <v>0</v>
      </c>
      <c r="J38" s="7">
        <v>0</v>
      </c>
      <c r="K38" s="5">
        <f t="shared" si="18"/>
        <v>0</v>
      </c>
      <c r="L38" s="6">
        <f t="shared" si="19"/>
        <v>0</v>
      </c>
      <c r="N38" s="49"/>
    </row>
    <row r="39" spans="1:14" ht="12.75" customHeight="1" x14ac:dyDescent="0.2">
      <c r="A39" s="56"/>
      <c r="B39" s="57" t="s">
        <v>33</v>
      </c>
      <c r="C39" s="58"/>
      <c r="D39" s="59"/>
      <c r="E39" s="60"/>
      <c r="F39" s="4"/>
      <c r="G39" s="5"/>
      <c r="H39" s="5"/>
      <c r="I39" s="5"/>
      <c r="J39" s="5"/>
      <c r="K39" s="5"/>
      <c r="L39" s="6"/>
      <c r="N39" s="62"/>
    </row>
    <row r="40" spans="1:14" ht="12.75" customHeight="1" x14ac:dyDescent="0.2">
      <c r="A40" s="56">
        <v>4.3</v>
      </c>
      <c r="B40" s="61" t="s">
        <v>77</v>
      </c>
      <c r="C40" s="58" t="s">
        <v>13</v>
      </c>
      <c r="D40" s="59">
        <v>1.05</v>
      </c>
      <c r="E40" s="60">
        <f>E36*D40</f>
        <v>23.94</v>
      </c>
      <c r="F40" s="7">
        <v>0</v>
      </c>
      <c r="G40" s="5">
        <f t="shared" si="16"/>
        <v>0</v>
      </c>
      <c r="H40" s="5">
        <v>0</v>
      </c>
      <c r="I40" s="5">
        <f t="shared" si="17"/>
        <v>0</v>
      </c>
      <c r="J40" s="5">
        <v>0</v>
      </c>
      <c r="K40" s="5">
        <f t="shared" si="18"/>
        <v>0</v>
      </c>
      <c r="L40" s="6">
        <f t="shared" si="19"/>
        <v>0</v>
      </c>
      <c r="N40" s="62"/>
    </row>
    <row r="41" spans="1:14" ht="17.25" customHeight="1" x14ac:dyDescent="0.2">
      <c r="A41" s="56">
        <v>4.4000000000000004</v>
      </c>
      <c r="B41" s="61" t="s">
        <v>83</v>
      </c>
      <c r="C41" s="58" t="s">
        <v>13</v>
      </c>
      <c r="D41" s="59">
        <v>1.1499999999999999</v>
      </c>
      <c r="E41" s="60">
        <f>E36*D41</f>
        <v>26.22</v>
      </c>
      <c r="F41" s="7">
        <v>0</v>
      </c>
      <c r="G41" s="5">
        <f t="shared" si="16"/>
        <v>0</v>
      </c>
      <c r="H41" s="5">
        <v>0</v>
      </c>
      <c r="I41" s="5">
        <f t="shared" si="17"/>
        <v>0</v>
      </c>
      <c r="J41" s="5">
        <v>0</v>
      </c>
      <c r="K41" s="5">
        <f t="shared" si="18"/>
        <v>0</v>
      </c>
      <c r="L41" s="6">
        <f t="shared" si="19"/>
        <v>0</v>
      </c>
      <c r="N41" s="49"/>
    </row>
    <row r="42" spans="1:14" ht="15" customHeight="1" x14ac:dyDescent="0.2">
      <c r="A42" s="56">
        <v>4.5</v>
      </c>
      <c r="B42" s="61" t="s">
        <v>95</v>
      </c>
      <c r="C42" s="58" t="s">
        <v>13</v>
      </c>
      <c r="D42" s="59">
        <v>1</v>
      </c>
      <c r="E42" s="60">
        <f>E36*D42</f>
        <v>22.8</v>
      </c>
      <c r="F42" s="7">
        <v>0</v>
      </c>
      <c r="G42" s="5">
        <f t="shared" si="16"/>
        <v>0</v>
      </c>
      <c r="H42" s="5">
        <v>0</v>
      </c>
      <c r="I42" s="5">
        <f t="shared" si="17"/>
        <v>0</v>
      </c>
      <c r="J42" s="5">
        <v>0</v>
      </c>
      <c r="K42" s="5">
        <f t="shared" si="18"/>
        <v>0</v>
      </c>
      <c r="L42" s="6">
        <f t="shared" si="19"/>
        <v>0</v>
      </c>
      <c r="N42" s="49"/>
    </row>
    <row r="43" spans="1:14" ht="17.25" customHeight="1" x14ac:dyDescent="0.2">
      <c r="A43" s="56">
        <v>4.5999999999999996</v>
      </c>
      <c r="B43" s="61" t="s">
        <v>31</v>
      </c>
      <c r="C43" s="58" t="s">
        <v>13</v>
      </c>
      <c r="D43" s="59">
        <v>1</v>
      </c>
      <c r="E43" s="60">
        <f>E36*D43</f>
        <v>22.8</v>
      </c>
      <c r="F43" s="7">
        <v>0</v>
      </c>
      <c r="G43" s="5">
        <f t="shared" si="16"/>
        <v>0</v>
      </c>
      <c r="H43" s="5">
        <v>0</v>
      </c>
      <c r="I43" s="5">
        <f t="shared" si="17"/>
        <v>0</v>
      </c>
      <c r="J43" s="5">
        <v>0</v>
      </c>
      <c r="K43" s="5">
        <f t="shared" si="18"/>
        <v>0</v>
      </c>
      <c r="L43" s="6">
        <f t="shared" si="19"/>
        <v>0</v>
      </c>
      <c r="M43" s="49"/>
    </row>
    <row r="44" spans="1:14" ht="38.25" customHeight="1" x14ac:dyDescent="0.2">
      <c r="A44" s="51">
        <v>5</v>
      </c>
      <c r="B44" s="52" t="s">
        <v>51</v>
      </c>
      <c r="C44" s="64" t="s">
        <v>13</v>
      </c>
      <c r="D44" s="53"/>
      <c r="E44" s="54">
        <v>2</v>
      </c>
      <c r="F44" s="54"/>
      <c r="G44" s="54"/>
      <c r="H44" s="54"/>
      <c r="I44" s="54"/>
      <c r="J44" s="54"/>
      <c r="K44" s="54"/>
      <c r="L44" s="55"/>
      <c r="M44" s="49"/>
    </row>
    <row r="45" spans="1:14" ht="12.75" customHeight="1" x14ac:dyDescent="0.2">
      <c r="A45" s="56">
        <v>5.0999999999999996</v>
      </c>
      <c r="B45" s="57" t="s">
        <v>42</v>
      </c>
      <c r="C45" s="58" t="s">
        <v>13</v>
      </c>
      <c r="D45" s="59"/>
      <c r="E45" s="60">
        <f>E44</f>
        <v>2</v>
      </c>
      <c r="F45" s="4">
        <v>0</v>
      </c>
      <c r="G45" s="5">
        <f t="shared" ref="G45:G52" si="20">F45*E45</f>
        <v>0</v>
      </c>
      <c r="H45" s="7">
        <v>0</v>
      </c>
      <c r="I45" s="5">
        <f t="shared" ref="I45:I52" si="21">H45*E45</f>
        <v>0</v>
      </c>
      <c r="J45" s="5">
        <v>0</v>
      </c>
      <c r="K45" s="5">
        <f t="shared" ref="K45:K52" si="22">J45*E45</f>
        <v>0</v>
      </c>
      <c r="L45" s="6">
        <f t="shared" ref="L45:L52" si="23">K45+I45+G45</f>
        <v>0</v>
      </c>
      <c r="M45" s="49"/>
    </row>
    <row r="46" spans="1:14" ht="12.75" customHeight="1" x14ac:dyDescent="0.2">
      <c r="A46" s="56">
        <v>5.2</v>
      </c>
      <c r="B46" s="61" t="s">
        <v>32</v>
      </c>
      <c r="C46" s="58" t="s">
        <v>17</v>
      </c>
      <c r="D46" s="59"/>
      <c r="E46" s="60">
        <v>1</v>
      </c>
      <c r="F46" s="4">
        <v>0</v>
      </c>
      <c r="G46" s="5">
        <f t="shared" si="20"/>
        <v>0</v>
      </c>
      <c r="H46" s="5">
        <v>0</v>
      </c>
      <c r="I46" s="5">
        <f t="shared" si="21"/>
        <v>0</v>
      </c>
      <c r="J46" s="7">
        <v>0</v>
      </c>
      <c r="K46" s="5">
        <f t="shared" si="22"/>
        <v>0</v>
      </c>
      <c r="L46" s="6">
        <f t="shared" si="23"/>
        <v>0</v>
      </c>
      <c r="N46" s="49"/>
    </row>
    <row r="47" spans="1:14" ht="12.75" customHeight="1" x14ac:dyDescent="0.2">
      <c r="A47" s="56"/>
      <c r="B47" s="57" t="s">
        <v>33</v>
      </c>
      <c r="C47" s="58"/>
      <c r="D47" s="59"/>
      <c r="E47" s="60"/>
      <c r="F47" s="4"/>
      <c r="G47" s="5"/>
      <c r="H47" s="5"/>
      <c r="I47" s="5"/>
      <c r="J47" s="5"/>
      <c r="K47" s="5"/>
      <c r="L47" s="6"/>
      <c r="N47" s="62"/>
    </row>
    <row r="48" spans="1:14" ht="12.75" customHeight="1" x14ac:dyDescent="0.2">
      <c r="A48" s="56">
        <v>5.3</v>
      </c>
      <c r="B48" s="61" t="s">
        <v>77</v>
      </c>
      <c r="C48" s="58" t="s">
        <v>13</v>
      </c>
      <c r="D48" s="59">
        <v>1.05</v>
      </c>
      <c r="E48" s="60">
        <v>1</v>
      </c>
      <c r="F48" s="7">
        <v>0</v>
      </c>
      <c r="G48" s="5">
        <f t="shared" si="20"/>
        <v>0</v>
      </c>
      <c r="H48" s="5">
        <v>0</v>
      </c>
      <c r="I48" s="5">
        <f t="shared" si="21"/>
        <v>0</v>
      </c>
      <c r="J48" s="5">
        <v>0</v>
      </c>
      <c r="K48" s="5">
        <f t="shared" si="22"/>
        <v>0</v>
      </c>
      <c r="L48" s="6">
        <f t="shared" si="23"/>
        <v>0</v>
      </c>
      <c r="N48" s="62"/>
    </row>
    <row r="49" spans="1:14" ht="17.25" customHeight="1" x14ac:dyDescent="0.2">
      <c r="A49" s="56">
        <v>5.4</v>
      </c>
      <c r="B49" s="61" t="s">
        <v>85</v>
      </c>
      <c r="C49" s="58" t="s">
        <v>13</v>
      </c>
      <c r="D49" s="59">
        <v>1.1499999999999999</v>
      </c>
      <c r="E49" s="60">
        <f>1*D49</f>
        <v>1.1499999999999999</v>
      </c>
      <c r="F49" s="7">
        <v>0</v>
      </c>
      <c r="G49" s="5">
        <f t="shared" si="20"/>
        <v>0</v>
      </c>
      <c r="H49" s="5">
        <v>0</v>
      </c>
      <c r="I49" s="5">
        <f t="shared" si="21"/>
        <v>0</v>
      </c>
      <c r="J49" s="5">
        <v>0</v>
      </c>
      <c r="K49" s="5">
        <f t="shared" si="22"/>
        <v>0</v>
      </c>
      <c r="L49" s="6">
        <f t="shared" si="23"/>
        <v>0</v>
      </c>
      <c r="N49" s="49"/>
    </row>
    <row r="50" spans="1:14" ht="17.25" customHeight="1" x14ac:dyDescent="0.2">
      <c r="A50" s="56">
        <v>5.5</v>
      </c>
      <c r="B50" s="61" t="s">
        <v>84</v>
      </c>
      <c r="C50" s="58" t="s">
        <v>13</v>
      </c>
      <c r="D50" s="59">
        <v>1.1499999999999999</v>
      </c>
      <c r="E50" s="60">
        <f>1*D50</f>
        <v>1.1499999999999999</v>
      </c>
      <c r="F50" s="7">
        <v>0</v>
      </c>
      <c r="G50" s="5">
        <f t="shared" si="20"/>
        <v>0</v>
      </c>
      <c r="H50" s="5">
        <v>0</v>
      </c>
      <c r="I50" s="5">
        <f t="shared" si="21"/>
        <v>0</v>
      </c>
      <c r="J50" s="5">
        <v>0</v>
      </c>
      <c r="K50" s="5">
        <f t="shared" si="22"/>
        <v>0</v>
      </c>
      <c r="L50" s="6">
        <f t="shared" si="23"/>
        <v>0</v>
      </c>
      <c r="N50" s="49"/>
    </row>
    <row r="51" spans="1:14" ht="15" customHeight="1" x14ac:dyDescent="0.2">
      <c r="A51" s="56">
        <v>5.6</v>
      </c>
      <c r="B51" s="61" t="s">
        <v>95</v>
      </c>
      <c r="C51" s="58" t="s">
        <v>13</v>
      </c>
      <c r="D51" s="59">
        <v>1</v>
      </c>
      <c r="E51" s="60">
        <f>E44*D51</f>
        <v>2</v>
      </c>
      <c r="F51" s="7">
        <v>0</v>
      </c>
      <c r="G51" s="5">
        <f t="shared" si="20"/>
        <v>0</v>
      </c>
      <c r="H51" s="5">
        <v>0</v>
      </c>
      <c r="I51" s="5">
        <f t="shared" si="21"/>
        <v>0</v>
      </c>
      <c r="J51" s="5">
        <v>0</v>
      </c>
      <c r="K51" s="5">
        <f t="shared" si="22"/>
        <v>0</v>
      </c>
      <c r="L51" s="6">
        <f t="shared" si="23"/>
        <v>0</v>
      </c>
      <c r="N51" s="49"/>
    </row>
    <row r="52" spans="1:14" ht="17.25" customHeight="1" x14ac:dyDescent="0.2">
      <c r="A52" s="56">
        <v>5.7</v>
      </c>
      <c r="B52" s="61" t="s">
        <v>31</v>
      </c>
      <c r="C52" s="58" t="s">
        <v>13</v>
      </c>
      <c r="D52" s="59">
        <v>1</v>
      </c>
      <c r="E52" s="60">
        <f>E44*D52</f>
        <v>2</v>
      </c>
      <c r="F52" s="7">
        <v>0</v>
      </c>
      <c r="G52" s="5">
        <f t="shared" si="20"/>
        <v>0</v>
      </c>
      <c r="H52" s="5">
        <v>0</v>
      </c>
      <c r="I52" s="5">
        <f t="shared" si="21"/>
        <v>0</v>
      </c>
      <c r="J52" s="5">
        <v>0</v>
      </c>
      <c r="K52" s="5">
        <f t="shared" si="22"/>
        <v>0</v>
      </c>
      <c r="L52" s="6">
        <f t="shared" si="23"/>
        <v>0</v>
      </c>
      <c r="M52" s="49"/>
    </row>
    <row r="53" spans="1:14" ht="38.25" customHeight="1" x14ac:dyDescent="0.2">
      <c r="A53" s="51">
        <v>6</v>
      </c>
      <c r="B53" s="52" t="s">
        <v>52</v>
      </c>
      <c r="C53" s="64" t="s">
        <v>8</v>
      </c>
      <c r="D53" s="53"/>
      <c r="E53" s="54">
        <v>1</v>
      </c>
      <c r="F53" s="54"/>
      <c r="G53" s="54"/>
      <c r="H53" s="54"/>
      <c r="I53" s="54"/>
      <c r="J53" s="54"/>
      <c r="K53" s="54"/>
      <c r="L53" s="55"/>
      <c r="M53" s="49"/>
    </row>
    <row r="54" spans="1:14" ht="15" customHeight="1" x14ac:dyDescent="0.2">
      <c r="A54" s="56">
        <v>6.1</v>
      </c>
      <c r="B54" s="57" t="s">
        <v>42</v>
      </c>
      <c r="C54" s="58" t="s">
        <v>13</v>
      </c>
      <c r="D54" s="59">
        <v>1</v>
      </c>
      <c r="E54" s="63">
        <f>4.7*3.36*2*D54</f>
        <v>31.584</v>
      </c>
      <c r="F54" s="4">
        <v>0</v>
      </c>
      <c r="G54" s="5">
        <f t="shared" ref="G54:G60" si="24">F54*E54</f>
        <v>0</v>
      </c>
      <c r="H54" s="7">
        <v>0</v>
      </c>
      <c r="I54" s="5">
        <f t="shared" ref="I54:I60" si="25">H54*E54</f>
        <v>0</v>
      </c>
      <c r="J54" s="5">
        <v>0</v>
      </c>
      <c r="K54" s="5">
        <f t="shared" ref="K54:K60" si="26">J54*E54</f>
        <v>0</v>
      </c>
      <c r="L54" s="6">
        <f t="shared" ref="L54:L60" si="27">K54+I54+G54</f>
        <v>0</v>
      </c>
      <c r="M54" s="49"/>
    </row>
    <row r="55" spans="1:14" ht="14.25" customHeight="1" x14ac:dyDescent="0.2">
      <c r="A55" s="56">
        <v>6.2</v>
      </c>
      <c r="B55" s="61" t="s">
        <v>73</v>
      </c>
      <c r="C55" s="58" t="s">
        <v>17</v>
      </c>
      <c r="D55" s="59"/>
      <c r="E55" s="60">
        <v>1</v>
      </c>
      <c r="F55" s="4">
        <v>0</v>
      </c>
      <c r="G55" s="5">
        <f t="shared" si="24"/>
        <v>0</v>
      </c>
      <c r="H55" s="5">
        <v>0</v>
      </c>
      <c r="I55" s="5">
        <f t="shared" si="25"/>
        <v>0</v>
      </c>
      <c r="J55" s="7">
        <v>0</v>
      </c>
      <c r="K55" s="5">
        <f t="shared" si="26"/>
        <v>0</v>
      </c>
      <c r="L55" s="6">
        <f t="shared" si="27"/>
        <v>0</v>
      </c>
    </row>
    <row r="56" spans="1:14" ht="12.75" customHeight="1" x14ac:dyDescent="0.2">
      <c r="A56" s="56">
        <v>6.3</v>
      </c>
      <c r="B56" s="61" t="s">
        <v>32</v>
      </c>
      <c r="C56" s="58" t="s">
        <v>17</v>
      </c>
      <c r="D56" s="59"/>
      <c r="E56" s="60">
        <v>1</v>
      </c>
      <c r="F56" s="4">
        <v>0</v>
      </c>
      <c r="G56" s="5">
        <f t="shared" si="24"/>
        <v>0</v>
      </c>
      <c r="H56" s="5">
        <v>0</v>
      </c>
      <c r="I56" s="5">
        <f t="shared" si="25"/>
        <v>0</v>
      </c>
      <c r="J56" s="7">
        <v>0</v>
      </c>
      <c r="K56" s="5">
        <f t="shared" si="26"/>
        <v>0</v>
      </c>
      <c r="L56" s="6">
        <f t="shared" si="27"/>
        <v>0</v>
      </c>
      <c r="N56" s="49"/>
    </row>
    <row r="57" spans="1:14" ht="12.75" customHeight="1" x14ac:dyDescent="0.2">
      <c r="A57" s="56"/>
      <c r="B57" s="57" t="s">
        <v>33</v>
      </c>
      <c r="C57" s="58"/>
      <c r="D57" s="59"/>
      <c r="E57" s="60"/>
      <c r="F57" s="4"/>
      <c r="G57" s="5"/>
      <c r="H57" s="5"/>
      <c r="I57" s="5"/>
      <c r="J57" s="5"/>
      <c r="K57" s="5"/>
      <c r="L57" s="6"/>
      <c r="N57" s="62"/>
    </row>
    <row r="58" spans="1:14" ht="16.5" customHeight="1" x14ac:dyDescent="0.2">
      <c r="A58" s="56">
        <v>6.4</v>
      </c>
      <c r="B58" s="61" t="s">
        <v>34</v>
      </c>
      <c r="C58" s="58" t="s">
        <v>13</v>
      </c>
      <c r="D58" s="63">
        <v>1.05</v>
      </c>
      <c r="E58" s="63">
        <f>4.7*3.36*2*D58</f>
        <v>33.163200000000003</v>
      </c>
      <c r="F58" s="7">
        <v>0</v>
      </c>
      <c r="G58" s="5">
        <f t="shared" si="24"/>
        <v>0</v>
      </c>
      <c r="H58" s="5">
        <v>0</v>
      </c>
      <c r="I58" s="5">
        <f t="shared" si="25"/>
        <v>0</v>
      </c>
      <c r="J58" s="5">
        <v>0</v>
      </c>
      <c r="K58" s="5">
        <f t="shared" si="26"/>
        <v>0</v>
      </c>
      <c r="L58" s="6">
        <f t="shared" si="27"/>
        <v>0</v>
      </c>
      <c r="N58" s="49"/>
    </row>
    <row r="59" spans="1:14" ht="15.75" customHeight="1" x14ac:dyDescent="0.2">
      <c r="A59" s="56">
        <v>6.5</v>
      </c>
      <c r="B59" s="61" t="s">
        <v>86</v>
      </c>
      <c r="C59" s="58" t="s">
        <v>13</v>
      </c>
      <c r="D59" s="63">
        <v>1.05</v>
      </c>
      <c r="E59" s="63">
        <f>4.7*3.36*2*D59</f>
        <v>33.163200000000003</v>
      </c>
      <c r="F59" s="7">
        <v>0</v>
      </c>
      <c r="G59" s="5">
        <f t="shared" si="24"/>
        <v>0</v>
      </c>
      <c r="H59" s="5">
        <v>0</v>
      </c>
      <c r="I59" s="5">
        <f t="shared" si="25"/>
        <v>0</v>
      </c>
      <c r="J59" s="5">
        <v>0</v>
      </c>
      <c r="K59" s="5">
        <f t="shared" si="26"/>
        <v>0</v>
      </c>
      <c r="L59" s="6">
        <f t="shared" si="27"/>
        <v>0</v>
      </c>
      <c r="N59" s="49"/>
    </row>
    <row r="60" spans="1:14" ht="17.25" customHeight="1" x14ac:dyDescent="0.2">
      <c r="A60" s="56">
        <v>6.6</v>
      </c>
      <c r="B60" s="61" t="s">
        <v>31</v>
      </c>
      <c r="C60" s="58" t="s">
        <v>13</v>
      </c>
      <c r="D60" s="63">
        <v>1</v>
      </c>
      <c r="E60" s="63">
        <f>4.7*3.36*2*D60</f>
        <v>31.584</v>
      </c>
      <c r="F60" s="7">
        <v>0</v>
      </c>
      <c r="G60" s="5">
        <f t="shared" si="24"/>
        <v>0</v>
      </c>
      <c r="H60" s="5">
        <v>0</v>
      </c>
      <c r="I60" s="5">
        <f t="shared" si="25"/>
        <v>0</v>
      </c>
      <c r="J60" s="5">
        <v>0</v>
      </c>
      <c r="K60" s="5">
        <f t="shared" si="26"/>
        <v>0</v>
      </c>
      <c r="L60" s="6">
        <f t="shared" si="27"/>
        <v>0</v>
      </c>
      <c r="N60" s="49"/>
    </row>
    <row r="61" spans="1:14" ht="38.25" customHeight="1" x14ac:dyDescent="0.2">
      <c r="A61" s="51">
        <v>7</v>
      </c>
      <c r="B61" s="52" t="s">
        <v>88</v>
      </c>
      <c r="C61" s="64" t="s">
        <v>13</v>
      </c>
      <c r="D61" s="53"/>
      <c r="E61" s="54">
        <v>3.12</v>
      </c>
      <c r="F61" s="54"/>
      <c r="G61" s="54"/>
      <c r="H61" s="54"/>
      <c r="I61" s="54"/>
      <c r="J61" s="54"/>
      <c r="K61" s="54"/>
      <c r="L61" s="55"/>
      <c r="M61" s="49"/>
    </row>
    <row r="62" spans="1:14" ht="12.75" customHeight="1" x14ac:dyDescent="0.2">
      <c r="A62" s="56">
        <v>7.1</v>
      </c>
      <c r="B62" s="57" t="s">
        <v>42</v>
      </c>
      <c r="C62" s="58" t="s">
        <v>13</v>
      </c>
      <c r="D62" s="59"/>
      <c r="E62" s="60">
        <f>E61</f>
        <v>3.12</v>
      </c>
      <c r="F62" s="4">
        <v>0</v>
      </c>
      <c r="G62" s="5">
        <f t="shared" ref="G62:G69" si="28">F62*E62</f>
        <v>0</v>
      </c>
      <c r="H62" s="7">
        <v>0</v>
      </c>
      <c r="I62" s="5">
        <f t="shared" ref="I62:I69" si="29">H62*E62</f>
        <v>0</v>
      </c>
      <c r="J62" s="5">
        <v>0</v>
      </c>
      <c r="K62" s="5">
        <f t="shared" ref="K62:K69" si="30">J62*E62</f>
        <v>0</v>
      </c>
      <c r="L62" s="6">
        <f t="shared" ref="L62:L69" si="31">K62+I62+G62</f>
        <v>0</v>
      </c>
      <c r="M62" s="49"/>
    </row>
    <row r="63" spans="1:14" ht="12.75" customHeight="1" x14ac:dyDescent="0.2">
      <c r="A63" s="56">
        <v>7.2</v>
      </c>
      <c r="B63" s="61" t="s">
        <v>32</v>
      </c>
      <c r="C63" s="58" t="s">
        <v>17</v>
      </c>
      <c r="D63" s="59"/>
      <c r="E63" s="60">
        <v>1</v>
      </c>
      <c r="F63" s="4">
        <v>0</v>
      </c>
      <c r="G63" s="5">
        <f t="shared" si="28"/>
        <v>0</v>
      </c>
      <c r="H63" s="5">
        <v>0</v>
      </c>
      <c r="I63" s="5">
        <f t="shared" si="29"/>
        <v>0</v>
      </c>
      <c r="J63" s="7">
        <v>0</v>
      </c>
      <c r="K63" s="5">
        <f t="shared" si="30"/>
        <v>0</v>
      </c>
      <c r="L63" s="6">
        <f t="shared" si="31"/>
        <v>0</v>
      </c>
      <c r="N63" s="49"/>
    </row>
    <row r="64" spans="1:14" ht="12.75" customHeight="1" x14ac:dyDescent="0.2">
      <c r="A64" s="56"/>
      <c r="B64" s="57" t="s">
        <v>33</v>
      </c>
      <c r="C64" s="58"/>
      <c r="D64" s="59"/>
      <c r="E64" s="60"/>
      <c r="F64" s="4"/>
      <c r="G64" s="5"/>
      <c r="H64" s="5"/>
      <c r="I64" s="5"/>
      <c r="J64" s="5"/>
      <c r="K64" s="5"/>
      <c r="L64" s="6"/>
      <c r="N64" s="62"/>
    </row>
    <row r="65" spans="1:14" ht="12.75" customHeight="1" x14ac:dyDescent="0.2">
      <c r="A65" s="56">
        <v>7.3</v>
      </c>
      <c r="B65" s="61" t="s">
        <v>81</v>
      </c>
      <c r="C65" s="58" t="s">
        <v>13</v>
      </c>
      <c r="D65" s="59">
        <v>1.05</v>
      </c>
      <c r="E65" s="60">
        <f>E61*D65</f>
        <v>3.2760000000000002</v>
      </c>
      <c r="F65" s="7">
        <v>0</v>
      </c>
      <c r="G65" s="5">
        <f t="shared" si="28"/>
        <v>0</v>
      </c>
      <c r="H65" s="5">
        <v>0</v>
      </c>
      <c r="I65" s="5">
        <f t="shared" si="29"/>
        <v>0</v>
      </c>
      <c r="J65" s="5">
        <v>0</v>
      </c>
      <c r="K65" s="5">
        <f t="shared" si="30"/>
        <v>0</v>
      </c>
      <c r="L65" s="6">
        <f t="shared" si="31"/>
        <v>0</v>
      </c>
      <c r="N65" s="62"/>
    </row>
    <row r="66" spans="1:14" ht="17.25" customHeight="1" x14ac:dyDescent="0.2">
      <c r="A66" s="56">
        <v>7.4</v>
      </c>
      <c r="B66" s="61" t="s">
        <v>77</v>
      </c>
      <c r="C66" s="58" t="s">
        <v>13</v>
      </c>
      <c r="D66" s="59">
        <v>1.05</v>
      </c>
      <c r="E66" s="60">
        <f>E61*D66</f>
        <v>3.2760000000000002</v>
      </c>
      <c r="F66" s="7">
        <v>0</v>
      </c>
      <c r="G66" s="5">
        <f t="shared" si="28"/>
        <v>0</v>
      </c>
      <c r="H66" s="5">
        <v>0</v>
      </c>
      <c r="I66" s="5">
        <f t="shared" si="29"/>
        <v>0</v>
      </c>
      <c r="J66" s="5">
        <v>0</v>
      </c>
      <c r="K66" s="5">
        <f t="shared" si="30"/>
        <v>0</v>
      </c>
      <c r="L66" s="6">
        <f t="shared" si="31"/>
        <v>0</v>
      </c>
      <c r="N66" s="49"/>
    </row>
    <row r="67" spans="1:14" ht="15" customHeight="1" x14ac:dyDescent="0.2">
      <c r="A67" s="56">
        <v>7.5</v>
      </c>
      <c r="B67" s="61" t="s">
        <v>87</v>
      </c>
      <c r="C67" s="58" t="s">
        <v>13</v>
      </c>
      <c r="D67" s="59">
        <v>1.1499999999999999</v>
      </c>
      <c r="E67" s="60">
        <f>E61*D67</f>
        <v>3.5879999999999996</v>
      </c>
      <c r="F67" s="7">
        <v>0</v>
      </c>
      <c r="G67" s="5">
        <f t="shared" si="28"/>
        <v>0</v>
      </c>
      <c r="H67" s="5">
        <v>0</v>
      </c>
      <c r="I67" s="5">
        <f t="shared" si="29"/>
        <v>0</v>
      </c>
      <c r="J67" s="5">
        <v>0</v>
      </c>
      <c r="K67" s="5">
        <f t="shared" si="30"/>
        <v>0</v>
      </c>
      <c r="L67" s="6">
        <f t="shared" si="31"/>
        <v>0</v>
      </c>
      <c r="N67" s="49"/>
    </row>
    <row r="68" spans="1:14" ht="15" customHeight="1" x14ac:dyDescent="0.2">
      <c r="A68" s="56">
        <v>7.6</v>
      </c>
      <c r="B68" s="61" t="s">
        <v>95</v>
      </c>
      <c r="C68" s="58" t="s">
        <v>13</v>
      </c>
      <c r="D68" s="59">
        <v>1</v>
      </c>
      <c r="E68" s="60">
        <f>E61*D68</f>
        <v>3.12</v>
      </c>
      <c r="F68" s="7">
        <v>0</v>
      </c>
      <c r="G68" s="5">
        <f t="shared" si="28"/>
        <v>0</v>
      </c>
      <c r="H68" s="5">
        <v>0</v>
      </c>
      <c r="I68" s="5">
        <f t="shared" si="29"/>
        <v>0</v>
      </c>
      <c r="J68" s="5">
        <v>0</v>
      </c>
      <c r="K68" s="5">
        <f t="shared" si="30"/>
        <v>0</v>
      </c>
      <c r="L68" s="6">
        <f t="shared" si="31"/>
        <v>0</v>
      </c>
      <c r="N68" s="49"/>
    </row>
    <row r="69" spans="1:14" ht="17.25" customHeight="1" x14ac:dyDescent="0.2">
      <c r="A69" s="56">
        <v>7.7</v>
      </c>
      <c r="B69" s="61" t="s">
        <v>31</v>
      </c>
      <c r="C69" s="58" t="s">
        <v>13</v>
      </c>
      <c r="D69" s="59">
        <v>1</v>
      </c>
      <c r="E69" s="60">
        <f>E61*D69</f>
        <v>3.12</v>
      </c>
      <c r="F69" s="7">
        <v>0</v>
      </c>
      <c r="G69" s="5">
        <f t="shared" si="28"/>
        <v>0</v>
      </c>
      <c r="H69" s="5">
        <v>0</v>
      </c>
      <c r="I69" s="5">
        <f t="shared" si="29"/>
        <v>0</v>
      </c>
      <c r="J69" s="5">
        <v>0</v>
      </c>
      <c r="K69" s="5">
        <f t="shared" si="30"/>
        <v>0</v>
      </c>
      <c r="L69" s="6">
        <f t="shared" si="31"/>
        <v>0</v>
      </c>
    </row>
    <row r="70" spans="1:14" ht="38.25" customHeight="1" x14ac:dyDescent="0.2">
      <c r="A70" s="51">
        <v>8</v>
      </c>
      <c r="B70" s="52" t="s">
        <v>54</v>
      </c>
      <c r="C70" s="64" t="s">
        <v>13</v>
      </c>
      <c r="D70" s="53"/>
      <c r="E70" s="54">
        <f>17.6+14.5+1.5</f>
        <v>33.6</v>
      </c>
      <c r="F70" s="54"/>
      <c r="G70" s="54"/>
      <c r="H70" s="54"/>
      <c r="I70" s="54"/>
      <c r="J70" s="54"/>
      <c r="K70" s="54"/>
      <c r="L70" s="55"/>
      <c r="M70" s="49"/>
    </row>
    <row r="71" spans="1:14" ht="12.75" customHeight="1" x14ac:dyDescent="0.2">
      <c r="A71" s="56">
        <v>8.1</v>
      </c>
      <c r="B71" s="57" t="s">
        <v>42</v>
      </c>
      <c r="C71" s="58" t="s">
        <v>13</v>
      </c>
      <c r="D71" s="59"/>
      <c r="E71" s="60">
        <f>E70</f>
        <v>33.6</v>
      </c>
      <c r="F71" s="4">
        <v>0</v>
      </c>
      <c r="G71" s="5">
        <f t="shared" ref="G71:G78" si="32">F71*E71</f>
        <v>0</v>
      </c>
      <c r="H71" s="7">
        <v>0</v>
      </c>
      <c r="I71" s="5">
        <f t="shared" ref="I71:I78" si="33">H71*E71</f>
        <v>0</v>
      </c>
      <c r="J71" s="5">
        <v>0</v>
      </c>
      <c r="K71" s="5">
        <f t="shared" ref="K71:K78" si="34">J71*E71</f>
        <v>0</v>
      </c>
      <c r="L71" s="6">
        <f t="shared" ref="L71:L78" si="35">K71+I71+G71</f>
        <v>0</v>
      </c>
      <c r="M71" s="49"/>
    </row>
    <row r="72" spans="1:14" ht="12.75" customHeight="1" x14ac:dyDescent="0.2">
      <c r="A72" s="56">
        <v>8.1999999999999993</v>
      </c>
      <c r="B72" s="61" t="s">
        <v>32</v>
      </c>
      <c r="C72" s="58" t="s">
        <v>17</v>
      </c>
      <c r="D72" s="59"/>
      <c r="E72" s="60">
        <v>1</v>
      </c>
      <c r="F72" s="4">
        <v>0</v>
      </c>
      <c r="G72" s="5">
        <f t="shared" si="32"/>
        <v>0</v>
      </c>
      <c r="H72" s="5">
        <v>0</v>
      </c>
      <c r="I72" s="5">
        <f t="shared" si="33"/>
        <v>0</v>
      </c>
      <c r="J72" s="7">
        <v>0</v>
      </c>
      <c r="K72" s="5">
        <f t="shared" si="34"/>
        <v>0</v>
      </c>
      <c r="L72" s="6">
        <f t="shared" si="35"/>
        <v>0</v>
      </c>
      <c r="N72" s="49"/>
    </row>
    <row r="73" spans="1:14" ht="12.75" customHeight="1" x14ac:dyDescent="0.2">
      <c r="A73" s="56"/>
      <c r="B73" s="57" t="s">
        <v>33</v>
      </c>
      <c r="C73" s="58"/>
      <c r="D73" s="59"/>
      <c r="E73" s="60"/>
      <c r="F73" s="4"/>
      <c r="G73" s="5"/>
      <c r="H73" s="5"/>
      <c r="I73" s="5"/>
      <c r="J73" s="5"/>
      <c r="K73" s="5"/>
      <c r="L73" s="6"/>
      <c r="N73" s="62"/>
    </row>
    <row r="74" spans="1:14" ht="12.75" customHeight="1" x14ac:dyDescent="0.2">
      <c r="A74" s="56">
        <v>8.3000000000000007</v>
      </c>
      <c r="B74" s="61" t="s">
        <v>81</v>
      </c>
      <c r="C74" s="58" t="s">
        <v>13</v>
      </c>
      <c r="D74" s="59">
        <v>1.05</v>
      </c>
      <c r="E74" s="60">
        <f>E70*D74</f>
        <v>35.28</v>
      </c>
      <c r="F74" s="7">
        <v>0</v>
      </c>
      <c r="G74" s="5">
        <f t="shared" si="32"/>
        <v>0</v>
      </c>
      <c r="H74" s="5">
        <v>0</v>
      </c>
      <c r="I74" s="5">
        <f t="shared" si="33"/>
        <v>0</v>
      </c>
      <c r="J74" s="5">
        <v>0</v>
      </c>
      <c r="K74" s="5">
        <f t="shared" si="34"/>
        <v>0</v>
      </c>
      <c r="L74" s="6">
        <f t="shared" si="35"/>
        <v>0</v>
      </c>
      <c r="N74" s="62"/>
    </row>
    <row r="75" spans="1:14" ht="17.25" customHeight="1" x14ac:dyDescent="0.2">
      <c r="A75" s="56">
        <v>8.4</v>
      </c>
      <c r="B75" s="61" t="s">
        <v>77</v>
      </c>
      <c r="C75" s="58" t="s">
        <v>13</v>
      </c>
      <c r="D75" s="59">
        <v>1.05</v>
      </c>
      <c r="E75" s="60">
        <f>E70*D75</f>
        <v>35.28</v>
      </c>
      <c r="F75" s="7">
        <v>0</v>
      </c>
      <c r="G75" s="5">
        <f t="shared" si="32"/>
        <v>0</v>
      </c>
      <c r="H75" s="5">
        <v>0</v>
      </c>
      <c r="I75" s="5">
        <f t="shared" si="33"/>
        <v>0</v>
      </c>
      <c r="J75" s="5">
        <v>0</v>
      </c>
      <c r="K75" s="5">
        <f t="shared" si="34"/>
        <v>0</v>
      </c>
      <c r="L75" s="6">
        <f t="shared" si="35"/>
        <v>0</v>
      </c>
      <c r="N75" s="49"/>
    </row>
    <row r="76" spans="1:14" ht="15" customHeight="1" x14ac:dyDescent="0.2">
      <c r="A76" s="56">
        <v>8.5</v>
      </c>
      <c r="B76" s="61" t="s">
        <v>87</v>
      </c>
      <c r="C76" s="58" t="s">
        <v>13</v>
      </c>
      <c r="D76" s="59">
        <v>1.1499999999999999</v>
      </c>
      <c r="E76" s="60">
        <f>E70*D76</f>
        <v>38.64</v>
      </c>
      <c r="F76" s="7">
        <v>0</v>
      </c>
      <c r="G76" s="5">
        <f t="shared" si="32"/>
        <v>0</v>
      </c>
      <c r="H76" s="5">
        <v>0</v>
      </c>
      <c r="I76" s="5">
        <f t="shared" si="33"/>
        <v>0</v>
      </c>
      <c r="J76" s="5">
        <v>0</v>
      </c>
      <c r="K76" s="5">
        <f t="shared" si="34"/>
        <v>0</v>
      </c>
      <c r="L76" s="6">
        <f t="shared" si="35"/>
        <v>0</v>
      </c>
      <c r="N76" s="49"/>
    </row>
    <row r="77" spans="1:14" ht="15" customHeight="1" x14ac:dyDescent="0.2">
      <c r="A77" s="56">
        <v>8.6</v>
      </c>
      <c r="B77" s="61" t="s">
        <v>95</v>
      </c>
      <c r="C77" s="58" t="s">
        <v>13</v>
      </c>
      <c r="D77" s="59">
        <v>1</v>
      </c>
      <c r="E77" s="60">
        <f>E70*D77</f>
        <v>33.6</v>
      </c>
      <c r="F77" s="7">
        <v>0</v>
      </c>
      <c r="G77" s="5">
        <f t="shared" si="32"/>
        <v>0</v>
      </c>
      <c r="H77" s="5">
        <v>0</v>
      </c>
      <c r="I77" s="5">
        <f t="shared" si="33"/>
        <v>0</v>
      </c>
      <c r="J77" s="5">
        <v>0</v>
      </c>
      <c r="K77" s="5">
        <f t="shared" si="34"/>
        <v>0</v>
      </c>
      <c r="L77" s="6">
        <f t="shared" si="35"/>
        <v>0</v>
      </c>
      <c r="N77" s="49"/>
    </row>
    <row r="78" spans="1:14" ht="17.25" customHeight="1" x14ac:dyDescent="0.2">
      <c r="A78" s="56">
        <v>8.6999999999999993</v>
      </c>
      <c r="B78" s="61" t="s">
        <v>31</v>
      </c>
      <c r="C78" s="58" t="s">
        <v>13</v>
      </c>
      <c r="D78" s="59">
        <v>1</v>
      </c>
      <c r="E78" s="60">
        <f>E70*D78</f>
        <v>33.6</v>
      </c>
      <c r="F78" s="7">
        <v>0</v>
      </c>
      <c r="G78" s="5">
        <f t="shared" si="32"/>
        <v>0</v>
      </c>
      <c r="H78" s="5">
        <v>0</v>
      </c>
      <c r="I78" s="5">
        <f t="shared" si="33"/>
        <v>0</v>
      </c>
      <c r="J78" s="5">
        <v>0</v>
      </c>
      <c r="K78" s="5">
        <f t="shared" si="34"/>
        <v>0</v>
      </c>
      <c r="L78" s="6">
        <f t="shared" si="35"/>
        <v>0</v>
      </c>
    </row>
    <row r="79" spans="1:14" ht="38.25" customHeight="1" x14ac:dyDescent="0.2">
      <c r="A79" s="51">
        <v>9</v>
      </c>
      <c r="B79" s="52" t="s">
        <v>56</v>
      </c>
      <c r="C79" s="64" t="s">
        <v>30</v>
      </c>
      <c r="D79" s="53"/>
      <c r="E79" s="54">
        <v>32.5</v>
      </c>
      <c r="F79" s="54"/>
      <c r="G79" s="54"/>
      <c r="H79" s="54"/>
      <c r="I79" s="54"/>
      <c r="J79" s="54"/>
      <c r="K79" s="54"/>
      <c r="L79" s="55"/>
      <c r="M79" s="49"/>
    </row>
    <row r="80" spans="1:14" ht="12.75" customHeight="1" x14ac:dyDescent="0.2">
      <c r="A80" s="56">
        <v>9.1</v>
      </c>
      <c r="B80" s="57" t="s">
        <v>42</v>
      </c>
      <c r="C80" s="58" t="s">
        <v>30</v>
      </c>
      <c r="D80" s="59"/>
      <c r="E80" s="60">
        <f>E79</f>
        <v>32.5</v>
      </c>
      <c r="F80" s="4">
        <v>0</v>
      </c>
      <c r="G80" s="5">
        <f t="shared" ref="G80:G86" si="36">F80*E80</f>
        <v>0</v>
      </c>
      <c r="H80" s="7">
        <v>0</v>
      </c>
      <c r="I80" s="5">
        <f t="shared" ref="I80:I86" si="37">H80*E80</f>
        <v>0</v>
      </c>
      <c r="J80" s="5">
        <v>0</v>
      </c>
      <c r="K80" s="5">
        <f t="shared" ref="K80:K86" si="38">J80*E80</f>
        <v>0</v>
      </c>
      <c r="L80" s="6">
        <f t="shared" ref="L80:L86" si="39">K80+I80+G80</f>
        <v>0</v>
      </c>
      <c r="M80" s="49"/>
    </row>
    <row r="81" spans="1:14" ht="14.25" customHeight="1" x14ac:dyDescent="0.2">
      <c r="A81" s="56">
        <v>9.1999999999999993</v>
      </c>
      <c r="B81" s="61" t="s">
        <v>35</v>
      </c>
      <c r="C81" s="58" t="s">
        <v>17</v>
      </c>
      <c r="D81" s="59"/>
      <c r="E81" s="60">
        <v>1</v>
      </c>
      <c r="F81" s="4">
        <v>0</v>
      </c>
      <c r="G81" s="5">
        <f t="shared" si="36"/>
        <v>0</v>
      </c>
      <c r="H81" s="5">
        <v>0</v>
      </c>
      <c r="I81" s="5">
        <f t="shared" si="37"/>
        <v>0</v>
      </c>
      <c r="J81" s="7">
        <v>0</v>
      </c>
      <c r="K81" s="5">
        <f t="shared" si="38"/>
        <v>0</v>
      </c>
      <c r="L81" s="6">
        <f t="shared" si="39"/>
        <v>0</v>
      </c>
    </row>
    <row r="82" spans="1:14" ht="12.75" customHeight="1" x14ac:dyDescent="0.2">
      <c r="A82" s="56">
        <v>9.3000000000000007</v>
      </c>
      <c r="B82" s="61" t="s">
        <v>32</v>
      </c>
      <c r="C82" s="58" t="s">
        <v>17</v>
      </c>
      <c r="D82" s="59"/>
      <c r="E82" s="60">
        <v>1</v>
      </c>
      <c r="F82" s="4">
        <v>0</v>
      </c>
      <c r="G82" s="5">
        <f t="shared" si="36"/>
        <v>0</v>
      </c>
      <c r="H82" s="5">
        <v>0</v>
      </c>
      <c r="I82" s="5">
        <f t="shared" si="37"/>
        <v>0</v>
      </c>
      <c r="J82" s="7">
        <v>0</v>
      </c>
      <c r="K82" s="5">
        <f t="shared" si="38"/>
        <v>0</v>
      </c>
      <c r="L82" s="6">
        <f t="shared" si="39"/>
        <v>0</v>
      </c>
      <c r="N82" s="49"/>
    </row>
    <row r="83" spans="1:14" ht="12.75" customHeight="1" x14ac:dyDescent="0.2">
      <c r="A83" s="56"/>
      <c r="B83" s="57" t="s">
        <v>33</v>
      </c>
      <c r="C83" s="58"/>
      <c r="D83" s="59"/>
      <c r="E83" s="60"/>
      <c r="F83" s="4"/>
      <c r="G83" s="5"/>
      <c r="H83" s="5"/>
      <c r="I83" s="5"/>
      <c r="J83" s="5"/>
      <c r="K83" s="5"/>
      <c r="L83" s="6"/>
      <c r="N83" s="62"/>
    </row>
    <row r="84" spans="1:14" ht="12.75" customHeight="1" x14ac:dyDescent="0.2">
      <c r="A84" s="56">
        <v>9.4</v>
      </c>
      <c r="B84" s="61" t="s">
        <v>89</v>
      </c>
      <c r="C84" s="58" t="s">
        <v>13</v>
      </c>
      <c r="D84" s="59">
        <v>0.6</v>
      </c>
      <c r="E84" s="60">
        <f>E79*D84</f>
        <v>19.5</v>
      </c>
      <c r="F84" s="7">
        <v>0</v>
      </c>
      <c r="G84" s="5">
        <f t="shared" si="36"/>
        <v>0</v>
      </c>
      <c r="H84" s="5">
        <v>0</v>
      </c>
      <c r="I84" s="5">
        <f t="shared" si="37"/>
        <v>0</v>
      </c>
      <c r="J84" s="5">
        <v>0</v>
      </c>
      <c r="K84" s="5">
        <f t="shared" si="38"/>
        <v>0</v>
      </c>
      <c r="L84" s="6">
        <f t="shared" si="39"/>
        <v>0</v>
      </c>
      <c r="N84" s="62"/>
    </row>
    <row r="85" spans="1:14" ht="17.25" customHeight="1" x14ac:dyDescent="0.2">
      <c r="A85" s="56">
        <v>9.5</v>
      </c>
      <c r="B85" s="61" t="s">
        <v>90</v>
      </c>
      <c r="C85" s="58" t="s">
        <v>17</v>
      </c>
      <c r="D85" s="59"/>
      <c r="E85" s="60">
        <v>1</v>
      </c>
      <c r="F85" s="7">
        <v>0</v>
      </c>
      <c r="G85" s="5">
        <f t="shared" si="36"/>
        <v>0</v>
      </c>
      <c r="H85" s="5">
        <v>0</v>
      </c>
      <c r="I85" s="5">
        <f t="shared" si="37"/>
        <v>0</v>
      </c>
      <c r="J85" s="5">
        <v>0</v>
      </c>
      <c r="K85" s="5">
        <f t="shared" si="38"/>
        <v>0</v>
      </c>
      <c r="L85" s="6">
        <f t="shared" si="39"/>
        <v>0</v>
      </c>
      <c r="N85" s="49"/>
    </row>
    <row r="86" spans="1:14" ht="17.25" customHeight="1" x14ac:dyDescent="0.2">
      <c r="A86" s="56">
        <v>9.6</v>
      </c>
      <c r="B86" s="61" t="s">
        <v>31</v>
      </c>
      <c r="C86" s="58" t="s">
        <v>13</v>
      </c>
      <c r="D86" s="59">
        <v>1</v>
      </c>
      <c r="E86" s="60">
        <f>E79*D86</f>
        <v>32.5</v>
      </c>
      <c r="F86" s="7">
        <v>0</v>
      </c>
      <c r="G86" s="5">
        <f t="shared" si="36"/>
        <v>0</v>
      </c>
      <c r="H86" s="5">
        <v>0</v>
      </c>
      <c r="I86" s="5">
        <f t="shared" si="37"/>
        <v>0</v>
      </c>
      <c r="J86" s="5">
        <v>0</v>
      </c>
      <c r="K86" s="5">
        <f t="shared" si="38"/>
        <v>0</v>
      </c>
      <c r="L86" s="6">
        <f t="shared" si="39"/>
        <v>0</v>
      </c>
    </row>
    <row r="87" spans="1:14" ht="38.25" customHeight="1" x14ac:dyDescent="0.2">
      <c r="A87" s="51">
        <v>10</v>
      </c>
      <c r="B87" s="52" t="s">
        <v>57</v>
      </c>
      <c r="C87" s="64" t="s">
        <v>8</v>
      </c>
      <c r="D87" s="53"/>
      <c r="E87" s="54">
        <v>3</v>
      </c>
      <c r="F87" s="54"/>
      <c r="G87" s="54"/>
      <c r="H87" s="54"/>
      <c r="I87" s="54"/>
      <c r="J87" s="54"/>
      <c r="K87" s="54"/>
      <c r="L87" s="55"/>
      <c r="M87" s="49"/>
    </row>
    <row r="88" spans="1:14" ht="12.75" customHeight="1" x14ac:dyDescent="0.2">
      <c r="A88" s="56">
        <v>10.1</v>
      </c>
      <c r="B88" s="57" t="s">
        <v>42</v>
      </c>
      <c r="C88" s="58" t="s">
        <v>8</v>
      </c>
      <c r="D88" s="59"/>
      <c r="E88" s="60">
        <f>E87</f>
        <v>3</v>
      </c>
      <c r="F88" s="4">
        <v>0</v>
      </c>
      <c r="G88" s="5">
        <f t="shared" ref="G88:G93" si="40">F88*E88</f>
        <v>0</v>
      </c>
      <c r="H88" s="7">
        <v>0</v>
      </c>
      <c r="I88" s="5">
        <f t="shared" ref="I88:I93" si="41">H88*E88</f>
        <v>0</v>
      </c>
      <c r="J88" s="5">
        <v>0</v>
      </c>
      <c r="K88" s="5">
        <f t="shared" ref="K88:K93" si="42">J88*E88</f>
        <v>0</v>
      </c>
      <c r="L88" s="6">
        <f t="shared" ref="L88:L93" si="43">K88+I88+G88</f>
        <v>0</v>
      </c>
      <c r="M88" s="49"/>
    </row>
    <row r="89" spans="1:14" ht="14.25" customHeight="1" x14ac:dyDescent="0.2">
      <c r="A89" s="56">
        <v>10.199999999999999</v>
      </c>
      <c r="B89" s="61" t="s">
        <v>35</v>
      </c>
      <c r="C89" s="58" t="s">
        <v>17</v>
      </c>
      <c r="D89" s="59"/>
      <c r="E89" s="60">
        <v>1</v>
      </c>
      <c r="F89" s="4">
        <v>0</v>
      </c>
      <c r="G89" s="5">
        <f t="shared" si="40"/>
        <v>0</v>
      </c>
      <c r="H89" s="5">
        <v>0</v>
      </c>
      <c r="I89" s="5">
        <f t="shared" si="41"/>
        <v>0</v>
      </c>
      <c r="J89" s="7">
        <v>0</v>
      </c>
      <c r="K89" s="5">
        <f t="shared" si="42"/>
        <v>0</v>
      </c>
      <c r="L89" s="6">
        <f t="shared" si="43"/>
        <v>0</v>
      </c>
    </row>
    <row r="90" spans="1:14" ht="12.75" customHeight="1" x14ac:dyDescent="0.2">
      <c r="A90" s="56">
        <v>10.3</v>
      </c>
      <c r="B90" s="61" t="s">
        <v>32</v>
      </c>
      <c r="C90" s="58" t="s">
        <v>17</v>
      </c>
      <c r="D90" s="59"/>
      <c r="E90" s="60">
        <v>1</v>
      </c>
      <c r="F90" s="4">
        <v>0</v>
      </c>
      <c r="G90" s="5">
        <f t="shared" si="40"/>
        <v>0</v>
      </c>
      <c r="H90" s="5">
        <v>0</v>
      </c>
      <c r="I90" s="5">
        <f t="shared" si="41"/>
        <v>0</v>
      </c>
      <c r="J90" s="7">
        <v>0</v>
      </c>
      <c r="K90" s="5">
        <f t="shared" si="42"/>
        <v>0</v>
      </c>
      <c r="L90" s="6">
        <f t="shared" si="43"/>
        <v>0</v>
      </c>
      <c r="N90" s="49"/>
    </row>
    <row r="91" spans="1:14" ht="12.75" customHeight="1" x14ac:dyDescent="0.2">
      <c r="A91" s="56"/>
      <c r="B91" s="57" t="s">
        <v>33</v>
      </c>
      <c r="C91" s="58"/>
      <c r="D91" s="59"/>
      <c r="E91" s="60"/>
      <c r="F91" s="4"/>
      <c r="G91" s="5"/>
      <c r="H91" s="5"/>
      <c r="I91" s="5"/>
      <c r="J91" s="5"/>
      <c r="K91" s="5"/>
      <c r="L91" s="6"/>
      <c r="N91" s="62"/>
    </row>
    <row r="92" spans="1:14" ht="12.75" customHeight="1" x14ac:dyDescent="0.2">
      <c r="A92" s="56">
        <v>10.4</v>
      </c>
      <c r="B92" s="61" t="s">
        <v>91</v>
      </c>
      <c r="C92" s="58" t="s">
        <v>8</v>
      </c>
      <c r="D92" s="59">
        <v>1</v>
      </c>
      <c r="E92" s="60">
        <f>E87*D92</f>
        <v>3</v>
      </c>
      <c r="F92" s="7">
        <v>0</v>
      </c>
      <c r="G92" s="5">
        <f t="shared" si="40"/>
        <v>0</v>
      </c>
      <c r="H92" s="5">
        <v>0</v>
      </c>
      <c r="I92" s="5">
        <f t="shared" si="41"/>
        <v>0</v>
      </c>
      <c r="J92" s="5">
        <v>0</v>
      </c>
      <c r="K92" s="5">
        <f t="shared" si="42"/>
        <v>0</v>
      </c>
      <c r="L92" s="6">
        <f t="shared" si="43"/>
        <v>0</v>
      </c>
      <c r="N92" s="62"/>
    </row>
    <row r="93" spans="1:14" ht="17.25" customHeight="1" x14ac:dyDescent="0.2">
      <c r="A93" s="56">
        <v>10.5</v>
      </c>
      <c r="B93" s="61" t="s">
        <v>31</v>
      </c>
      <c r="C93" s="58" t="s">
        <v>8</v>
      </c>
      <c r="D93" s="59">
        <v>1</v>
      </c>
      <c r="E93" s="60">
        <f>E87*D93</f>
        <v>3</v>
      </c>
      <c r="F93" s="7">
        <v>0</v>
      </c>
      <c r="G93" s="5">
        <f t="shared" si="40"/>
        <v>0</v>
      </c>
      <c r="H93" s="5">
        <v>0</v>
      </c>
      <c r="I93" s="5">
        <f t="shared" si="41"/>
        <v>0</v>
      </c>
      <c r="J93" s="5">
        <v>0</v>
      </c>
      <c r="K93" s="5">
        <f t="shared" si="42"/>
        <v>0</v>
      </c>
      <c r="L93" s="6">
        <f t="shared" si="43"/>
        <v>0</v>
      </c>
    </row>
    <row r="94" spans="1:14" ht="38.25" customHeight="1" x14ac:dyDescent="0.2">
      <c r="A94" s="51">
        <v>11</v>
      </c>
      <c r="B94" s="52" t="s">
        <v>59</v>
      </c>
      <c r="C94" s="64" t="s">
        <v>13</v>
      </c>
      <c r="D94" s="53"/>
      <c r="E94" s="54">
        <v>16.100000000000001</v>
      </c>
      <c r="F94" s="54"/>
      <c r="G94" s="54"/>
      <c r="H94" s="54"/>
      <c r="I94" s="54"/>
      <c r="J94" s="54"/>
      <c r="K94" s="54"/>
      <c r="L94" s="55"/>
      <c r="M94" s="49"/>
    </row>
    <row r="95" spans="1:14" ht="15" customHeight="1" x14ac:dyDescent="0.2">
      <c r="A95" s="56">
        <v>11.1</v>
      </c>
      <c r="B95" s="57" t="s">
        <v>42</v>
      </c>
      <c r="C95" s="58" t="s">
        <v>13</v>
      </c>
      <c r="D95" s="59">
        <v>1</v>
      </c>
      <c r="E95" s="60">
        <f>E94*D95</f>
        <v>16.100000000000001</v>
      </c>
      <c r="F95" s="4">
        <v>0</v>
      </c>
      <c r="G95" s="5">
        <f t="shared" ref="G95:G102" si="44">F95*E95</f>
        <v>0</v>
      </c>
      <c r="H95" s="7">
        <v>0</v>
      </c>
      <c r="I95" s="5">
        <f t="shared" ref="I95:I102" si="45">H95*E95</f>
        <v>0</v>
      </c>
      <c r="J95" s="5">
        <v>0</v>
      </c>
      <c r="K95" s="5">
        <f t="shared" ref="K95:K102" si="46">J95*E95</f>
        <v>0</v>
      </c>
      <c r="L95" s="6">
        <f t="shared" ref="L95:L102" si="47">K95+I95+G95</f>
        <v>0</v>
      </c>
      <c r="M95" s="49"/>
    </row>
    <row r="96" spans="1:14" ht="14.25" customHeight="1" x14ac:dyDescent="0.2">
      <c r="A96" s="56">
        <v>11.2</v>
      </c>
      <c r="B96" s="61" t="s">
        <v>73</v>
      </c>
      <c r="C96" s="58" t="s">
        <v>17</v>
      </c>
      <c r="D96" s="59"/>
      <c r="E96" s="60">
        <v>1</v>
      </c>
      <c r="F96" s="4">
        <v>0</v>
      </c>
      <c r="G96" s="5">
        <f t="shared" si="44"/>
        <v>0</v>
      </c>
      <c r="H96" s="5">
        <v>0</v>
      </c>
      <c r="I96" s="5">
        <f t="shared" si="45"/>
        <v>0</v>
      </c>
      <c r="J96" s="7">
        <v>0</v>
      </c>
      <c r="K96" s="5">
        <f t="shared" si="46"/>
        <v>0</v>
      </c>
      <c r="L96" s="6">
        <f t="shared" si="47"/>
        <v>0</v>
      </c>
    </row>
    <row r="97" spans="1:14" ht="12.75" customHeight="1" x14ac:dyDescent="0.2">
      <c r="A97" s="56">
        <v>11.3</v>
      </c>
      <c r="B97" s="61" t="s">
        <v>32</v>
      </c>
      <c r="C97" s="58" t="s">
        <v>17</v>
      </c>
      <c r="D97" s="59"/>
      <c r="E97" s="60">
        <v>1</v>
      </c>
      <c r="F97" s="4">
        <v>0</v>
      </c>
      <c r="G97" s="5">
        <f t="shared" si="44"/>
        <v>0</v>
      </c>
      <c r="H97" s="5">
        <v>0</v>
      </c>
      <c r="I97" s="5">
        <f t="shared" si="45"/>
        <v>0</v>
      </c>
      <c r="J97" s="7">
        <v>0</v>
      </c>
      <c r="K97" s="5">
        <f t="shared" si="46"/>
        <v>0</v>
      </c>
      <c r="L97" s="6">
        <f t="shared" si="47"/>
        <v>0</v>
      </c>
      <c r="N97" s="49"/>
    </row>
    <row r="98" spans="1:14" ht="12.75" customHeight="1" x14ac:dyDescent="0.2">
      <c r="A98" s="56"/>
      <c r="B98" s="57" t="s">
        <v>33</v>
      </c>
      <c r="C98" s="58"/>
      <c r="D98" s="59"/>
      <c r="E98" s="60"/>
      <c r="F98" s="4"/>
      <c r="G98" s="5"/>
      <c r="H98" s="5"/>
      <c r="I98" s="5"/>
      <c r="J98" s="5"/>
      <c r="K98" s="5"/>
      <c r="L98" s="6"/>
      <c r="N98" s="62"/>
    </row>
    <row r="99" spans="1:14" ht="16.5" customHeight="1" x14ac:dyDescent="0.2">
      <c r="A99" s="56">
        <v>11.4</v>
      </c>
      <c r="B99" s="61" t="s">
        <v>75</v>
      </c>
      <c r="C99" s="58" t="s">
        <v>13</v>
      </c>
      <c r="D99" s="63">
        <v>1.05</v>
      </c>
      <c r="E99" s="63">
        <f>E94*D99</f>
        <v>16.905000000000001</v>
      </c>
      <c r="F99" s="7">
        <v>0</v>
      </c>
      <c r="G99" s="5">
        <f t="shared" si="44"/>
        <v>0</v>
      </c>
      <c r="H99" s="5">
        <v>0</v>
      </c>
      <c r="I99" s="5">
        <f t="shared" si="45"/>
        <v>0</v>
      </c>
      <c r="J99" s="5">
        <v>0</v>
      </c>
      <c r="K99" s="5">
        <f t="shared" si="46"/>
        <v>0</v>
      </c>
      <c r="L99" s="6">
        <f t="shared" si="47"/>
        <v>0</v>
      </c>
      <c r="N99" s="49"/>
    </row>
    <row r="100" spans="1:14" ht="16.5" customHeight="1" x14ac:dyDescent="0.2">
      <c r="A100" s="56">
        <v>11.5</v>
      </c>
      <c r="B100" s="61" t="s">
        <v>34</v>
      </c>
      <c r="C100" s="58" t="s">
        <v>13</v>
      </c>
      <c r="D100" s="63">
        <v>1.05</v>
      </c>
      <c r="E100" s="63">
        <f>E94*D100</f>
        <v>16.905000000000001</v>
      </c>
      <c r="F100" s="7">
        <v>0</v>
      </c>
      <c r="G100" s="5">
        <f t="shared" si="44"/>
        <v>0</v>
      </c>
      <c r="H100" s="5">
        <v>0</v>
      </c>
      <c r="I100" s="5">
        <f t="shared" si="45"/>
        <v>0</v>
      </c>
      <c r="J100" s="5">
        <v>0</v>
      </c>
      <c r="K100" s="5">
        <f t="shared" si="46"/>
        <v>0</v>
      </c>
      <c r="L100" s="6">
        <f t="shared" si="47"/>
        <v>0</v>
      </c>
      <c r="N100" s="49"/>
    </row>
    <row r="101" spans="1:14" ht="15.75" customHeight="1" x14ac:dyDescent="0.2">
      <c r="A101" s="56">
        <v>11.6</v>
      </c>
      <c r="B101" s="61" t="s">
        <v>76</v>
      </c>
      <c r="C101" s="58" t="s">
        <v>13</v>
      </c>
      <c r="D101" s="63">
        <v>1.05</v>
      </c>
      <c r="E101" s="63">
        <f>E94*D101</f>
        <v>16.905000000000001</v>
      </c>
      <c r="F101" s="7">
        <v>0</v>
      </c>
      <c r="G101" s="5">
        <f t="shared" si="44"/>
        <v>0</v>
      </c>
      <c r="H101" s="5">
        <v>0</v>
      </c>
      <c r="I101" s="5">
        <f t="shared" si="45"/>
        <v>0</v>
      </c>
      <c r="J101" s="5">
        <v>0</v>
      </c>
      <c r="K101" s="5">
        <f t="shared" si="46"/>
        <v>0</v>
      </c>
      <c r="L101" s="6">
        <f t="shared" si="47"/>
        <v>0</v>
      </c>
      <c r="N101" s="49"/>
    </row>
    <row r="102" spans="1:14" ht="17.25" customHeight="1" x14ac:dyDescent="0.2">
      <c r="A102" s="56">
        <v>11.7</v>
      </c>
      <c r="B102" s="61" t="s">
        <v>31</v>
      </c>
      <c r="C102" s="58" t="s">
        <v>13</v>
      </c>
      <c r="D102" s="63">
        <v>1</v>
      </c>
      <c r="E102" s="63">
        <f>E94*D102</f>
        <v>16.100000000000001</v>
      </c>
      <c r="F102" s="7">
        <v>0</v>
      </c>
      <c r="G102" s="5">
        <f t="shared" si="44"/>
        <v>0</v>
      </c>
      <c r="H102" s="5">
        <v>0</v>
      </c>
      <c r="I102" s="5">
        <f t="shared" si="45"/>
        <v>0</v>
      </c>
      <c r="J102" s="5">
        <v>0</v>
      </c>
      <c r="K102" s="5">
        <f t="shared" si="46"/>
        <v>0</v>
      </c>
      <c r="L102" s="6">
        <f t="shared" si="47"/>
        <v>0</v>
      </c>
      <c r="N102" s="49"/>
    </row>
    <row r="103" spans="1:14" ht="38.25" customHeight="1" x14ac:dyDescent="0.2">
      <c r="A103" s="51">
        <v>11.1</v>
      </c>
      <c r="B103" s="52" t="s">
        <v>92</v>
      </c>
      <c r="C103" s="64" t="s">
        <v>13</v>
      </c>
      <c r="D103" s="53"/>
      <c r="E103" s="54">
        <v>1</v>
      </c>
      <c r="F103" s="54"/>
      <c r="G103" s="54"/>
      <c r="H103" s="54"/>
      <c r="I103" s="54"/>
      <c r="J103" s="54"/>
      <c r="K103" s="54"/>
      <c r="L103" s="55"/>
      <c r="M103" s="49"/>
    </row>
    <row r="104" spans="1:14" ht="12.75" customHeight="1" x14ac:dyDescent="0.2">
      <c r="A104" s="56" t="s">
        <v>99</v>
      </c>
      <c r="B104" s="57" t="s">
        <v>42</v>
      </c>
      <c r="C104" s="58" t="s">
        <v>13</v>
      </c>
      <c r="D104" s="59"/>
      <c r="E104" s="60">
        <f>E103</f>
        <v>1</v>
      </c>
      <c r="F104" s="4">
        <v>0</v>
      </c>
      <c r="G104" s="5">
        <f t="shared" ref="G104:G111" si="48">F104*E104</f>
        <v>0</v>
      </c>
      <c r="H104" s="7">
        <v>0</v>
      </c>
      <c r="I104" s="5">
        <f t="shared" ref="I104:I111" si="49">H104*E104</f>
        <v>0</v>
      </c>
      <c r="J104" s="5">
        <v>0</v>
      </c>
      <c r="K104" s="5">
        <f t="shared" ref="K104:K111" si="50">J104*E104</f>
        <v>0</v>
      </c>
      <c r="L104" s="6">
        <f t="shared" ref="L104:L111" si="51">K104+I104+G104</f>
        <v>0</v>
      </c>
      <c r="M104" s="49"/>
    </row>
    <row r="105" spans="1:14" ht="12.75" customHeight="1" x14ac:dyDescent="0.2">
      <c r="A105" s="56" t="s">
        <v>100</v>
      </c>
      <c r="B105" s="61" t="s">
        <v>32</v>
      </c>
      <c r="C105" s="58" t="s">
        <v>17</v>
      </c>
      <c r="D105" s="59"/>
      <c r="E105" s="60">
        <v>1</v>
      </c>
      <c r="F105" s="4">
        <v>0</v>
      </c>
      <c r="G105" s="5">
        <f t="shared" si="48"/>
        <v>0</v>
      </c>
      <c r="H105" s="5">
        <v>0</v>
      </c>
      <c r="I105" s="5">
        <f t="shared" si="49"/>
        <v>0</v>
      </c>
      <c r="J105" s="7">
        <v>0</v>
      </c>
      <c r="K105" s="5">
        <f t="shared" si="50"/>
        <v>0</v>
      </c>
      <c r="L105" s="6">
        <f t="shared" si="51"/>
        <v>0</v>
      </c>
      <c r="N105" s="49"/>
    </row>
    <row r="106" spans="1:14" ht="12.75" customHeight="1" x14ac:dyDescent="0.2">
      <c r="A106" s="56"/>
      <c r="B106" s="57" t="s">
        <v>33</v>
      </c>
      <c r="C106" s="58"/>
      <c r="D106" s="59"/>
      <c r="E106" s="60"/>
      <c r="F106" s="4"/>
      <c r="G106" s="5"/>
      <c r="H106" s="5"/>
      <c r="I106" s="5"/>
      <c r="J106" s="5"/>
      <c r="K106" s="5"/>
      <c r="L106" s="6"/>
      <c r="N106" s="62"/>
    </row>
    <row r="107" spans="1:14" ht="12.75" customHeight="1" x14ac:dyDescent="0.2">
      <c r="A107" s="56" t="s">
        <v>102</v>
      </c>
      <c r="B107" s="61" t="s">
        <v>81</v>
      </c>
      <c r="C107" s="58" t="s">
        <v>13</v>
      </c>
      <c r="D107" s="59">
        <v>1.05</v>
      </c>
      <c r="E107" s="60">
        <f>E103*D107</f>
        <v>1.05</v>
      </c>
      <c r="F107" s="7">
        <v>0</v>
      </c>
      <c r="G107" s="5">
        <f t="shared" si="48"/>
        <v>0</v>
      </c>
      <c r="H107" s="5">
        <v>0</v>
      </c>
      <c r="I107" s="5">
        <f t="shared" si="49"/>
        <v>0</v>
      </c>
      <c r="J107" s="5">
        <v>0</v>
      </c>
      <c r="K107" s="5">
        <f t="shared" si="50"/>
        <v>0</v>
      </c>
      <c r="L107" s="6">
        <f t="shared" si="51"/>
        <v>0</v>
      </c>
      <c r="N107" s="62"/>
    </row>
    <row r="108" spans="1:14" ht="17.25" customHeight="1" x14ac:dyDescent="0.2">
      <c r="A108" s="56" t="s">
        <v>101</v>
      </c>
      <c r="B108" s="61" t="s">
        <v>77</v>
      </c>
      <c r="C108" s="58" t="s">
        <v>13</v>
      </c>
      <c r="D108" s="59">
        <v>1.05</v>
      </c>
      <c r="E108" s="60">
        <f>E103*D108</f>
        <v>1.05</v>
      </c>
      <c r="F108" s="7">
        <v>0</v>
      </c>
      <c r="G108" s="5">
        <f t="shared" si="48"/>
        <v>0</v>
      </c>
      <c r="H108" s="5">
        <v>0</v>
      </c>
      <c r="I108" s="5">
        <f t="shared" si="49"/>
        <v>0</v>
      </c>
      <c r="J108" s="5">
        <v>0</v>
      </c>
      <c r="K108" s="5">
        <f t="shared" si="50"/>
        <v>0</v>
      </c>
      <c r="L108" s="6">
        <f t="shared" si="51"/>
        <v>0</v>
      </c>
      <c r="N108" s="49"/>
    </row>
    <row r="109" spans="1:14" ht="15" customHeight="1" x14ac:dyDescent="0.2">
      <c r="A109" s="56" t="s">
        <v>103</v>
      </c>
      <c r="B109" s="61" t="s">
        <v>87</v>
      </c>
      <c r="C109" s="58" t="s">
        <v>13</v>
      </c>
      <c r="D109" s="59">
        <v>1.1499999999999999</v>
      </c>
      <c r="E109" s="60">
        <f>E103*D109</f>
        <v>1.1499999999999999</v>
      </c>
      <c r="F109" s="7">
        <v>0</v>
      </c>
      <c r="G109" s="5">
        <f t="shared" si="48"/>
        <v>0</v>
      </c>
      <c r="H109" s="5">
        <v>0</v>
      </c>
      <c r="I109" s="5">
        <f t="shared" si="49"/>
        <v>0</v>
      </c>
      <c r="J109" s="5">
        <v>0</v>
      </c>
      <c r="K109" s="5">
        <f t="shared" si="50"/>
        <v>0</v>
      </c>
      <c r="L109" s="6">
        <f t="shared" si="51"/>
        <v>0</v>
      </c>
      <c r="N109" s="49"/>
    </row>
    <row r="110" spans="1:14" ht="15" customHeight="1" x14ac:dyDescent="0.2">
      <c r="A110" s="56" t="s">
        <v>104</v>
      </c>
      <c r="B110" s="61" t="s">
        <v>95</v>
      </c>
      <c r="C110" s="58" t="s">
        <v>13</v>
      </c>
      <c r="D110" s="59">
        <v>1</v>
      </c>
      <c r="E110" s="60">
        <f>E103*D110</f>
        <v>1</v>
      </c>
      <c r="F110" s="7">
        <v>0</v>
      </c>
      <c r="G110" s="5">
        <f t="shared" si="48"/>
        <v>0</v>
      </c>
      <c r="H110" s="5">
        <v>0</v>
      </c>
      <c r="I110" s="5">
        <f t="shared" si="49"/>
        <v>0</v>
      </c>
      <c r="J110" s="5">
        <v>0</v>
      </c>
      <c r="K110" s="5">
        <f t="shared" si="50"/>
        <v>0</v>
      </c>
      <c r="L110" s="6">
        <f t="shared" si="51"/>
        <v>0</v>
      </c>
      <c r="N110" s="49"/>
    </row>
    <row r="111" spans="1:14" ht="17.25" customHeight="1" x14ac:dyDescent="0.2">
      <c r="A111" s="56" t="s">
        <v>105</v>
      </c>
      <c r="B111" s="61" t="s">
        <v>31</v>
      </c>
      <c r="C111" s="58" t="s">
        <v>13</v>
      </c>
      <c r="D111" s="59">
        <v>1</v>
      </c>
      <c r="E111" s="60">
        <f>E103*D111</f>
        <v>1</v>
      </c>
      <c r="F111" s="7">
        <v>0</v>
      </c>
      <c r="G111" s="5">
        <f t="shared" si="48"/>
        <v>0</v>
      </c>
      <c r="H111" s="5">
        <v>0</v>
      </c>
      <c r="I111" s="5">
        <f t="shared" si="49"/>
        <v>0</v>
      </c>
      <c r="J111" s="5">
        <v>0</v>
      </c>
      <c r="K111" s="5">
        <f t="shared" si="50"/>
        <v>0</v>
      </c>
      <c r="L111" s="6">
        <f t="shared" si="51"/>
        <v>0</v>
      </c>
    </row>
    <row r="112" spans="1:14" ht="52.5" customHeight="1" x14ac:dyDescent="0.2">
      <c r="A112" s="51">
        <v>12</v>
      </c>
      <c r="B112" s="52" t="s">
        <v>62</v>
      </c>
      <c r="C112" s="64" t="s">
        <v>13</v>
      </c>
      <c r="D112" s="53"/>
      <c r="E112" s="54">
        <v>9.1999999999999993</v>
      </c>
      <c r="F112" s="54"/>
      <c r="G112" s="54"/>
      <c r="H112" s="54"/>
      <c r="I112" s="54"/>
      <c r="J112" s="54"/>
      <c r="K112" s="54"/>
      <c r="L112" s="55"/>
      <c r="M112" s="49"/>
    </row>
    <row r="113" spans="1:14" ht="12.75" customHeight="1" x14ac:dyDescent="0.2">
      <c r="A113" s="56">
        <v>12.1</v>
      </c>
      <c r="B113" s="57" t="s">
        <v>42</v>
      </c>
      <c r="C113" s="58" t="s">
        <v>13</v>
      </c>
      <c r="D113" s="59"/>
      <c r="E113" s="60">
        <f>E112</f>
        <v>9.1999999999999993</v>
      </c>
      <c r="F113" s="4">
        <v>0</v>
      </c>
      <c r="G113" s="5">
        <f t="shared" ref="G113:G121" si="52">F113*E113</f>
        <v>0</v>
      </c>
      <c r="H113" s="7">
        <v>0</v>
      </c>
      <c r="I113" s="5">
        <f t="shared" ref="I113:I121" si="53">H113*E113</f>
        <v>0</v>
      </c>
      <c r="J113" s="5">
        <v>0</v>
      </c>
      <c r="K113" s="5">
        <f t="shared" ref="K113:K121" si="54">J113*E113</f>
        <v>0</v>
      </c>
      <c r="L113" s="6">
        <f t="shared" ref="L113:L121" si="55">K113+I113+G113</f>
        <v>0</v>
      </c>
      <c r="M113" s="49"/>
    </row>
    <row r="114" spans="1:14" ht="12.75" customHeight="1" x14ac:dyDescent="0.2">
      <c r="A114" s="56">
        <v>12.2</v>
      </c>
      <c r="B114" s="61" t="s">
        <v>32</v>
      </c>
      <c r="C114" s="58" t="s">
        <v>17</v>
      </c>
      <c r="D114" s="59"/>
      <c r="E114" s="60">
        <v>1</v>
      </c>
      <c r="F114" s="4">
        <v>0</v>
      </c>
      <c r="G114" s="5">
        <f t="shared" si="52"/>
        <v>0</v>
      </c>
      <c r="H114" s="5">
        <v>0</v>
      </c>
      <c r="I114" s="5">
        <f t="shared" si="53"/>
        <v>0</v>
      </c>
      <c r="J114" s="7">
        <v>0</v>
      </c>
      <c r="K114" s="5">
        <f t="shared" si="54"/>
        <v>0</v>
      </c>
      <c r="L114" s="6">
        <f t="shared" si="55"/>
        <v>0</v>
      </c>
      <c r="N114" s="49"/>
    </row>
    <row r="115" spans="1:14" ht="12.75" customHeight="1" x14ac:dyDescent="0.2">
      <c r="A115" s="56"/>
      <c r="B115" s="57" t="s">
        <v>33</v>
      </c>
      <c r="C115" s="58"/>
      <c r="D115" s="59"/>
      <c r="E115" s="60"/>
      <c r="F115" s="4"/>
      <c r="G115" s="5"/>
      <c r="H115" s="5"/>
      <c r="I115" s="5"/>
      <c r="J115" s="5"/>
      <c r="K115" s="5"/>
      <c r="L115" s="6"/>
      <c r="N115" s="62"/>
    </row>
    <row r="116" spans="1:14" ht="12.75" customHeight="1" x14ac:dyDescent="0.2">
      <c r="A116" s="56">
        <v>12.3</v>
      </c>
      <c r="B116" s="65" t="s">
        <v>93</v>
      </c>
      <c r="C116" s="58" t="s">
        <v>27</v>
      </c>
      <c r="D116" s="59"/>
      <c r="E116" s="60">
        <v>0.06</v>
      </c>
      <c r="F116" s="7">
        <v>0</v>
      </c>
      <c r="G116" s="5">
        <f t="shared" si="52"/>
        <v>0</v>
      </c>
      <c r="H116" s="5">
        <v>0</v>
      </c>
      <c r="I116" s="5">
        <f t="shared" si="53"/>
        <v>0</v>
      </c>
      <c r="J116" s="5">
        <v>0</v>
      </c>
      <c r="K116" s="5">
        <f t="shared" si="54"/>
        <v>0</v>
      </c>
      <c r="L116" s="6">
        <f t="shared" si="55"/>
        <v>0</v>
      </c>
      <c r="N116" s="62"/>
    </row>
    <row r="117" spans="1:14" ht="12.75" customHeight="1" x14ac:dyDescent="0.2">
      <c r="A117" s="56">
        <v>12.4</v>
      </c>
      <c r="B117" s="61" t="s">
        <v>94</v>
      </c>
      <c r="C117" s="58" t="s">
        <v>13</v>
      </c>
      <c r="D117" s="59">
        <v>1.05</v>
      </c>
      <c r="E117" s="60">
        <f>6*D117</f>
        <v>6.3000000000000007</v>
      </c>
      <c r="F117" s="7">
        <v>0</v>
      </c>
      <c r="G117" s="5">
        <f t="shared" si="52"/>
        <v>0</v>
      </c>
      <c r="H117" s="5">
        <v>0</v>
      </c>
      <c r="I117" s="5">
        <f t="shared" si="53"/>
        <v>0</v>
      </c>
      <c r="J117" s="5">
        <v>0</v>
      </c>
      <c r="K117" s="5">
        <f t="shared" si="54"/>
        <v>0</v>
      </c>
      <c r="L117" s="6">
        <f t="shared" si="55"/>
        <v>0</v>
      </c>
      <c r="N117" s="62"/>
    </row>
    <row r="118" spans="1:14" ht="12.75" customHeight="1" x14ac:dyDescent="0.2">
      <c r="A118" s="56">
        <v>12.5</v>
      </c>
      <c r="B118" s="61" t="s">
        <v>77</v>
      </c>
      <c r="C118" s="58" t="s">
        <v>13</v>
      </c>
      <c r="D118" s="59">
        <v>1.05</v>
      </c>
      <c r="E118" s="60">
        <f>E112*D118</f>
        <v>9.66</v>
      </c>
      <c r="F118" s="7">
        <v>0</v>
      </c>
      <c r="G118" s="5">
        <f t="shared" si="52"/>
        <v>0</v>
      </c>
      <c r="H118" s="5">
        <v>0</v>
      </c>
      <c r="I118" s="5">
        <f t="shared" si="53"/>
        <v>0</v>
      </c>
      <c r="J118" s="5">
        <v>0</v>
      </c>
      <c r="K118" s="5">
        <f t="shared" si="54"/>
        <v>0</v>
      </c>
      <c r="L118" s="6">
        <f t="shared" si="55"/>
        <v>0</v>
      </c>
      <c r="N118" s="62"/>
    </row>
    <row r="119" spans="1:14" ht="17.25" customHeight="1" x14ac:dyDescent="0.2">
      <c r="A119" s="56">
        <v>12.6</v>
      </c>
      <c r="B119" s="61" t="s">
        <v>83</v>
      </c>
      <c r="C119" s="58" t="s">
        <v>13</v>
      </c>
      <c r="D119" s="59">
        <v>1.1499999999999999</v>
      </c>
      <c r="E119" s="60">
        <f>E112*D119</f>
        <v>10.579999999999998</v>
      </c>
      <c r="F119" s="7">
        <v>0</v>
      </c>
      <c r="G119" s="5">
        <f t="shared" si="52"/>
        <v>0</v>
      </c>
      <c r="H119" s="5">
        <v>0</v>
      </c>
      <c r="I119" s="5">
        <f t="shared" si="53"/>
        <v>0</v>
      </c>
      <c r="J119" s="5">
        <v>0</v>
      </c>
      <c r="K119" s="5">
        <f t="shared" si="54"/>
        <v>0</v>
      </c>
      <c r="L119" s="6">
        <f t="shared" si="55"/>
        <v>0</v>
      </c>
      <c r="N119" s="49"/>
    </row>
    <row r="120" spans="1:14" ht="15" customHeight="1" x14ac:dyDescent="0.2">
      <c r="A120" s="56">
        <v>12.7</v>
      </c>
      <c r="B120" s="61" t="s">
        <v>95</v>
      </c>
      <c r="C120" s="58" t="s">
        <v>13</v>
      </c>
      <c r="D120" s="59">
        <v>1</v>
      </c>
      <c r="E120" s="60">
        <f>E112*D120</f>
        <v>9.1999999999999993</v>
      </c>
      <c r="F120" s="7">
        <v>0</v>
      </c>
      <c r="G120" s="5">
        <f t="shared" si="52"/>
        <v>0</v>
      </c>
      <c r="H120" s="5">
        <v>0</v>
      </c>
      <c r="I120" s="5">
        <f t="shared" si="53"/>
        <v>0</v>
      </c>
      <c r="J120" s="5">
        <v>0</v>
      </c>
      <c r="K120" s="5">
        <f t="shared" si="54"/>
        <v>0</v>
      </c>
      <c r="L120" s="6">
        <f t="shared" si="55"/>
        <v>0</v>
      </c>
      <c r="N120" s="49"/>
    </row>
    <row r="121" spans="1:14" ht="17.25" customHeight="1" x14ac:dyDescent="0.2">
      <c r="A121" s="56">
        <v>12.8</v>
      </c>
      <c r="B121" s="61" t="s">
        <v>31</v>
      </c>
      <c r="C121" s="58" t="s">
        <v>13</v>
      </c>
      <c r="D121" s="59">
        <v>1</v>
      </c>
      <c r="E121" s="60">
        <f>E112*D121</f>
        <v>9.1999999999999993</v>
      </c>
      <c r="F121" s="7">
        <v>0</v>
      </c>
      <c r="G121" s="5">
        <f t="shared" si="52"/>
        <v>0</v>
      </c>
      <c r="H121" s="5">
        <v>0</v>
      </c>
      <c r="I121" s="5">
        <f t="shared" si="53"/>
        <v>0</v>
      </c>
      <c r="J121" s="5">
        <v>0</v>
      </c>
      <c r="K121" s="5">
        <f t="shared" si="54"/>
        <v>0</v>
      </c>
      <c r="L121" s="6">
        <f t="shared" si="55"/>
        <v>0</v>
      </c>
      <c r="M121" s="49"/>
    </row>
    <row r="122" spans="1:14" ht="60.75" customHeight="1" x14ac:dyDescent="0.2">
      <c r="A122" s="51">
        <v>13</v>
      </c>
      <c r="B122" s="52" t="s">
        <v>67</v>
      </c>
      <c r="C122" s="64" t="s">
        <v>13</v>
      </c>
      <c r="D122" s="53"/>
      <c r="E122" s="54">
        <f>127.35+11.78+9.5</f>
        <v>148.63</v>
      </c>
      <c r="F122" s="54"/>
      <c r="G122" s="54"/>
      <c r="H122" s="54"/>
      <c r="I122" s="54"/>
      <c r="J122" s="54"/>
      <c r="K122" s="54"/>
      <c r="L122" s="55"/>
      <c r="M122" s="49"/>
    </row>
    <row r="123" spans="1:14" ht="15" customHeight="1" x14ac:dyDescent="0.2">
      <c r="A123" s="56">
        <v>13.1</v>
      </c>
      <c r="B123" s="57" t="s">
        <v>42</v>
      </c>
      <c r="C123" s="58" t="s">
        <v>13</v>
      </c>
      <c r="D123" s="59">
        <v>1</v>
      </c>
      <c r="E123" s="60">
        <f>E122*D123</f>
        <v>148.63</v>
      </c>
      <c r="F123" s="4">
        <v>0</v>
      </c>
      <c r="G123" s="5">
        <f t="shared" ref="G123:G130" si="56">F123*E123</f>
        <v>0</v>
      </c>
      <c r="H123" s="7">
        <v>0</v>
      </c>
      <c r="I123" s="5">
        <f t="shared" ref="I123:I130" si="57">H123*E123</f>
        <v>0</v>
      </c>
      <c r="J123" s="5">
        <v>0</v>
      </c>
      <c r="K123" s="5">
        <f t="shared" ref="K123:K130" si="58">J123*E123</f>
        <v>0</v>
      </c>
      <c r="L123" s="6">
        <f t="shared" ref="L123:L130" si="59">K123+I123+G123</f>
        <v>0</v>
      </c>
      <c r="M123" s="49"/>
    </row>
    <row r="124" spans="1:14" ht="14.25" customHeight="1" x14ac:dyDescent="0.2">
      <c r="A124" s="56">
        <v>13.2</v>
      </c>
      <c r="B124" s="61" t="s">
        <v>73</v>
      </c>
      <c r="C124" s="58" t="s">
        <v>17</v>
      </c>
      <c r="D124" s="59"/>
      <c r="E124" s="60">
        <v>1</v>
      </c>
      <c r="F124" s="4">
        <v>0</v>
      </c>
      <c r="G124" s="5">
        <f t="shared" si="56"/>
        <v>0</v>
      </c>
      <c r="H124" s="5">
        <v>0</v>
      </c>
      <c r="I124" s="5">
        <f t="shared" si="57"/>
        <v>0</v>
      </c>
      <c r="J124" s="7">
        <v>0</v>
      </c>
      <c r="K124" s="5">
        <f t="shared" si="58"/>
        <v>0</v>
      </c>
      <c r="L124" s="6">
        <f t="shared" si="59"/>
        <v>0</v>
      </c>
    </row>
    <row r="125" spans="1:14" ht="12.75" customHeight="1" x14ac:dyDescent="0.2">
      <c r="A125" s="56">
        <v>13.3</v>
      </c>
      <c r="B125" s="61" t="s">
        <v>32</v>
      </c>
      <c r="C125" s="58" t="s">
        <v>17</v>
      </c>
      <c r="D125" s="59"/>
      <c r="E125" s="60">
        <v>1</v>
      </c>
      <c r="F125" s="4">
        <v>0</v>
      </c>
      <c r="G125" s="5">
        <f t="shared" si="56"/>
        <v>0</v>
      </c>
      <c r="H125" s="5">
        <v>0</v>
      </c>
      <c r="I125" s="5">
        <f t="shared" si="57"/>
        <v>0</v>
      </c>
      <c r="J125" s="7">
        <v>0</v>
      </c>
      <c r="K125" s="5">
        <f t="shared" si="58"/>
        <v>0</v>
      </c>
      <c r="L125" s="6">
        <f t="shared" si="59"/>
        <v>0</v>
      </c>
      <c r="N125" s="49"/>
    </row>
    <row r="126" spans="1:14" ht="12.75" customHeight="1" x14ac:dyDescent="0.2">
      <c r="A126" s="56"/>
      <c r="B126" s="57" t="s">
        <v>33</v>
      </c>
      <c r="C126" s="58"/>
      <c r="D126" s="59"/>
      <c r="E126" s="60"/>
      <c r="F126" s="4"/>
      <c r="G126" s="5"/>
      <c r="H126" s="5"/>
      <c r="I126" s="5"/>
      <c r="J126" s="5"/>
      <c r="K126" s="5"/>
      <c r="L126" s="6"/>
      <c r="N126" s="62"/>
    </row>
    <row r="127" spans="1:14" ht="16.5" customHeight="1" x14ac:dyDescent="0.2">
      <c r="A127" s="56">
        <v>13.4</v>
      </c>
      <c r="B127" s="61" t="s">
        <v>75</v>
      </c>
      <c r="C127" s="58" t="s">
        <v>13</v>
      </c>
      <c r="D127" s="63">
        <v>1.05</v>
      </c>
      <c r="E127" s="63">
        <f>E122*D127</f>
        <v>156.0615</v>
      </c>
      <c r="F127" s="7">
        <v>0</v>
      </c>
      <c r="G127" s="5">
        <f t="shared" si="56"/>
        <v>0</v>
      </c>
      <c r="H127" s="5">
        <v>0</v>
      </c>
      <c r="I127" s="5">
        <f t="shared" si="57"/>
        <v>0</v>
      </c>
      <c r="J127" s="5">
        <v>0</v>
      </c>
      <c r="K127" s="5">
        <f t="shared" si="58"/>
        <v>0</v>
      </c>
      <c r="L127" s="6">
        <f t="shared" si="59"/>
        <v>0</v>
      </c>
      <c r="N127" s="49"/>
    </row>
    <row r="128" spans="1:14" ht="16.5" customHeight="1" x14ac:dyDescent="0.2">
      <c r="A128" s="56">
        <v>13.5</v>
      </c>
      <c r="B128" s="61" t="s">
        <v>34</v>
      </c>
      <c r="C128" s="58" t="s">
        <v>13</v>
      </c>
      <c r="D128" s="63">
        <v>1.05</v>
      </c>
      <c r="E128" s="63">
        <f>E122*D128</f>
        <v>156.0615</v>
      </c>
      <c r="F128" s="7">
        <v>0</v>
      </c>
      <c r="G128" s="5">
        <f t="shared" si="56"/>
        <v>0</v>
      </c>
      <c r="H128" s="5">
        <v>0</v>
      </c>
      <c r="I128" s="5">
        <f t="shared" si="57"/>
        <v>0</v>
      </c>
      <c r="J128" s="5">
        <v>0</v>
      </c>
      <c r="K128" s="5">
        <f t="shared" si="58"/>
        <v>0</v>
      </c>
      <c r="L128" s="6">
        <f t="shared" si="59"/>
        <v>0</v>
      </c>
      <c r="N128" s="49"/>
    </row>
    <row r="129" spans="1:14" ht="15.75" customHeight="1" x14ac:dyDescent="0.2">
      <c r="A129" s="56">
        <v>13.6</v>
      </c>
      <c r="B129" s="61" t="s">
        <v>76</v>
      </c>
      <c r="C129" s="58" t="s">
        <v>13</v>
      </c>
      <c r="D129" s="63">
        <v>1.05</v>
      </c>
      <c r="E129" s="63">
        <f>E122*D129</f>
        <v>156.0615</v>
      </c>
      <c r="F129" s="7">
        <v>0</v>
      </c>
      <c r="G129" s="5">
        <f t="shared" si="56"/>
        <v>0</v>
      </c>
      <c r="H129" s="5">
        <v>0</v>
      </c>
      <c r="I129" s="5">
        <f t="shared" si="57"/>
        <v>0</v>
      </c>
      <c r="J129" s="5">
        <v>0</v>
      </c>
      <c r="K129" s="5">
        <f t="shared" si="58"/>
        <v>0</v>
      </c>
      <c r="L129" s="6">
        <f t="shared" si="59"/>
        <v>0</v>
      </c>
      <c r="N129" s="49"/>
    </row>
    <row r="130" spans="1:14" ht="17.25" customHeight="1" x14ac:dyDescent="0.2">
      <c r="A130" s="56">
        <v>13.7</v>
      </c>
      <c r="B130" s="61" t="s">
        <v>31</v>
      </c>
      <c r="C130" s="58" t="s">
        <v>13</v>
      </c>
      <c r="D130" s="63">
        <v>1</v>
      </c>
      <c r="E130" s="63">
        <f>E122*D130</f>
        <v>148.63</v>
      </c>
      <c r="F130" s="7">
        <v>0</v>
      </c>
      <c r="G130" s="5">
        <f t="shared" si="56"/>
        <v>0</v>
      </c>
      <c r="H130" s="5">
        <v>0</v>
      </c>
      <c r="I130" s="5">
        <f t="shared" si="57"/>
        <v>0</v>
      </c>
      <c r="J130" s="5">
        <v>0</v>
      </c>
      <c r="K130" s="5">
        <f t="shared" si="58"/>
        <v>0</v>
      </c>
      <c r="L130" s="6">
        <f t="shared" si="59"/>
        <v>0</v>
      </c>
      <c r="N130" s="49"/>
    </row>
    <row r="131" spans="1:14" ht="65.25" customHeight="1" x14ac:dyDescent="0.2">
      <c r="A131" s="51">
        <v>14</v>
      </c>
      <c r="B131" s="52" t="s">
        <v>68</v>
      </c>
      <c r="C131" s="64" t="s">
        <v>13</v>
      </c>
      <c r="D131" s="53"/>
      <c r="E131" s="54">
        <v>28.2</v>
      </c>
      <c r="F131" s="54"/>
      <c r="G131" s="54"/>
      <c r="H131" s="54"/>
      <c r="I131" s="54"/>
      <c r="J131" s="54"/>
      <c r="K131" s="54"/>
      <c r="L131" s="55"/>
      <c r="M131" s="49"/>
    </row>
    <row r="132" spans="1:14" ht="15" customHeight="1" x14ac:dyDescent="0.2">
      <c r="A132" s="56">
        <v>14.1</v>
      </c>
      <c r="B132" s="57" t="s">
        <v>42</v>
      </c>
      <c r="C132" s="58" t="s">
        <v>13</v>
      </c>
      <c r="D132" s="59">
        <v>1</v>
      </c>
      <c r="E132" s="60">
        <f>E131*D132</f>
        <v>28.2</v>
      </c>
      <c r="F132" s="4">
        <v>0</v>
      </c>
      <c r="G132" s="5">
        <f t="shared" ref="G132:G138" si="60">F132*E132</f>
        <v>0</v>
      </c>
      <c r="H132" s="7">
        <v>0</v>
      </c>
      <c r="I132" s="5">
        <f t="shared" ref="I132:I138" si="61">H132*E132</f>
        <v>0</v>
      </c>
      <c r="J132" s="5">
        <v>0</v>
      </c>
      <c r="K132" s="5">
        <f t="shared" ref="K132:K138" si="62">J132*E132</f>
        <v>0</v>
      </c>
      <c r="L132" s="6">
        <f t="shared" ref="L132:L138" si="63">K132+I132+G132</f>
        <v>0</v>
      </c>
      <c r="M132" s="49"/>
    </row>
    <row r="133" spans="1:14" ht="14.25" customHeight="1" x14ac:dyDescent="0.2">
      <c r="A133" s="56">
        <v>14.2</v>
      </c>
      <c r="B133" s="61" t="s">
        <v>73</v>
      </c>
      <c r="C133" s="58" t="s">
        <v>17</v>
      </c>
      <c r="D133" s="59"/>
      <c r="E133" s="60">
        <v>1</v>
      </c>
      <c r="F133" s="4">
        <v>0</v>
      </c>
      <c r="G133" s="5">
        <f t="shared" si="60"/>
        <v>0</v>
      </c>
      <c r="H133" s="5">
        <v>0</v>
      </c>
      <c r="I133" s="5">
        <f t="shared" si="61"/>
        <v>0</v>
      </c>
      <c r="J133" s="7">
        <v>0</v>
      </c>
      <c r="K133" s="5">
        <f t="shared" si="62"/>
        <v>0</v>
      </c>
      <c r="L133" s="6">
        <f t="shared" si="63"/>
        <v>0</v>
      </c>
    </row>
    <row r="134" spans="1:14" ht="12.75" customHeight="1" x14ac:dyDescent="0.2">
      <c r="A134" s="56">
        <v>14.3</v>
      </c>
      <c r="B134" s="61" t="s">
        <v>32</v>
      </c>
      <c r="C134" s="58" t="s">
        <v>17</v>
      </c>
      <c r="D134" s="59"/>
      <c r="E134" s="60">
        <v>1</v>
      </c>
      <c r="F134" s="4">
        <v>0</v>
      </c>
      <c r="G134" s="5">
        <f t="shared" si="60"/>
        <v>0</v>
      </c>
      <c r="H134" s="5">
        <v>0</v>
      </c>
      <c r="I134" s="5">
        <f t="shared" si="61"/>
        <v>0</v>
      </c>
      <c r="J134" s="7">
        <v>0</v>
      </c>
      <c r="K134" s="5">
        <f t="shared" si="62"/>
        <v>0</v>
      </c>
      <c r="L134" s="6">
        <f t="shared" si="63"/>
        <v>0</v>
      </c>
      <c r="N134" s="49"/>
    </row>
    <row r="135" spans="1:14" ht="12.75" customHeight="1" x14ac:dyDescent="0.2">
      <c r="A135" s="56"/>
      <c r="B135" s="57" t="s">
        <v>33</v>
      </c>
      <c r="C135" s="58"/>
      <c r="D135" s="59"/>
      <c r="E135" s="60"/>
      <c r="F135" s="4"/>
      <c r="G135" s="5"/>
      <c r="H135" s="5"/>
      <c r="I135" s="5"/>
      <c r="J135" s="5"/>
      <c r="K135" s="5"/>
      <c r="L135" s="6"/>
      <c r="N135" s="62"/>
    </row>
    <row r="136" spans="1:14" ht="16.5" customHeight="1" x14ac:dyDescent="0.2">
      <c r="A136" s="56">
        <v>14.4</v>
      </c>
      <c r="B136" s="61" t="s">
        <v>97</v>
      </c>
      <c r="C136" s="58" t="s">
        <v>13</v>
      </c>
      <c r="D136" s="63">
        <v>1</v>
      </c>
      <c r="E136" s="63">
        <f>E131*D136</f>
        <v>28.2</v>
      </c>
      <c r="F136" s="7">
        <v>0</v>
      </c>
      <c r="G136" s="5">
        <f t="shared" si="60"/>
        <v>0</v>
      </c>
      <c r="H136" s="5">
        <v>0</v>
      </c>
      <c r="I136" s="5">
        <f t="shared" si="61"/>
        <v>0</v>
      </c>
      <c r="J136" s="5">
        <v>0</v>
      </c>
      <c r="K136" s="5">
        <f t="shared" si="62"/>
        <v>0</v>
      </c>
      <c r="L136" s="6">
        <f t="shared" si="63"/>
        <v>0</v>
      </c>
      <c r="N136" s="49"/>
    </row>
    <row r="137" spans="1:14" ht="16.5" customHeight="1" x14ac:dyDescent="0.2">
      <c r="A137" s="56">
        <v>14.5</v>
      </c>
      <c r="B137" s="61" t="s">
        <v>94</v>
      </c>
      <c r="C137" s="58" t="s">
        <v>13</v>
      </c>
      <c r="D137" s="63">
        <v>1.05</v>
      </c>
      <c r="E137" s="63">
        <f>E131*D137</f>
        <v>29.61</v>
      </c>
      <c r="F137" s="7">
        <v>0</v>
      </c>
      <c r="G137" s="5">
        <f t="shared" si="60"/>
        <v>0</v>
      </c>
      <c r="H137" s="5">
        <v>0</v>
      </c>
      <c r="I137" s="5">
        <f t="shared" si="61"/>
        <v>0</v>
      </c>
      <c r="J137" s="5">
        <v>0</v>
      </c>
      <c r="K137" s="5">
        <f t="shared" si="62"/>
        <v>0</v>
      </c>
      <c r="L137" s="6">
        <f t="shared" si="63"/>
        <v>0</v>
      </c>
      <c r="N137" s="49"/>
    </row>
    <row r="138" spans="1:14" ht="17.25" customHeight="1" x14ac:dyDescent="0.2">
      <c r="A138" s="56">
        <v>14.6</v>
      </c>
      <c r="B138" s="61" t="s">
        <v>31</v>
      </c>
      <c r="C138" s="58" t="s">
        <v>13</v>
      </c>
      <c r="D138" s="63">
        <v>1</v>
      </c>
      <c r="E138" s="63">
        <f>E131*D138</f>
        <v>28.2</v>
      </c>
      <c r="F138" s="7">
        <v>0</v>
      </c>
      <c r="G138" s="5">
        <f t="shared" si="60"/>
        <v>0</v>
      </c>
      <c r="H138" s="5">
        <v>0</v>
      </c>
      <c r="I138" s="5">
        <f t="shared" si="61"/>
        <v>0</v>
      </c>
      <c r="J138" s="5">
        <v>0</v>
      </c>
      <c r="K138" s="5">
        <f t="shared" si="62"/>
        <v>0</v>
      </c>
      <c r="L138" s="6">
        <f t="shared" si="63"/>
        <v>0</v>
      </c>
      <c r="N138" s="49"/>
    </row>
    <row r="139" spans="1:14" ht="38.25" customHeight="1" x14ac:dyDescent="0.2">
      <c r="A139" s="51">
        <v>14.1</v>
      </c>
      <c r="B139" s="52" t="s">
        <v>69</v>
      </c>
      <c r="C139" s="64" t="s">
        <v>13</v>
      </c>
      <c r="D139" s="53"/>
      <c r="E139" s="54">
        <f>E131</f>
        <v>28.2</v>
      </c>
      <c r="F139" s="54"/>
      <c r="G139" s="54"/>
      <c r="H139" s="54"/>
      <c r="I139" s="54"/>
      <c r="J139" s="54"/>
      <c r="K139" s="54"/>
      <c r="L139" s="55"/>
      <c r="M139" s="49"/>
    </row>
    <row r="140" spans="1:14" ht="15" customHeight="1" x14ac:dyDescent="0.2">
      <c r="A140" s="56" t="s">
        <v>106</v>
      </c>
      <c r="B140" s="57" t="s">
        <v>42</v>
      </c>
      <c r="C140" s="58" t="s">
        <v>13</v>
      </c>
      <c r="D140" s="59">
        <v>1</v>
      </c>
      <c r="E140" s="60">
        <f>E139*D140</f>
        <v>28.2</v>
      </c>
      <c r="F140" s="4">
        <v>0</v>
      </c>
      <c r="G140" s="5">
        <f t="shared" ref="G140:G147" si="64">F140*E140</f>
        <v>0</v>
      </c>
      <c r="H140" s="7">
        <v>0</v>
      </c>
      <c r="I140" s="5">
        <f t="shared" ref="I140:I147" si="65">H140*E140</f>
        <v>0</v>
      </c>
      <c r="J140" s="5">
        <v>0</v>
      </c>
      <c r="K140" s="5">
        <f t="shared" ref="K140:K147" si="66">J140*E140</f>
        <v>0</v>
      </c>
      <c r="L140" s="6">
        <f t="shared" ref="L140:L147" si="67">K140+I140+G140</f>
        <v>0</v>
      </c>
      <c r="M140" s="49"/>
    </row>
    <row r="141" spans="1:14" ht="14.25" customHeight="1" x14ac:dyDescent="0.2">
      <c r="A141" s="56" t="s">
        <v>107</v>
      </c>
      <c r="B141" s="61" t="s">
        <v>73</v>
      </c>
      <c r="C141" s="58" t="s">
        <v>17</v>
      </c>
      <c r="D141" s="59"/>
      <c r="E141" s="60">
        <v>1</v>
      </c>
      <c r="F141" s="4">
        <v>0</v>
      </c>
      <c r="G141" s="5">
        <f t="shared" si="64"/>
        <v>0</v>
      </c>
      <c r="H141" s="5">
        <v>0</v>
      </c>
      <c r="I141" s="5">
        <f t="shared" si="65"/>
        <v>0</v>
      </c>
      <c r="J141" s="7">
        <v>0</v>
      </c>
      <c r="K141" s="5">
        <f t="shared" si="66"/>
        <v>0</v>
      </c>
      <c r="L141" s="6">
        <f t="shared" si="67"/>
        <v>0</v>
      </c>
    </row>
    <row r="142" spans="1:14" ht="12.75" customHeight="1" x14ac:dyDescent="0.2">
      <c r="A142" s="56" t="s">
        <v>108</v>
      </c>
      <c r="B142" s="61" t="s">
        <v>32</v>
      </c>
      <c r="C142" s="58" t="s">
        <v>17</v>
      </c>
      <c r="D142" s="59"/>
      <c r="E142" s="60">
        <v>1</v>
      </c>
      <c r="F142" s="4">
        <v>0</v>
      </c>
      <c r="G142" s="5">
        <f t="shared" si="64"/>
        <v>0</v>
      </c>
      <c r="H142" s="5">
        <v>0</v>
      </c>
      <c r="I142" s="5">
        <f t="shared" si="65"/>
        <v>0</v>
      </c>
      <c r="J142" s="7">
        <v>0</v>
      </c>
      <c r="K142" s="5">
        <f t="shared" si="66"/>
        <v>0</v>
      </c>
      <c r="L142" s="6">
        <f t="shared" si="67"/>
        <v>0</v>
      </c>
      <c r="N142" s="49"/>
    </row>
    <row r="143" spans="1:14" ht="12.75" customHeight="1" x14ac:dyDescent="0.2">
      <c r="A143" s="56"/>
      <c r="B143" s="57" t="s">
        <v>33</v>
      </c>
      <c r="C143" s="58"/>
      <c r="D143" s="59"/>
      <c r="E143" s="60"/>
      <c r="F143" s="4"/>
      <c r="G143" s="5"/>
      <c r="H143" s="5"/>
      <c r="I143" s="5"/>
      <c r="J143" s="5"/>
      <c r="K143" s="5"/>
      <c r="L143" s="6"/>
      <c r="N143" s="62"/>
    </row>
    <row r="144" spans="1:14" ht="16.5" customHeight="1" x14ac:dyDescent="0.2">
      <c r="A144" s="56" t="s">
        <v>109</v>
      </c>
      <c r="B144" s="61" t="s">
        <v>75</v>
      </c>
      <c r="C144" s="58" t="s">
        <v>13</v>
      </c>
      <c r="D144" s="63">
        <v>1.05</v>
      </c>
      <c r="E144" s="63">
        <f>E139*D144</f>
        <v>29.61</v>
      </c>
      <c r="F144" s="7">
        <v>0</v>
      </c>
      <c r="G144" s="5">
        <f t="shared" si="64"/>
        <v>0</v>
      </c>
      <c r="H144" s="5">
        <v>0</v>
      </c>
      <c r="I144" s="5">
        <f t="shared" si="65"/>
        <v>0</v>
      </c>
      <c r="J144" s="5">
        <v>0</v>
      </c>
      <c r="K144" s="5">
        <f t="shared" si="66"/>
        <v>0</v>
      </c>
      <c r="L144" s="6">
        <f t="shared" si="67"/>
        <v>0</v>
      </c>
      <c r="N144" s="49"/>
    </row>
    <row r="145" spans="1:14" ht="16.5" customHeight="1" x14ac:dyDescent="0.2">
      <c r="A145" s="56" t="s">
        <v>110</v>
      </c>
      <c r="B145" s="61" t="s">
        <v>34</v>
      </c>
      <c r="C145" s="58" t="s">
        <v>13</v>
      </c>
      <c r="D145" s="63">
        <v>1.05</v>
      </c>
      <c r="E145" s="63">
        <f>E139*D145</f>
        <v>29.61</v>
      </c>
      <c r="F145" s="7">
        <v>0</v>
      </c>
      <c r="G145" s="5">
        <f t="shared" si="64"/>
        <v>0</v>
      </c>
      <c r="H145" s="5">
        <v>0</v>
      </c>
      <c r="I145" s="5">
        <f t="shared" si="65"/>
        <v>0</v>
      </c>
      <c r="J145" s="5">
        <v>0</v>
      </c>
      <c r="K145" s="5">
        <f t="shared" si="66"/>
        <v>0</v>
      </c>
      <c r="L145" s="6">
        <f t="shared" si="67"/>
        <v>0</v>
      </c>
      <c r="N145" s="49"/>
    </row>
    <row r="146" spans="1:14" ht="15.75" customHeight="1" x14ac:dyDescent="0.2">
      <c r="A146" s="56" t="s">
        <v>111</v>
      </c>
      <c r="B146" s="61" t="s">
        <v>76</v>
      </c>
      <c r="C146" s="58" t="s">
        <v>13</v>
      </c>
      <c r="D146" s="63">
        <v>1.05</v>
      </c>
      <c r="E146" s="63">
        <f>E139*D146</f>
        <v>29.61</v>
      </c>
      <c r="F146" s="7">
        <v>0</v>
      </c>
      <c r="G146" s="5">
        <f t="shared" si="64"/>
        <v>0</v>
      </c>
      <c r="H146" s="5">
        <v>0</v>
      </c>
      <c r="I146" s="5">
        <f t="shared" si="65"/>
        <v>0</v>
      </c>
      <c r="J146" s="5">
        <v>0</v>
      </c>
      <c r="K146" s="5">
        <f t="shared" si="66"/>
        <v>0</v>
      </c>
      <c r="L146" s="6">
        <f t="shared" si="67"/>
        <v>0</v>
      </c>
      <c r="N146" s="49"/>
    </row>
    <row r="147" spans="1:14" ht="17.25" customHeight="1" x14ac:dyDescent="0.2">
      <c r="A147" s="56" t="s">
        <v>112</v>
      </c>
      <c r="B147" s="61" t="s">
        <v>31</v>
      </c>
      <c r="C147" s="58" t="s">
        <v>13</v>
      </c>
      <c r="D147" s="63">
        <v>1</v>
      </c>
      <c r="E147" s="63">
        <f>E139*D147</f>
        <v>28.2</v>
      </c>
      <c r="F147" s="7">
        <v>0</v>
      </c>
      <c r="G147" s="5">
        <f t="shared" si="64"/>
        <v>0</v>
      </c>
      <c r="H147" s="5">
        <v>0</v>
      </c>
      <c r="I147" s="5">
        <f t="shared" si="65"/>
        <v>0</v>
      </c>
      <c r="J147" s="5">
        <v>0</v>
      </c>
      <c r="K147" s="5">
        <f t="shared" si="66"/>
        <v>0</v>
      </c>
      <c r="L147" s="6">
        <f t="shared" si="67"/>
        <v>0</v>
      </c>
      <c r="N147" s="49"/>
    </row>
    <row r="148" spans="1:14" ht="38.25" customHeight="1" x14ac:dyDescent="0.2">
      <c r="A148" s="51">
        <v>15</v>
      </c>
      <c r="B148" s="52" t="s">
        <v>70</v>
      </c>
      <c r="C148" s="64" t="s">
        <v>16</v>
      </c>
      <c r="D148" s="53"/>
      <c r="E148" s="54">
        <v>1</v>
      </c>
      <c r="F148" s="54"/>
      <c r="G148" s="54"/>
      <c r="H148" s="54"/>
      <c r="I148" s="54"/>
      <c r="J148" s="54"/>
      <c r="K148" s="54"/>
      <c r="L148" s="55"/>
      <c r="M148" s="49"/>
    </row>
    <row r="149" spans="1:14" s="70" customFormat="1" ht="12.75" customHeight="1" x14ac:dyDescent="0.2">
      <c r="A149" s="66">
        <v>15.1</v>
      </c>
      <c r="B149" s="65" t="s">
        <v>42</v>
      </c>
      <c r="C149" s="58" t="s">
        <v>16</v>
      </c>
      <c r="D149" s="67"/>
      <c r="E149" s="68">
        <f>E148</f>
        <v>1</v>
      </c>
      <c r="F149" s="4">
        <v>0</v>
      </c>
      <c r="G149" s="5">
        <f t="shared" ref="G149" si="68">F149*E149</f>
        <v>0</v>
      </c>
      <c r="H149" s="7">
        <v>0</v>
      </c>
      <c r="I149" s="5">
        <f t="shared" ref="I149" si="69">H149*E149</f>
        <v>0</v>
      </c>
      <c r="J149" s="5">
        <v>0</v>
      </c>
      <c r="K149" s="5">
        <f t="shared" ref="K149" si="70">J149*E149</f>
        <v>0</v>
      </c>
      <c r="L149" s="6">
        <f t="shared" ref="L149" si="71">K149+I149+G149</f>
        <v>0</v>
      </c>
      <c r="M149" s="69"/>
    </row>
    <row r="150" spans="1:14" ht="38.25" customHeight="1" x14ac:dyDescent="0.2">
      <c r="A150" s="51">
        <v>16</v>
      </c>
      <c r="B150" s="52" t="s">
        <v>71</v>
      </c>
      <c r="C150" s="64" t="s">
        <v>16</v>
      </c>
      <c r="D150" s="53"/>
      <c r="E150" s="54">
        <v>1</v>
      </c>
      <c r="F150" s="54"/>
      <c r="G150" s="54"/>
      <c r="H150" s="54"/>
      <c r="I150" s="54"/>
      <c r="J150" s="54"/>
      <c r="K150" s="54"/>
      <c r="L150" s="55"/>
      <c r="M150" s="49"/>
    </row>
    <row r="151" spans="1:14" ht="12.75" customHeight="1" x14ac:dyDescent="0.2">
      <c r="A151" s="56">
        <v>16.100000000000001</v>
      </c>
      <c r="B151" s="57" t="s">
        <v>42</v>
      </c>
      <c r="C151" s="58" t="s">
        <v>16</v>
      </c>
      <c r="D151" s="59"/>
      <c r="E151" s="60">
        <f>E150</f>
        <v>1</v>
      </c>
      <c r="F151" s="4">
        <v>0</v>
      </c>
      <c r="G151" s="5">
        <f t="shared" ref="G151:G153" si="72">F151*E151</f>
        <v>0</v>
      </c>
      <c r="H151" s="7">
        <v>0</v>
      </c>
      <c r="I151" s="5">
        <f t="shared" ref="I151:I153" si="73">H151*E151</f>
        <v>0</v>
      </c>
      <c r="J151" s="5">
        <v>0</v>
      </c>
      <c r="K151" s="5">
        <f t="shared" ref="K151:K153" si="74">J151*E151</f>
        <v>0</v>
      </c>
      <c r="L151" s="6">
        <f t="shared" ref="L151:L153" si="75">K151+I151+G151</f>
        <v>0</v>
      </c>
      <c r="M151" s="49"/>
    </row>
    <row r="152" spans="1:14" s="74" customFormat="1" ht="12.75" customHeight="1" x14ac:dyDescent="0.2">
      <c r="A152" s="66">
        <v>16.2</v>
      </c>
      <c r="B152" s="65" t="s">
        <v>96</v>
      </c>
      <c r="C152" s="71" t="s">
        <v>16</v>
      </c>
      <c r="D152" s="72"/>
      <c r="E152" s="68">
        <f>E150</f>
        <v>1</v>
      </c>
      <c r="F152" s="4">
        <v>0</v>
      </c>
      <c r="G152" s="5">
        <f t="shared" si="72"/>
        <v>0</v>
      </c>
      <c r="H152" s="5">
        <v>0</v>
      </c>
      <c r="I152" s="5">
        <f t="shared" si="73"/>
        <v>0</v>
      </c>
      <c r="J152" s="7">
        <v>0</v>
      </c>
      <c r="K152" s="5">
        <f t="shared" si="74"/>
        <v>0</v>
      </c>
      <c r="L152" s="6">
        <f t="shared" si="75"/>
        <v>0</v>
      </c>
      <c r="M152" s="73"/>
    </row>
    <row r="153" spans="1:14" ht="17.25" customHeight="1" x14ac:dyDescent="0.2">
      <c r="A153" s="66">
        <v>16.3</v>
      </c>
      <c r="B153" s="61" t="s">
        <v>31</v>
      </c>
      <c r="C153" s="58" t="s">
        <v>16</v>
      </c>
      <c r="D153" s="59">
        <v>1</v>
      </c>
      <c r="E153" s="60">
        <f>E150*D153</f>
        <v>1</v>
      </c>
      <c r="F153" s="7">
        <v>0</v>
      </c>
      <c r="G153" s="5">
        <f t="shared" si="72"/>
        <v>0</v>
      </c>
      <c r="H153" s="5">
        <v>0</v>
      </c>
      <c r="I153" s="5">
        <f t="shared" si="73"/>
        <v>0</v>
      </c>
      <c r="J153" s="5">
        <v>0</v>
      </c>
      <c r="K153" s="5">
        <f t="shared" si="74"/>
        <v>0</v>
      </c>
      <c r="L153" s="6">
        <f t="shared" si="75"/>
        <v>0</v>
      </c>
      <c r="M153" s="49"/>
    </row>
    <row r="154" spans="1:14" s="77" customFormat="1" ht="16.5" customHeight="1" x14ac:dyDescent="0.25">
      <c r="A154" s="51"/>
      <c r="B154" s="53" t="s">
        <v>7</v>
      </c>
      <c r="C154" s="75"/>
      <c r="D154" s="53"/>
      <c r="E154" s="54"/>
      <c r="F154" s="54"/>
      <c r="G154" s="114">
        <f>SUM(G11:G153)</f>
        <v>0</v>
      </c>
      <c r="H154" s="54"/>
      <c r="I154" s="114">
        <f>SUM(I11:I153)</f>
        <v>0</v>
      </c>
      <c r="J154" s="54"/>
      <c r="K154" s="114">
        <f>SUM(K11:K153)</f>
        <v>0</v>
      </c>
      <c r="L154" s="76">
        <f>SUM(L11:L153)</f>
        <v>0</v>
      </c>
    </row>
    <row r="155" spans="1:14" s="42" customFormat="1" ht="18.75" customHeight="1" x14ac:dyDescent="0.25">
      <c r="A155" s="78"/>
      <c r="B155" s="79" t="s">
        <v>14</v>
      </c>
      <c r="C155" s="8">
        <v>0</v>
      </c>
      <c r="D155" s="46"/>
      <c r="E155" s="47"/>
      <c r="F155" s="47"/>
      <c r="G155" s="47"/>
      <c r="H155" s="47"/>
      <c r="I155" s="47"/>
      <c r="J155" s="47"/>
      <c r="K155" s="47"/>
      <c r="L155" s="80">
        <f>C155*G154</f>
        <v>0</v>
      </c>
    </row>
    <row r="156" spans="1:14" s="42" customFormat="1" ht="12.75" customHeight="1" x14ac:dyDescent="0.25">
      <c r="A156" s="51"/>
      <c r="B156" s="53" t="s">
        <v>7</v>
      </c>
      <c r="C156" s="81"/>
      <c r="D156" s="53"/>
      <c r="E156" s="54"/>
      <c r="F156" s="54"/>
      <c r="G156" s="54"/>
      <c r="H156" s="54"/>
      <c r="I156" s="54"/>
      <c r="J156" s="54"/>
      <c r="K156" s="54"/>
      <c r="L156" s="76">
        <f>L155+L154</f>
        <v>0</v>
      </c>
    </row>
    <row r="157" spans="1:14" s="42" customFormat="1" ht="12.75" customHeight="1" x14ac:dyDescent="0.25">
      <c r="A157" s="78"/>
      <c r="B157" s="46" t="s">
        <v>9</v>
      </c>
      <c r="C157" s="8">
        <v>0</v>
      </c>
      <c r="D157" s="46"/>
      <c r="E157" s="47"/>
      <c r="F157" s="47"/>
      <c r="G157" s="47"/>
      <c r="H157" s="47"/>
      <c r="I157" s="47"/>
      <c r="J157" s="47"/>
      <c r="K157" s="47"/>
      <c r="L157" s="80">
        <f>L156*C157</f>
        <v>0</v>
      </c>
    </row>
    <row r="158" spans="1:14" s="42" customFormat="1" ht="12.75" customHeight="1" x14ac:dyDescent="0.25">
      <c r="A158" s="51"/>
      <c r="B158" s="53" t="s">
        <v>7</v>
      </c>
      <c r="C158" s="81"/>
      <c r="D158" s="53"/>
      <c r="E158" s="54"/>
      <c r="F158" s="54"/>
      <c r="G158" s="54"/>
      <c r="H158" s="54"/>
      <c r="I158" s="54"/>
      <c r="J158" s="54"/>
      <c r="K158" s="54"/>
      <c r="L158" s="76">
        <f>L157+L156</f>
        <v>0</v>
      </c>
    </row>
    <row r="159" spans="1:14" s="42" customFormat="1" ht="12.75" customHeight="1" x14ac:dyDescent="0.25">
      <c r="A159" s="78"/>
      <c r="B159" s="46" t="s">
        <v>10</v>
      </c>
      <c r="C159" s="8">
        <v>0</v>
      </c>
      <c r="D159" s="46"/>
      <c r="E159" s="47"/>
      <c r="F159" s="47"/>
      <c r="G159" s="47"/>
      <c r="H159" s="47"/>
      <c r="I159" s="47"/>
      <c r="J159" s="47"/>
      <c r="K159" s="47"/>
      <c r="L159" s="80">
        <f>L158*C159</f>
        <v>0</v>
      </c>
    </row>
    <row r="160" spans="1:14" s="42" customFormat="1" ht="12.75" customHeight="1" x14ac:dyDescent="0.25">
      <c r="A160" s="51"/>
      <c r="B160" s="53" t="s">
        <v>7</v>
      </c>
      <c r="C160" s="81"/>
      <c r="D160" s="53"/>
      <c r="E160" s="54"/>
      <c r="F160" s="54"/>
      <c r="G160" s="54"/>
      <c r="H160" s="54"/>
      <c r="I160" s="54"/>
      <c r="J160" s="54"/>
      <c r="K160" s="54"/>
      <c r="L160" s="76">
        <f>L158+L159</f>
        <v>0</v>
      </c>
    </row>
    <row r="161" spans="1:13" s="42" customFormat="1" ht="12.75" customHeight="1" x14ac:dyDescent="0.25">
      <c r="A161" s="78"/>
      <c r="B161" s="46" t="s">
        <v>11</v>
      </c>
      <c r="C161" s="8">
        <v>0</v>
      </c>
      <c r="D161" s="46"/>
      <c r="E161" s="47"/>
      <c r="F161" s="47"/>
      <c r="G161" s="47"/>
      <c r="H161" s="47"/>
      <c r="I161" s="47"/>
      <c r="J161" s="47"/>
      <c r="K161" s="47"/>
      <c r="L161" s="80">
        <f>L160*C161</f>
        <v>0</v>
      </c>
    </row>
    <row r="162" spans="1:13" s="42" customFormat="1" ht="12.75" customHeight="1" x14ac:dyDescent="0.25">
      <c r="A162" s="51"/>
      <c r="B162" s="53" t="s">
        <v>7</v>
      </c>
      <c r="C162" s="81"/>
      <c r="D162" s="53"/>
      <c r="E162" s="54"/>
      <c r="F162" s="54"/>
      <c r="G162" s="54"/>
      <c r="H162" s="54"/>
      <c r="I162" s="54"/>
      <c r="J162" s="54"/>
      <c r="K162" s="54"/>
      <c r="L162" s="76">
        <f>L160+L161</f>
        <v>0</v>
      </c>
    </row>
    <row r="163" spans="1:13" s="42" customFormat="1" ht="12.75" customHeight="1" x14ac:dyDescent="0.25">
      <c r="A163" s="78"/>
      <c r="B163" s="46" t="s">
        <v>12</v>
      </c>
      <c r="C163" s="8">
        <v>0</v>
      </c>
      <c r="D163" s="46"/>
      <c r="E163" s="47"/>
      <c r="F163" s="47"/>
      <c r="G163" s="47"/>
      <c r="H163" s="47"/>
      <c r="I163" s="47"/>
      <c r="J163" s="47"/>
      <c r="K163" s="47"/>
      <c r="L163" s="80">
        <f>L162*C163</f>
        <v>0</v>
      </c>
    </row>
    <row r="164" spans="1:13" s="42" customFormat="1" ht="18.75" customHeight="1" x14ac:dyDescent="0.25">
      <c r="A164" s="51"/>
      <c r="B164" s="53" t="s">
        <v>7</v>
      </c>
      <c r="C164" s="82"/>
      <c r="D164" s="53"/>
      <c r="E164" s="54"/>
      <c r="F164" s="54"/>
      <c r="G164" s="54"/>
      <c r="H164" s="54"/>
      <c r="I164" s="54"/>
      <c r="J164" s="54"/>
      <c r="K164" s="54"/>
      <c r="L164" s="76">
        <f>L162+L163</f>
        <v>0</v>
      </c>
    </row>
    <row r="165" spans="1:13" s="42" customFormat="1" ht="12.75" customHeight="1" x14ac:dyDescent="0.25">
      <c r="A165" s="78"/>
      <c r="B165" s="46" t="s">
        <v>15</v>
      </c>
      <c r="C165" s="8">
        <v>0</v>
      </c>
      <c r="D165" s="46"/>
      <c r="E165" s="47"/>
      <c r="F165" s="47"/>
      <c r="G165" s="47"/>
      <c r="H165" s="47"/>
      <c r="I165" s="47"/>
      <c r="J165" s="47"/>
      <c r="K165" s="47"/>
      <c r="L165" s="80">
        <f>L164*C165</f>
        <v>0</v>
      </c>
    </row>
    <row r="166" spans="1:13" s="42" customFormat="1" ht="12.75" customHeight="1" thickBot="1" x14ac:dyDescent="0.3">
      <c r="A166" s="83"/>
      <c r="B166" s="84" t="s">
        <v>7</v>
      </c>
      <c r="C166" s="85"/>
      <c r="D166" s="84"/>
      <c r="E166" s="86"/>
      <c r="F166" s="86"/>
      <c r="G166" s="86"/>
      <c r="H166" s="86"/>
      <c r="I166" s="86"/>
      <c r="J166" s="86"/>
      <c r="K166" s="86"/>
      <c r="L166" s="87">
        <f>L164+L165</f>
        <v>0</v>
      </c>
    </row>
    <row r="167" spans="1:13" ht="12.75" customHeight="1" x14ac:dyDescent="0.2">
      <c r="L167" s="49"/>
      <c r="M167" s="49"/>
    </row>
    <row r="168" spans="1:13" ht="12.75" customHeight="1" x14ac:dyDescent="0.2">
      <c r="L168" s="49"/>
      <c r="M168" s="49"/>
    </row>
    <row r="169" spans="1:13" ht="12.75" customHeight="1" x14ac:dyDescent="0.2">
      <c r="K169" s="88"/>
      <c r="L169" s="38"/>
      <c r="M169" s="49"/>
    </row>
    <row r="170" spans="1:13" ht="12.75" customHeight="1" x14ac:dyDescent="0.2"/>
    <row r="171" spans="1:13" ht="12.75" customHeight="1" x14ac:dyDescent="0.2">
      <c r="E171" s="50"/>
    </row>
    <row r="172" spans="1:13" ht="12.75" customHeight="1" x14ac:dyDescent="0.2">
      <c r="E172" s="50"/>
    </row>
    <row r="173" spans="1:13" ht="12.75" customHeight="1" x14ac:dyDescent="0.2">
      <c r="E173" s="50"/>
    </row>
    <row r="174" spans="1:13" ht="12.75" customHeight="1" x14ac:dyDescent="0.2">
      <c r="E174" s="50"/>
    </row>
    <row r="175" spans="1:13" ht="13.5" customHeight="1" x14ac:dyDescent="0.2">
      <c r="E175" s="50"/>
    </row>
    <row r="176" spans="1:13" ht="12" customHeight="1" x14ac:dyDescent="0.2">
      <c r="E176" s="50"/>
    </row>
    <row r="177" spans="5:5" ht="12" customHeight="1" x14ac:dyDescent="0.2">
      <c r="E177" s="50"/>
    </row>
    <row r="178" spans="5:5" ht="12" customHeight="1" x14ac:dyDescent="0.2">
      <c r="E178" s="50"/>
    </row>
    <row r="179" spans="5:5" ht="12" customHeight="1" x14ac:dyDescent="0.2">
      <c r="E179" s="50"/>
    </row>
    <row r="180" spans="5:5" ht="12" customHeight="1" x14ac:dyDescent="0.2"/>
    <row r="181" spans="5:5" ht="12" customHeight="1" x14ac:dyDescent="0.2"/>
    <row r="182" spans="5:5" ht="12" customHeight="1" x14ac:dyDescent="0.2"/>
    <row r="183" spans="5:5" ht="12" customHeight="1" x14ac:dyDescent="0.2"/>
    <row r="184" spans="5:5" ht="12" customHeight="1" x14ac:dyDescent="0.2"/>
    <row r="185" spans="5:5" ht="12" customHeight="1" x14ac:dyDescent="0.2"/>
    <row r="186" spans="5:5" ht="12" customHeight="1" x14ac:dyDescent="0.2"/>
    <row r="187" spans="5:5" ht="12" customHeight="1" x14ac:dyDescent="0.2"/>
    <row r="188" spans="5:5" ht="12" customHeight="1" x14ac:dyDescent="0.2"/>
    <row r="189" spans="5:5" ht="12" customHeight="1" x14ac:dyDescent="0.2"/>
    <row r="190" spans="5:5" ht="12" customHeight="1" x14ac:dyDescent="0.2"/>
    <row r="191" spans="5:5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</sheetData>
  <sheetProtection algorithmName="SHA-512" hashValue="wQ+/iPmCUq1wC9XJJE+gLpG6NTkfYGOPX6FN6uHSksw7hF+/0jgdSM//+qScDrQwtyAE72ezukmEAWx50nljkw==" saltValue="HQpKrZmuxaqbUvoMUA3rzA==" spinCount="100000" sheet="1" objects="1" scenarios="1"/>
  <mergeCells count="8">
    <mergeCell ref="J6:K6"/>
    <mergeCell ref="L6:L7"/>
    <mergeCell ref="A6:A7"/>
    <mergeCell ref="B6:B7"/>
    <mergeCell ref="C6:C7"/>
    <mergeCell ref="D6:E6"/>
    <mergeCell ref="F6:G6"/>
    <mergeCell ref="H6:I6"/>
  </mergeCells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zoomScaleNormal="100" workbookViewId="0">
      <selection activeCell="G3" sqref="G3"/>
    </sheetView>
  </sheetViews>
  <sheetFormatPr defaultRowHeight="15.75" x14ac:dyDescent="0.25"/>
  <cols>
    <col min="1" max="1" width="5.42578125" style="21" customWidth="1"/>
    <col min="2" max="2" width="140.7109375" customWidth="1"/>
    <col min="3" max="3" width="37.140625" style="18" customWidth="1"/>
  </cols>
  <sheetData>
    <row r="1" spans="1:3" s="22" customFormat="1" ht="21.75" customHeight="1" x14ac:dyDescent="0.25">
      <c r="A1" s="20" t="s">
        <v>0</v>
      </c>
      <c r="B1" s="20" t="s">
        <v>45</v>
      </c>
      <c r="C1" s="20" t="s">
        <v>46</v>
      </c>
    </row>
    <row r="2" spans="1:3" ht="178.5" customHeight="1" x14ac:dyDescent="0.25">
      <c r="A2" s="20">
        <v>1</v>
      </c>
      <c r="B2" s="16"/>
      <c r="C2" s="17" t="s">
        <v>64</v>
      </c>
    </row>
    <row r="3" spans="1:3" ht="155.25" customHeight="1" x14ac:dyDescent="0.25">
      <c r="A3" s="20">
        <v>2</v>
      </c>
      <c r="B3" s="16"/>
      <c r="C3" s="17" t="s">
        <v>48</v>
      </c>
    </row>
    <row r="4" spans="1:3" ht="366.75" customHeight="1" x14ac:dyDescent="0.25">
      <c r="A4" s="20">
        <v>3</v>
      </c>
      <c r="B4" s="16"/>
      <c r="C4" s="17" t="s">
        <v>50</v>
      </c>
    </row>
    <row r="5" spans="1:3" ht="316.5" customHeight="1" x14ac:dyDescent="0.25">
      <c r="A5" s="20">
        <v>4</v>
      </c>
      <c r="B5" s="16"/>
      <c r="C5" s="17" t="s">
        <v>49</v>
      </c>
    </row>
    <row r="6" spans="1:3" ht="178.5" customHeight="1" x14ac:dyDescent="0.25">
      <c r="A6" s="20">
        <v>5</v>
      </c>
      <c r="B6" s="16"/>
      <c r="C6" s="19"/>
    </row>
    <row r="7" spans="1:3" ht="178.5" customHeight="1" x14ac:dyDescent="0.25">
      <c r="A7" s="20">
        <v>6</v>
      </c>
      <c r="B7" s="16"/>
      <c r="C7" s="17" t="s">
        <v>65</v>
      </c>
    </row>
    <row r="8" spans="1:3" ht="143.25" customHeight="1" x14ac:dyDescent="0.25">
      <c r="A8" s="20">
        <v>7</v>
      </c>
      <c r="B8" s="16"/>
      <c r="C8" s="17" t="s">
        <v>53</v>
      </c>
    </row>
    <row r="9" spans="1:3" ht="192.75" customHeight="1" x14ac:dyDescent="0.25">
      <c r="A9" s="20">
        <v>8</v>
      </c>
      <c r="B9" s="16"/>
      <c r="C9" s="17" t="s">
        <v>54</v>
      </c>
    </row>
    <row r="10" spans="1:3" ht="153" customHeight="1" x14ac:dyDescent="0.25">
      <c r="A10" s="20">
        <v>9</v>
      </c>
      <c r="B10" s="16"/>
      <c r="C10" s="17" t="s">
        <v>55</v>
      </c>
    </row>
    <row r="11" spans="1:3" ht="171.75" customHeight="1" x14ac:dyDescent="0.25">
      <c r="A11" s="20">
        <v>10</v>
      </c>
      <c r="B11" s="16"/>
      <c r="C11" s="17" t="s">
        <v>58</v>
      </c>
    </row>
    <row r="12" spans="1:3" ht="168" customHeight="1" x14ac:dyDescent="0.25">
      <c r="A12" s="23" t="s">
        <v>60</v>
      </c>
      <c r="B12" s="16"/>
      <c r="C12" s="17" t="s">
        <v>61</v>
      </c>
    </row>
    <row r="13" spans="1:3" ht="363.75" customHeight="1" x14ac:dyDescent="0.25">
      <c r="A13" s="20">
        <v>12</v>
      </c>
      <c r="B13" s="16"/>
      <c r="C13" s="17" t="s">
        <v>63</v>
      </c>
    </row>
    <row r="14" spans="1:3" ht="404.25" customHeight="1" x14ac:dyDescent="0.25">
      <c r="A14" s="20">
        <v>13</v>
      </c>
      <c r="B14" s="16"/>
      <c r="C14" s="17" t="s">
        <v>66</v>
      </c>
    </row>
    <row r="15" spans="1:3" ht="173.25" customHeight="1" x14ac:dyDescent="0.25">
      <c r="A15" s="20">
        <v>14</v>
      </c>
      <c r="B15" s="16"/>
      <c r="C15" s="17" t="s">
        <v>72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თავფურცელი</vt:lpstr>
      <vt:lpstr>ლუდსახარშის შენობა </vt:lpstr>
      <vt:lpstr>განმარტება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2026-03-11T18:23:50Z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2025-07-11T09:02:37Z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fad489ca-a64e-4f72-a9d8-3ada0510ac3e</vt:lpwstr>
  </property>
  <property fmtid="{D5CDD505-2E9C-101B-9397-08002B2CF9AE}" pid="7" name="MSIP_Label_defa4170-0d19-0005-0004-bc88714345d2_ActionId">
    <vt:lpwstr>6bf2e7bd-b432-4d0a-a9a2-cae6d413e460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