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Fileserver\!pre\TB-000-YT-PR-6648 - Lisi View Defect Fixing\Tender Documents\"/>
    </mc:Choice>
  </mc:AlternateContent>
  <xr:revisionPtr revIDLastSave="0" documentId="13_ncr:1_{F528AD4E-510A-4B14-89AA-153D1067E775}" xr6:coauthVersionLast="37" xr6:coauthVersionMax="47" xr10:uidLastSave="{00000000-0000-0000-0000-000000000000}"/>
  <bookViews>
    <workbookView xWindow="0" yWindow="0" windowWidth="23040" windowHeight="9684" tabRatio="718" xr2:uid="{00000000-000D-0000-FFFF-FFFF00000000}"/>
  </bookViews>
  <sheets>
    <sheet name="თავფურცელი" sheetId="32" r:id="rId1"/>
    <sheet name="vila #1" sheetId="19" r:id="rId2"/>
    <sheet name="villa #2" sheetId="21" r:id="rId3"/>
    <sheet name="Apartment #3" sheetId="22" r:id="rId4"/>
    <sheet name="Apartment #4" sheetId="24" r:id="rId5"/>
    <sheet name="Apartment #5" sheetId="25" r:id="rId6"/>
    <sheet name="Apartment #6" sheetId="26" r:id="rId7"/>
    <sheet name="vila #7" sheetId="27" r:id="rId8"/>
    <sheet name="Building #1" sheetId="28" r:id="rId9"/>
    <sheet name="Building #B3" sheetId="30" r:id="rId10"/>
    <sheet name="Building #B2" sheetId="31" r:id="rId11"/>
  </sheets>
  <externalReferences>
    <externalReference r:id="rId12"/>
    <externalReference r:id="rId13"/>
    <externalReference r:id="rId14"/>
    <externalReference r:id="rId15"/>
    <externalReference r:id="rId16"/>
    <externalReference r:id="rId17"/>
    <externalReference r:id="rId18"/>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xlnm._FilterDatabase" localSheetId="3" hidden="1">'Apartment #3'!$B$6:$K$74</definedName>
    <definedName name="_xlnm._FilterDatabase" localSheetId="4" hidden="1">'Apartment #4'!$B$6:$K$74</definedName>
    <definedName name="_xlnm._FilterDatabase" localSheetId="5" hidden="1">'Apartment #5'!$B$6:$K$74</definedName>
    <definedName name="_xlnm._FilterDatabase" localSheetId="6" hidden="1">'Apartment #6'!$B$6:$K$74</definedName>
    <definedName name="_xlnm._FilterDatabase" localSheetId="8" hidden="1">'Building #1'!$B$6:$K$76</definedName>
    <definedName name="_xlnm._FilterDatabase" localSheetId="10" hidden="1">'Building #B2'!$B$6:$K$94</definedName>
    <definedName name="_xlnm._FilterDatabase" localSheetId="9" hidden="1">'Building #B3'!$B$6:$K$94</definedName>
    <definedName name="_xlnm._FilterDatabase" localSheetId="1" hidden="1">'vila #1'!$B$6:$K$74</definedName>
    <definedName name="_xlnm._FilterDatabase" localSheetId="7" hidden="1">'vila #7'!$B$6:$K$74</definedName>
    <definedName name="_xlnm._FilterDatabase" localSheetId="2" hidden="1">'villa #2'!$B$6:$K$74</definedName>
    <definedName name="_filterDatabaseActual" hidden="1">'[1]Gen Data'!$A$1:$B$309</definedName>
    <definedName name="a" localSheetId="3">#REF!</definedName>
    <definedName name="a" localSheetId="4">#REF!</definedName>
    <definedName name="a" localSheetId="5">#REF!</definedName>
    <definedName name="a" localSheetId="6">#REF!</definedName>
    <definedName name="a" localSheetId="8">#REF!</definedName>
    <definedName name="a" localSheetId="10">#REF!</definedName>
    <definedName name="a" localSheetId="9">#REF!</definedName>
    <definedName name="a" localSheetId="7">#REF!</definedName>
    <definedName name="a" localSheetId="2">#REF!</definedName>
    <definedName name="a">#REF!</definedName>
    <definedName name="A1234567890" localSheetId="3">#REF!</definedName>
    <definedName name="A1234567890" localSheetId="4">#REF!</definedName>
    <definedName name="A1234567890" localSheetId="5">#REF!</definedName>
    <definedName name="A1234567890" localSheetId="6">#REF!</definedName>
    <definedName name="A1234567890" localSheetId="8">#REF!</definedName>
    <definedName name="A1234567890" localSheetId="10">#REF!</definedName>
    <definedName name="A1234567890" localSheetId="9">#REF!</definedName>
    <definedName name="A1234567890" localSheetId="7">#REF!</definedName>
    <definedName name="A1234567890" localSheetId="2">#REF!</definedName>
    <definedName name="A1234567890">#REF!</definedName>
    <definedName name="aa" localSheetId="3">#REF!</definedName>
    <definedName name="aa" localSheetId="4">#REF!</definedName>
    <definedName name="aa" localSheetId="5">#REF!</definedName>
    <definedName name="aa" localSheetId="6">#REF!</definedName>
    <definedName name="aa" localSheetId="8">#REF!</definedName>
    <definedName name="aa" localSheetId="10">#REF!</definedName>
    <definedName name="aa" localSheetId="9">#REF!</definedName>
    <definedName name="aa" localSheetId="7">#REF!</definedName>
    <definedName name="aa" localSheetId="2">#REF!</definedName>
    <definedName name="aa">#REF!</definedName>
    <definedName name="aaa" localSheetId="4">#REF!</definedName>
    <definedName name="aaa" localSheetId="5">#REF!</definedName>
    <definedName name="aaa" localSheetId="6">#REF!</definedName>
    <definedName name="aaa" localSheetId="8">#REF!</definedName>
    <definedName name="aaa" localSheetId="10">#REF!</definedName>
    <definedName name="aaa" localSheetId="9">#REF!</definedName>
    <definedName name="aaa" localSheetId="7">#REF!</definedName>
    <definedName name="aaa">#REF!</definedName>
    <definedName name="aaaaaaaaa" localSheetId="4">#REF!</definedName>
    <definedName name="aaaaaaaaa" localSheetId="5">#REF!</definedName>
    <definedName name="aaaaaaaaa" localSheetId="6">#REF!</definedName>
    <definedName name="aaaaaaaaa" localSheetId="8">#REF!</definedName>
    <definedName name="aaaaaaaaa" localSheetId="10">#REF!</definedName>
    <definedName name="aaaaaaaaa" localSheetId="9">#REF!</definedName>
    <definedName name="aaaaaaaaa" localSheetId="7">#REF!</definedName>
    <definedName name="aaaaaaaaa">#REF!</definedName>
    <definedName name="aaaaaaaaaaaaaa" localSheetId="4">'[2]In Basic'!#REF!</definedName>
    <definedName name="aaaaaaaaaaaaaa" localSheetId="5">'[2]In Basic'!#REF!</definedName>
    <definedName name="aaaaaaaaaaaaaa" localSheetId="6">'[2]In Basic'!#REF!</definedName>
    <definedName name="aaaaaaaaaaaaaa" localSheetId="8">'[2]In Basic'!#REF!</definedName>
    <definedName name="aaaaaaaaaaaaaa" localSheetId="10">'[2]In Basic'!#REF!</definedName>
    <definedName name="aaaaaaaaaaaaaa" localSheetId="9">'[2]In Basic'!#REF!</definedName>
    <definedName name="aaaaaaaaaaaaaa" localSheetId="7">'[2]In Basic'!#REF!</definedName>
    <definedName name="aaaaaaaaaaaaaa">'[2]In Basic'!#REF!</definedName>
    <definedName name="Admin.Cost.PR">'[2]In Basic'!$I$75:$T$75</definedName>
    <definedName name="ADR">'[2]In Basic'!$I$61:$T$61</definedName>
    <definedName name="af" localSheetId="3">#REF!</definedName>
    <definedName name="af" localSheetId="4">#REF!</definedName>
    <definedName name="af" localSheetId="5">#REF!</definedName>
    <definedName name="af" localSheetId="6">#REF!</definedName>
    <definedName name="af" localSheetId="8">#REF!</definedName>
    <definedName name="af" localSheetId="10">#REF!</definedName>
    <definedName name="af" localSheetId="9">#REF!</definedName>
    <definedName name="af" localSheetId="7">#REF!</definedName>
    <definedName name="af" localSheetId="2">#REF!</definedName>
    <definedName name="af">#REF!</definedName>
    <definedName name="AMWE" localSheetId="3">#REF!</definedName>
    <definedName name="AMWE" localSheetId="4">#REF!</definedName>
    <definedName name="AMWE" localSheetId="5">#REF!</definedName>
    <definedName name="AMWE" localSheetId="6">#REF!</definedName>
    <definedName name="AMWE" localSheetId="8">#REF!</definedName>
    <definedName name="AMWE" localSheetId="10">#REF!</definedName>
    <definedName name="AMWE" localSheetId="9">#REF!</definedName>
    <definedName name="AMWE" localSheetId="7">#REF!</definedName>
    <definedName name="AMWE" localSheetId="2">#REF!</definedName>
    <definedName name="AMWE">#REF!</definedName>
    <definedName name="anscount" hidden="1">2</definedName>
    <definedName name="AS2DocOpenMode" hidden="1">"AS2DocumentEdit"</definedName>
    <definedName name="asdasdadadasdasd" localSheetId="4">#REF!</definedName>
    <definedName name="asdasdadadasdasd" localSheetId="5">#REF!</definedName>
    <definedName name="asdasdadadasdasd" localSheetId="6">#REF!</definedName>
    <definedName name="asdasdadadasdasd" localSheetId="8">#REF!</definedName>
    <definedName name="asdasdadadasdasd" localSheetId="10">#REF!</definedName>
    <definedName name="asdasdadadasdasd" localSheetId="9">#REF!</definedName>
    <definedName name="asdasdadadasdasd" localSheetId="7">#REF!</definedName>
    <definedName name="asdasdadadasdasd">#REF!</definedName>
    <definedName name="asdasdadasdadasasd" localSheetId="4">#REF!</definedName>
    <definedName name="asdasdadasdadasasd" localSheetId="5">#REF!</definedName>
    <definedName name="asdasdadasdadasasd" localSheetId="6">#REF!</definedName>
    <definedName name="asdasdadasdadasasd" localSheetId="8">#REF!</definedName>
    <definedName name="asdasdadasdadasasd" localSheetId="10">#REF!</definedName>
    <definedName name="asdasdadasdadasasd" localSheetId="9">#REF!</definedName>
    <definedName name="asdasdadasdadasasd" localSheetId="7">#REF!</definedName>
    <definedName name="asdasdadasdadasasd">#REF!</definedName>
    <definedName name="asdasdasdada" localSheetId="4">'[2]In Basic'!#REF!</definedName>
    <definedName name="asdasdasdada" localSheetId="5">'[2]In Basic'!#REF!</definedName>
    <definedName name="asdasdasdada" localSheetId="6">'[2]In Basic'!#REF!</definedName>
    <definedName name="asdasdasdada" localSheetId="8">'[2]In Basic'!#REF!</definedName>
    <definedName name="asdasdasdada" localSheetId="10">'[2]In Basic'!#REF!</definedName>
    <definedName name="asdasdasdada" localSheetId="9">'[2]In Basic'!#REF!</definedName>
    <definedName name="asdasdasdada" localSheetId="7">'[2]In Basic'!#REF!</definedName>
    <definedName name="asdasdasdada">'[2]In Basic'!#REF!</definedName>
    <definedName name="asdasdasdadaad" localSheetId="4">#REF!</definedName>
    <definedName name="asdasdasdadaad" localSheetId="5">#REF!</definedName>
    <definedName name="asdasdasdadaad" localSheetId="6">#REF!</definedName>
    <definedName name="asdasdasdadaad" localSheetId="8">#REF!</definedName>
    <definedName name="asdasdasdadaad" localSheetId="10">#REF!</definedName>
    <definedName name="asdasdasdadaad" localSheetId="9">#REF!</definedName>
    <definedName name="asdasdasdadaad" localSheetId="7">#REF!</definedName>
    <definedName name="asdasdasdadaad">#REF!</definedName>
    <definedName name="asdasdasdasdasada" localSheetId="4">'[2]In Basic'!#REF!</definedName>
    <definedName name="asdasdasdasdasada" localSheetId="5">'[2]In Basic'!#REF!</definedName>
    <definedName name="asdasdasdasdasada" localSheetId="6">'[2]In Basic'!#REF!</definedName>
    <definedName name="asdasdasdasdasada" localSheetId="8">'[2]In Basic'!#REF!</definedName>
    <definedName name="asdasdasdasdasada" localSheetId="10">'[2]In Basic'!#REF!</definedName>
    <definedName name="asdasdasdasdasada" localSheetId="9">'[2]In Basic'!#REF!</definedName>
    <definedName name="asdasdasdasdasada" localSheetId="7">'[2]In Basic'!#REF!</definedName>
    <definedName name="asdasdasdasdasada">'[2]In Basic'!#REF!</definedName>
    <definedName name="asdsadasdasda" localSheetId="4">#REF!</definedName>
    <definedName name="asdsadasdasda" localSheetId="5">#REF!</definedName>
    <definedName name="asdsadasdasda" localSheetId="6">#REF!</definedName>
    <definedName name="asdsadasdasda" localSheetId="8">#REF!</definedName>
    <definedName name="asdsadasdasda" localSheetId="10">#REF!</definedName>
    <definedName name="asdsadasdasda" localSheetId="9">#REF!</definedName>
    <definedName name="asdsadasdasda" localSheetId="7">#REF!</definedName>
    <definedName name="asdsadasdasda">#REF!</definedName>
    <definedName name="awdawda" localSheetId="3">'[2]In Basic'!#REF!</definedName>
    <definedName name="awdawda" localSheetId="4">'[2]In Basic'!#REF!</definedName>
    <definedName name="awdawda" localSheetId="5">'[2]In Basic'!#REF!</definedName>
    <definedName name="awdawda" localSheetId="6">'[2]In Basic'!#REF!</definedName>
    <definedName name="awdawda" localSheetId="8">'[2]In Basic'!#REF!</definedName>
    <definedName name="awdawda" localSheetId="10">'[2]In Basic'!#REF!</definedName>
    <definedName name="awdawda" localSheetId="9">'[2]In Basic'!#REF!</definedName>
    <definedName name="awdawda" localSheetId="7">'[2]In Basic'!#REF!</definedName>
    <definedName name="awdawda" localSheetId="2">'[2]In Basic'!#REF!</definedName>
    <definedName name="awdawda">'[2]In Basic'!#REF!</definedName>
    <definedName name="b" localSheetId="3">#REF!</definedName>
    <definedName name="b" localSheetId="4">#REF!</definedName>
    <definedName name="b" localSheetId="5">#REF!</definedName>
    <definedName name="b" localSheetId="6">#REF!</definedName>
    <definedName name="b" localSheetId="8">#REF!</definedName>
    <definedName name="b" localSheetId="10">#REF!</definedName>
    <definedName name="b" localSheetId="9">#REF!</definedName>
    <definedName name="b" localSheetId="7">#REF!</definedName>
    <definedName name="b" localSheetId="2">#REF!</definedName>
    <definedName name="b">#REF!</definedName>
    <definedName name="BaseFee">[2]Wkgs!$F$36:$S$36</definedName>
    <definedName name="BSCheck">[2]BS!$F$32</definedName>
    <definedName name="BWIC" localSheetId="3">#REF!</definedName>
    <definedName name="BWIC" localSheetId="4">#REF!</definedName>
    <definedName name="BWIC" localSheetId="5">#REF!</definedName>
    <definedName name="BWIC" localSheetId="6">#REF!</definedName>
    <definedName name="BWIC" localSheetId="8">#REF!</definedName>
    <definedName name="BWIC" localSheetId="10">#REF!</definedName>
    <definedName name="BWIC" localSheetId="9">#REF!</definedName>
    <definedName name="BWIC" localSheetId="7">#REF!</definedName>
    <definedName name="BWIC" localSheetId="2">#REF!</definedName>
    <definedName name="BWIC">#REF!</definedName>
    <definedName name="C_B.Perc.of_Rooms.">'[2]In Basic'!$I$63:$T$63</definedName>
    <definedName name="CapexAss1" localSheetId="3">'[2]In Basic'!#REF!</definedName>
    <definedName name="CapexAss1" localSheetId="4">'[2]In Basic'!#REF!</definedName>
    <definedName name="CapexAss1" localSheetId="5">'[2]In Basic'!#REF!</definedName>
    <definedName name="CapexAss1" localSheetId="6">'[2]In Basic'!#REF!</definedName>
    <definedName name="CapexAss1" localSheetId="8">'[2]In Basic'!#REF!</definedName>
    <definedName name="CapexAss1" localSheetId="10">'[2]In Basic'!#REF!</definedName>
    <definedName name="CapexAss1" localSheetId="9">'[2]In Basic'!#REF!</definedName>
    <definedName name="CapexAss1" localSheetId="7">'[2]In Basic'!#REF!</definedName>
    <definedName name="CapexAss1" localSheetId="2">'[2]In Basic'!#REF!</definedName>
    <definedName name="CapexAss1">'[2]In Basic'!#REF!</definedName>
    <definedName name="CapexAss3" localSheetId="3">'[2]In Basic'!#REF!</definedName>
    <definedName name="CapexAss3" localSheetId="4">'[2]In Basic'!#REF!</definedName>
    <definedName name="CapexAss3" localSheetId="5">'[2]In Basic'!#REF!</definedName>
    <definedName name="CapexAss3" localSheetId="6">'[2]In Basic'!#REF!</definedName>
    <definedName name="CapexAss3" localSheetId="8">'[2]In Basic'!#REF!</definedName>
    <definedName name="CapexAss3" localSheetId="10">'[2]In Basic'!#REF!</definedName>
    <definedName name="CapexAss3" localSheetId="9">'[2]In Basic'!#REF!</definedName>
    <definedName name="CapexAss3" localSheetId="7">'[2]In Basic'!#REF!</definedName>
    <definedName name="CapexAss3" localSheetId="2">'[2]In Basic'!#REF!</definedName>
    <definedName name="CapexAss3">'[2]In Basic'!#REF!</definedName>
    <definedName name="CapexAss4" localSheetId="3">'[2]In Basic'!#REF!</definedName>
    <definedName name="CapexAss4" localSheetId="4">'[2]In Basic'!#REF!</definedName>
    <definedName name="CapexAss4" localSheetId="5">'[2]In Basic'!#REF!</definedName>
    <definedName name="CapexAss4" localSheetId="6">'[2]In Basic'!#REF!</definedName>
    <definedName name="CapexAss4" localSheetId="8">'[2]In Basic'!#REF!</definedName>
    <definedName name="CapexAss4" localSheetId="10">'[2]In Basic'!#REF!</definedName>
    <definedName name="CapexAss4" localSheetId="9">'[2]In Basic'!#REF!</definedName>
    <definedName name="CapexAss4" localSheetId="7">'[2]In Basic'!#REF!</definedName>
    <definedName name="CapexAss4" localSheetId="2">'[2]In Basic'!#REF!</definedName>
    <definedName name="CapexAss4">'[2]In Basic'!#REF!</definedName>
    <definedName name="ceiling_finishes" localSheetId="3">#REF!</definedName>
    <definedName name="ceiling_finishes" localSheetId="4">#REF!</definedName>
    <definedName name="ceiling_finishes" localSheetId="5">#REF!</definedName>
    <definedName name="ceiling_finishes" localSheetId="6">#REF!</definedName>
    <definedName name="ceiling_finishes" localSheetId="8">#REF!</definedName>
    <definedName name="ceiling_finishes" localSheetId="10">#REF!</definedName>
    <definedName name="ceiling_finishes" localSheetId="9">#REF!</definedName>
    <definedName name="ceiling_finishes" localSheetId="7">#REF!</definedName>
    <definedName name="ceiling_finishes" localSheetId="2">#REF!</definedName>
    <definedName name="ceiling_finishes">#REF!</definedName>
    <definedName name="CoGSmargin">[3]Input!$I$53:$S$53</definedName>
    <definedName name="Column1" localSheetId="3">#REF!</definedName>
    <definedName name="Column1" localSheetId="4">#REF!</definedName>
    <definedName name="Column1" localSheetId="5">#REF!</definedName>
    <definedName name="Column1" localSheetId="6">#REF!</definedName>
    <definedName name="Column1" localSheetId="8">#REF!</definedName>
    <definedName name="Column1" localSheetId="10">#REF!</definedName>
    <definedName name="Column1" localSheetId="9">#REF!</definedName>
    <definedName name="Column1" localSheetId="7">#REF!</definedName>
    <definedName name="Column1" localSheetId="2">#REF!</definedName>
    <definedName name="Column1">#REF!</definedName>
    <definedName name="Column2" localSheetId="3">#REF!</definedName>
    <definedName name="Column2" localSheetId="4">#REF!</definedName>
    <definedName name="Column2" localSheetId="5">#REF!</definedName>
    <definedName name="Column2" localSheetId="6">#REF!</definedName>
    <definedName name="Column2" localSheetId="8">#REF!</definedName>
    <definedName name="Column2" localSheetId="10">#REF!</definedName>
    <definedName name="Column2" localSheetId="9">#REF!</definedName>
    <definedName name="Column2" localSheetId="7">#REF!</definedName>
    <definedName name="Column2" localSheetId="2">#REF!</definedName>
    <definedName name="Column2">#REF!</definedName>
    <definedName name="Column3" localSheetId="3">#REF!</definedName>
    <definedName name="Column3" localSheetId="4">#REF!</definedName>
    <definedName name="Column3" localSheetId="5">#REF!</definedName>
    <definedName name="Column3" localSheetId="6">#REF!</definedName>
    <definedName name="Column3" localSheetId="8">#REF!</definedName>
    <definedName name="Column3" localSheetId="10">#REF!</definedName>
    <definedName name="Column3" localSheetId="9">#REF!</definedName>
    <definedName name="Column3" localSheetId="7">#REF!</definedName>
    <definedName name="Column3" localSheetId="2">#REF!</definedName>
    <definedName name="Column3">#REF!</definedName>
    <definedName name="Column32" localSheetId="3">#REF!</definedName>
    <definedName name="Column32" localSheetId="4">#REF!</definedName>
    <definedName name="Column32" localSheetId="5">#REF!</definedName>
    <definedName name="Column32" localSheetId="6">#REF!</definedName>
    <definedName name="Column32" localSheetId="8">#REF!</definedName>
    <definedName name="Column32" localSheetId="10">#REF!</definedName>
    <definedName name="Column32" localSheetId="9">#REF!</definedName>
    <definedName name="Column32" localSheetId="7">#REF!</definedName>
    <definedName name="Column32" localSheetId="2">#REF!</definedName>
    <definedName name="Column32">#REF!</definedName>
    <definedName name="Column4" localSheetId="3">#REF!</definedName>
    <definedName name="Column4" localSheetId="4">#REF!</definedName>
    <definedName name="Column4" localSheetId="5">#REF!</definedName>
    <definedName name="Column4" localSheetId="6">#REF!</definedName>
    <definedName name="Column4" localSheetId="8">#REF!</definedName>
    <definedName name="Column4" localSheetId="10">#REF!</definedName>
    <definedName name="Column4" localSheetId="9">#REF!</definedName>
    <definedName name="Column4" localSheetId="7">#REF!</definedName>
    <definedName name="Column4" localSheetId="2">#REF!</definedName>
    <definedName name="Column4">#REF!</definedName>
    <definedName name="Corp.Tax">[2]Wkgs!$F$54:$S$54</definedName>
    <definedName name="d" localSheetId="3">#REF!</definedName>
    <definedName name="d" localSheetId="4">#REF!</definedName>
    <definedName name="d" localSheetId="5">#REF!</definedName>
    <definedName name="d" localSheetId="6">#REF!</definedName>
    <definedName name="d" localSheetId="8">#REF!</definedName>
    <definedName name="d" localSheetId="10">#REF!</definedName>
    <definedName name="d" localSheetId="9">#REF!</definedName>
    <definedName name="d" localSheetId="7">#REF!</definedName>
    <definedName name="d" localSheetId="2">#REF!</definedName>
    <definedName name="d">#REF!</definedName>
    <definedName name="dd" localSheetId="3">#REF!</definedName>
    <definedName name="dd" localSheetId="4">#REF!</definedName>
    <definedName name="dd" localSheetId="5">#REF!</definedName>
    <definedName name="dd" localSheetId="6">#REF!</definedName>
    <definedName name="dd" localSheetId="8">#REF!</definedName>
    <definedName name="dd" localSheetId="10">#REF!</definedName>
    <definedName name="dd" localSheetId="9">#REF!</definedName>
    <definedName name="dd" localSheetId="7">#REF!</definedName>
    <definedName name="dd" localSheetId="2">#REF!</definedName>
    <definedName name="dd">#REF!</definedName>
    <definedName name="ddd" localSheetId="3">#REF!</definedName>
    <definedName name="ddd" localSheetId="4">#REF!</definedName>
    <definedName name="ddd" localSheetId="5">#REF!</definedName>
    <definedName name="ddd" localSheetId="6">#REF!</definedName>
    <definedName name="ddd" localSheetId="8">#REF!</definedName>
    <definedName name="ddd" localSheetId="10">#REF!</definedName>
    <definedName name="ddd" localSheetId="9">#REF!</definedName>
    <definedName name="ddd" localSheetId="7">#REF!</definedName>
    <definedName name="ddd" localSheetId="2">#REF!</definedName>
    <definedName name="ddd">#REF!</definedName>
    <definedName name="ddg" localSheetId="3">#REF!</definedName>
    <definedName name="ddg" localSheetId="4">#REF!</definedName>
    <definedName name="ddg" localSheetId="5">#REF!</definedName>
    <definedName name="ddg" localSheetId="6">#REF!</definedName>
    <definedName name="ddg" localSheetId="8">#REF!</definedName>
    <definedName name="ddg" localSheetId="10">#REF!</definedName>
    <definedName name="ddg" localSheetId="9">#REF!</definedName>
    <definedName name="ddg" localSheetId="7">#REF!</definedName>
    <definedName name="ddg" localSheetId="2">#REF!</definedName>
    <definedName name="ddg">#REF!</definedName>
    <definedName name="Demolitions" localSheetId="3">#REF!</definedName>
    <definedName name="Demolitions" localSheetId="4">#REF!</definedName>
    <definedName name="Demolitions" localSheetId="5">#REF!</definedName>
    <definedName name="Demolitions" localSheetId="6">#REF!</definedName>
    <definedName name="Demolitions" localSheetId="8">#REF!</definedName>
    <definedName name="Demolitions" localSheetId="10">#REF!</definedName>
    <definedName name="Demolitions" localSheetId="9">#REF!</definedName>
    <definedName name="Demolitions" localSheetId="7">#REF!</definedName>
    <definedName name="Demolitions" localSheetId="2">#REF!</definedName>
    <definedName name="Demolitions">#REF!</definedName>
    <definedName name="Dev.capex">'[2]S&amp;U'!$F$26:$S$26</definedName>
    <definedName name="df" localSheetId="3">#REF!</definedName>
    <definedName name="df" localSheetId="4">#REF!</definedName>
    <definedName name="df" localSheetId="5">#REF!</definedName>
    <definedName name="df" localSheetId="6">#REF!</definedName>
    <definedName name="df" localSheetId="8">#REF!</definedName>
    <definedName name="df" localSheetId="10">#REF!</definedName>
    <definedName name="df" localSheetId="9">#REF!</definedName>
    <definedName name="df" localSheetId="7">#REF!</definedName>
    <definedName name="df" localSheetId="2">#REF!</definedName>
    <definedName name="df">#REF!</definedName>
    <definedName name="dfh" localSheetId="3">#REF!</definedName>
    <definedName name="dfh" localSheetId="4">#REF!</definedName>
    <definedName name="dfh" localSheetId="5">#REF!</definedName>
    <definedName name="dfh" localSheetId="6">#REF!</definedName>
    <definedName name="dfh" localSheetId="8">#REF!</definedName>
    <definedName name="dfh" localSheetId="10">#REF!</definedName>
    <definedName name="dfh" localSheetId="9">#REF!</definedName>
    <definedName name="dfh" localSheetId="7">#REF!</definedName>
    <definedName name="dfh" localSheetId="2">#REF!</definedName>
    <definedName name="dfh">#REF!</definedName>
    <definedName name="Disposal_Inst" localSheetId="3">#REF!</definedName>
    <definedName name="Disposal_Inst" localSheetId="4">#REF!</definedName>
    <definedName name="Disposal_Inst" localSheetId="5">#REF!</definedName>
    <definedName name="Disposal_Inst" localSheetId="6">#REF!</definedName>
    <definedName name="Disposal_Inst" localSheetId="8">#REF!</definedName>
    <definedName name="Disposal_Inst" localSheetId="10">#REF!</definedName>
    <definedName name="Disposal_Inst" localSheetId="9">#REF!</definedName>
    <definedName name="Disposal_Inst" localSheetId="7">#REF!</definedName>
    <definedName name="Disposal_Inst" localSheetId="2">#REF!</definedName>
    <definedName name="Disposal_Inst">#REF!</definedName>
    <definedName name="Dividends">'[2]In Basic'!$F$132:$T$132</definedName>
    <definedName name="E" localSheetId="3">#REF!</definedName>
    <definedName name="E" localSheetId="4">#REF!</definedName>
    <definedName name="E" localSheetId="5">#REF!</definedName>
    <definedName name="E" localSheetId="6">#REF!</definedName>
    <definedName name="E" localSheetId="8">#REF!</definedName>
    <definedName name="E" localSheetId="10">#REF!</definedName>
    <definedName name="E" localSheetId="9">#REF!</definedName>
    <definedName name="E" localSheetId="7">#REF!</definedName>
    <definedName name="E" localSheetId="2">#REF!</definedName>
    <definedName name="E">#REF!</definedName>
    <definedName name="Ebitda">[2]IS!$F$23:$S$23</definedName>
    <definedName name="Electrical" localSheetId="3">#REF!</definedName>
    <definedName name="Electrical" localSheetId="4">#REF!</definedName>
    <definedName name="Electrical" localSheetId="5">#REF!</definedName>
    <definedName name="Electrical" localSheetId="6">#REF!</definedName>
    <definedName name="Electrical" localSheetId="8">#REF!</definedName>
    <definedName name="Electrical" localSheetId="10">#REF!</definedName>
    <definedName name="Electrical" localSheetId="9">#REF!</definedName>
    <definedName name="Electrical" localSheetId="7">#REF!</definedName>
    <definedName name="Electrical" localSheetId="2">#REF!</definedName>
    <definedName name="Electrical">#REF!</definedName>
    <definedName name="euro" localSheetId="3">#REF!</definedName>
    <definedName name="euro" localSheetId="4">#REF!</definedName>
    <definedName name="euro" localSheetId="5">#REF!</definedName>
    <definedName name="euro" localSheetId="6">#REF!</definedName>
    <definedName name="euro" localSheetId="8">#REF!</definedName>
    <definedName name="euro" localSheetId="10">#REF!</definedName>
    <definedName name="euro" localSheetId="9">#REF!</definedName>
    <definedName name="euro" localSheetId="7">#REF!</definedName>
    <definedName name="euro" localSheetId="2">#REF!</definedName>
    <definedName name="euro">#REF!</definedName>
    <definedName name="euro1" localSheetId="3">#REF!</definedName>
    <definedName name="euro1" localSheetId="4">#REF!</definedName>
    <definedName name="euro1" localSheetId="5">#REF!</definedName>
    <definedName name="euro1" localSheetId="6">#REF!</definedName>
    <definedName name="euro1" localSheetId="8">#REF!</definedName>
    <definedName name="euro1" localSheetId="10">#REF!</definedName>
    <definedName name="euro1" localSheetId="9">#REF!</definedName>
    <definedName name="euro1" localSheetId="7">#REF!</definedName>
    <definedName name="euro1" localSheetId="2">#REF!</definedName>
    <definedName name="euro1">#REF!</definedName>
    <definedName name="External_walls" localSheetId="3">#REF!</definedName>
    <definedName name="External_walls" localSheetId="4">#REF!</definedName>
    <definedName name="External_walls" localSheetId="5">#REF!</definedName>
    <definedName name="External_walls" localSheetId="6">#REF!</definedName>
    <definedName name="External_walls" localSheetId="8">#REF!</definedName>
    <definedName name="External_walls" localSheetId="10">#REF!</definedName>
    <definedName name="External_walls" localSheetId="9">#REF!</definedName>
    <definedName name="External_walls" localSheetId="7">#REF!</definedName>
    <definedName name="External_walls" localSheetId="2">#REF!</definedName>
    <definedName name="External_walls">#REF!</definedName>
    <definedName name="f" localSheetId="3">#REF!</definedName>
    <definedName name="f" localSheetId="4">#REF!</definedName>
    <definedName name="f" localSheetId="5">#REF!</definedName>
    <definedName name="f" localSheetId="6">#REF!</definedName>
    <definedName name="f" localSheetId="8">#REF!</definedName>
    <definedName name="f" localSheetId="10">#REF!</definedName>
    <definedName name="f" localSheetId="9">#REF!</definedName>
    <definedName name="f" localSheetId="7">#REF!</definedName>
    <definedName name="f" localSheetId="2">#REF!</definedName>
    <definedName name="f">#REF!</definedName>
    <definedName name="F_B.Perc.of_Rooms.">'[2]In Basic'!$I$62:$T$62</definedName>
    <definedName name="fds" localSheetId="3">#REF!</definedName>
    <definedName name="fds" localSheetId="4">#REF!</definedName>
    <definedName name="fds" localSheetId="5">#REF!</definedName>
    <definedName name="fds" localSheetId="6">#REF!</definedName>
    <definedName name="fds" localSheetId="8">#REF!</definedName>
    <definedName name="fds" localSheetId="10">#REF!</definedName>
    <definedName name="fds" localSheetId="9">#REF!</definedName>
    <definedName name="fds" localSheetId="7">#REF!</definedName>
    <definedName name="fds" localSheetId="2">#REF!</definedName>
    <definedName name="fds">#REF!</definedName>
    <definedName name="fdsg" localSheetId="3">#REF!</definedName>
    <definedName name="fdsg" localSheetId="4">#REF!</definedName>
    <definedName name="fdsg" localSheetId="5">#REF!</definedName>
    <definedName name="fdsg" localSheetId="6">#REF!</definedName>
    <definedName name="fdsg" localSheetId="8">#REF!</definedName>
    <definedName name="fdsg" localSheetId="10">#REF!</definedName>
    <definedName name="fdsg" localSheetId="9">#REF!</definedName>
    <definedName name="fdsg" localSheetId="7">#REF!</definedName>
    <definedName name="fdsg" localSheetId="2">#REF!</definedName>
    <definedName name="fdsg">#REF!</definedName>
    <definedName name="FFandE.Reserve">'[2]In Basic'!$I$114:$T$114</definedName>
    <definedName name="fffff" localSheetId="3">#REF!</definedName>
    <definedName name="fffff" localSheetId="4">#REF!</definedName>
    <definedName name="fffff" localSheetId="5">#REF!</definedName>
    <definedName name="fffff" localSheetId="6">#REF!</definedName>
    <definedName name="fffff" localSheetId="8">#REF!</definedName>
    <definedName name="fffff" localSheetId="10">#REF!</definedName>
    <definedName name="fffff" localSheetId="9">#REF!</definedName>
    <definedName name="fffff" localSheetId="7">#REF!</definedName>
    <definedName name="fffff" localSheetId="2">#REF!</definedName>
    <definedName name="fffff">#REF!</definedName>
    <definedName name="Firefighting" localSheetId="3">#REF!</definedName>
    <definedName name="Firefighting" localSheetId="4">#REF!</definedName>
    <definedName name="Firefighting" localSheetId="5">#REF!</definedName>
    <definedName name="Firefighting" localSheetId="6">#REF!</definedName>
    <definedName name="Firefighting" localSheetId="8">#REF!</definedName>
    <definedName name="Firefighting" localSheetId="10">#REF!</definedName>
    <definedName name="Firefighting" localSheetId="9">#REF!</definedName>
    <definedName name="Firefighting" localSheetId="7">#REF!</definedName>
    <definedName name="Firefighting" localSheetId="2">#REF!</definedName>
    <definedName name="Firefighting">#REF!</definedName>
    <definedName name="Fittings" localSheetId="3">#REF!</definedName>
    <definedName name="Fittings" localSheetId="4">#REF!</definedName>
    <definedName name="Fittings" localSheetId="5">#REF!</definedName>
    <definedName name="Fittings" localSheetId="6">#REF!</definedName>
    <definedName name="Fittings" localSheetId="8">#REF!</definedName>
    <definedName name="Fittings" localSheetId="10">#REF!</definedName>
    <definedName name="Fittings" localSheetId="9">#REF!</definedName>
    <definedName name="Fittings" localSheetId="7">#REF!</definedName>
    <definedName name="Fittings" localSheetId="2">#REF!</definedName>
    <definedName name="Fittings">#REF!</definedName>
    <definedName name="Flooooooo" localSheetId="3">#REF!</definedName>
    <definedName name="Flooooooo" localSheetId="4">#REF!</definedName>
    <definedName name="Flooooooo" localSheetId="5">#REF!</definedName>
    <definedName name="Flooooooo" localSheetId="6">#REF!</definedName>
    <definedName name="Flooooooo" localSheetId="8">#REF!</definedName>
    <definedName name="Flooooooo" localSheetId="10">#REF!</definedName>
    <definedName name="Flooooooo" localSheetId="9">#REF!</definedName>
    <definedName name="Flooooooo" localSheetId="7">#REF!</definedName>
    <definedName name="Flooooooo" localSheetId="2">#REF!</definedName>
    <definedName name="Flooooooo">#REF!</definedName>
    <definedName name="Floor_finishes" localSheetId="3">#REF!</definedName>
    <definedName name="Floor_finishes" localSheetId="4">#REF!</definedName>
    <definedName name="Floor_finishes" localSheetId="5">#REF!</definedName>
    <definedName name="Floor_finishes" localSheetId="6">#REF!</definedName>
    <definedName name="Floor_finishes" localSheetId="8">#REF!</definedName>
    <definedName name="Floor_finishes" localSheetId="10">#REF!</definedName>
    <definedName name="Floor_finishes" localSheetId="9">#REF!</definedName>
    <definedName name="Floor_finishes" localSheetId="7">#REF!</definedName>
    <definedName name="Floor_finishes" localSheetId="2">#REF!</definedName>
    <definedName name="Floor_finishes">#REF!</definedName>
    <definedName name="Frame" localSheetId="3">#REF!</definedName>
    <definedName name="Frame" localSheetId="4">#REF!</definedName>
    <definedName name="Frame" localSheetId="5">#REF!</definedName>
    <definedName name="Frame" localSheetId="6">#REF!</definedName>
    <definedName name="Frame" localSheetId="8">#REF!</definedName>
    <definedName name="Frame" localSheetId="10">#REF!</definedName>
    <definedName name="Frame" localSheetId="9">#REF!</definedName>
    <definedName name="Frame" localSheetId="7">#REF!</definedName>
    <definedName name="Frame" localSheetId="2">#REF!</definedName>
    <definedName name="Frame">#REF!</definedName>
    <definedName name="Franchise.Fee">'[2]In Basic'!$I$98:$T$98</definedName>
    <definedName name="g">'[2]In Basic'!$F$39</definedName>
    <definedName name="Gas_Inst" localSheetId="3">#REF!</definedName>
    <definedName name="Gas_Inst" localSheetId="4">#REF!</definedName>
    <definedName name="Gas_Inst" localSheetId="5">#REF!</definedName>
    <definedName name="Gas_Inst" localSheetId="6">#REF!</definedName>
    <definedName name="Gas_Inst" localSheetId="8">#REF!</definedName>
    <definedName name="Gas_Inst" localSheetId="10">#REF!</definedName>
    <definedName name="Gas_Inst" localSheetId="9">#REF!</definedName>
    <definedName name="Gas_Inst" localSheetId="7">#REF!</definedName>
    <definedName name="Gas_Inst" localSheetId="2">#REF!</definedName>
    <definedName name="Gas_Inst">#REF!</definedName>
    <definedName name="ghfh" localSheetId="3">#REF!</definedName>
    <definedName name="ghfh" localSheetId="4">#REF!</definedName>
    <definedName name="ghfh" localSheetId="5">#REF!</definedName>
    <definedName name="ghfh" localSheetId="6">#REF!</definedName>
    <definedName name="ghfh" localSheetId="8">#REF!</definedName>
    <definedName name="ghfh" localSheetId="10">#REF!</definedName>
    <definedName name="ghfh" localSheetId="9">#REF!</definedName>
    <definedName name="ghfh" localSheetId="7">#REF!</definedName>
    <definedName name="ghfh" localSheetId="2">#REF!</definedName>
    <definedName name="ghfh">#REF!</definedName>
    <definedName name="ghhgrfthrt" localSheetId="3">#REF!</definedName>
    <definedName name="ghhgrfthrt" localSheetId="4">#REF!</definedName>
    <definedName name="ghhgrfthrt" localSheetId="5">#REF!</definedName>
    <definedName name="ghhgrfthrt" localSheetId="6">#REF!</definedName>
    <definedName name="ghhgrfthrt" localSheetId="8">#REF!</definedName>
    <definedName name="ghhgrfthrt" localSheetId="10">#REF!</definedName>
    <definedName name="ghhgrfthrt" localSheetId="9">#REF!</definedName>
    <definedName name="ghhgrfthrt" localSheetId="7">#REF!</definedName>
    <definedName name="ghhgrfthrt" localSheetId="2">#REF!</definedName>
    <definedName name="ghhgrfthrt">#REF!</definedName>
    <definedName name="GOP">[2]Wkgs!$F$32:$S$32</definedName>
    <definedName name="GOPMargin">[2]Analysis!$F$13:$S$13</definedName>
    <definedName name="grgegere" localSheetId="3">#REF!</definedName>
    <definedName name="grgegere" localSheetId="4">#REF!</definedName>
    <definedName name="grgegere" localSheetId="5">#REF!</definedName>
    <definedName name="grgegere" localSheetId="6">#REF!</definedName>
    <definedName name="grgegere" localSheetId="8">#REF!</definedName>
    <definedName name="grgegere" localSheetId="10">#REF!</definedName>
    <definedName name="grgegere" localSheetId="9">#REF!</definedName>
    <definedName name="grgegere" localSheetId="7">#REF!</definedName>
    <definedName name="grgegere" localSheetId="2">#REF!</definedName>
    <definedName name="grgegere">#REF!</definedName>
    <definedName name="grger" localSheetId="3">#REF!</definedName>
    <definedName name="grger" localSheetId="4">#REF!</definedName>
    <definedName name="grger" localSheetId="5">#REF!</definedName>
    <definedName name="grger" localSheetId="6">#REF!</definedName>
    <definedName name="grger" localSheetId="8">#REF!</definedName>
    <definedName name="grger" localSheetId="10">#REF!</definedName>
    <definedName name="grger" localSheetId="9">#REF!</definedName>
    <definedName name="grger" localSheetId="7">#REF!</definedName>
    <definedName name="grger" localSheetId="2">#REF!</definedName>
    <definedName name="grger">#REF!</definedName>
    <definedName name="Gross.Rev">[2]Wkgs!$F$12:$S$12</definedName>
    <definedName name="gsh" localSheetId="3">#REF!</definedName>
    <definedName name="gsh" localSheetId="4">#REF!</definedName>
    <definedName name="gsh" localSheetId="5">#REF!</definedName>
    <definedName name="gsh" localSheetId="6">#REF!</definedName>
    <definedName name="gsh" localSheetId="8">#REF!</definedName>
    <definedName name="gsh" localSheetId="10">#REF!</definedName>
    <definedName name="gsh" localSheetId="9">#REF!</definedName>
    <definedName name="gsh" localSheetId="7">#REF!</definedName>
    <definedName name="gsh" localSheetId="2">#REF!</definedName>
    <definedName name="gsh">#REF!</definedName>
    <definedName name="h" localSheetId="3">#REF!</definedName>
    <definedName name="h" localSheetId="4">#REF!</definedName>
    <definedName name="h" localSheetId="5">#REF!</definedName>
    <definedName name="h" localSheetId="6">#REF!</definedName>
    <definedName name="h" localSheetId="8">#REF!</definedName>
    <definedName name="h" localSheetId="10">#REF!</definedName>
    <definedName name="h" localSheetId="9">#REF!</definedName>
    <definedName name="h" localSheetId="7">#REF!</definedName>
    <definedName name="h" localSheetId="2">#REF!</definedName>
    <definedName name="h">#REF!</definedName>
    <definedName name="Heat_source" localSheetId="3">#REF!</definedName>
    <definedName name="Heat_source" localSheetId="4">#REF!</definedName>
    <definedName name="Heat_source" localSheetId="5">#REF!</definedName>
    <definedName name="Heat_source" localSheetId="6">#REF!</definedName>
    <definedName name="Heat_source" localSheetId="8">#REF!</definedName>
    <definedName name="Heat_source" localSheetId="10">#REF!</definedName>
    <definedName name="Heat_source" localSheetId="9">#REF!</definedName>
    <definedName name="Heat_source" localSheetId="7">#REF!</definedName>
    <definedName name="Heat_source" localSheetId="2">#REF!</definedName>
    <definedName name="Heat_source">#REF!</definedName>
    <definedName name="hh" localSheetId="3">#REF!</definedName>
    <definedName name="hh" localSheetId="4">#REF!</definedName>
    <definedName name="hh" localSheetId="5">#REF!</definedName>
    <definedName name="hh" localSheetId="6">#REF!</definedName>
    <definedName name="hh" localSheetId="8">#REF!</definedName>
    <definedName name="hh" localSheetId="10">#REF!</definedName>
    <definedName name="hh" localSheetId="9">#REF!</definedName>
    <definedName name="hh" localSheetId="7">#REF!</definedName>
    <definedName name="hh" localSheetId="2">#REF!</definedName>
    <definedName name="hh">#REF!</definedName>
    <definedName name="hhg" localSheetId="3">#REF!</definedName>
    <definedName name="hhg" localSheetId="4">#REF!</definedName>
    <definedName name="hhg" localSheetId="5">#REF!</definedName>
    <definedName name="hhg" localSheetId="6">#REF!</definedName>
    <definedName name="hhg" localSheetId="8">#REF!</definedName>
    <definedName name="hhg" localSheetId="10">#REF!</definedName>
    <definedName name="hhg" localSheetId="9">#REF!</definedName>
    <definedName name="hhg" localSheetId="7">#REF!</definedName>
    <definedName name="hhg" localSheetId="2">#REF!</definedName>
    <definedName name="hhg">#REF!</definedName>
    <definedName name="Holidex.Plus.Fee">'[2]In Basic'!$I$107:$T$107</definedName>
    <definedName name="hrthrthrt" hidden="1">{"'Sheet1'!$A$1:$H$145"}</definedName>
    <definedName name="HTML_CodePage" hidden="1">1252</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identify" localSheetId="3">#REF!</definedName>
    <definedName name="identify" localSheetId="4">#REF!</definedName>
    <definedName name="identify" localSheetId="5">#REF!</definedName>
    <definedName name="identify" localSheetId="6">#REF!</definedName>
    <definedName name="identify" localSheetId="8">#REF!</definedName>
    <definedName name="identify" localSheetId="10">#REF!</definedName>
    <definedName name="identify" localSheetId="9">#REF!</definedName>
    <definedName name="identify" localSheetId="7">#REF!</definedName>
    <definedName name="identify" localSheetId="2">#REF!</definedName>
    <definedName name="identify">#REF!</definedName>
    <definedName name="ILIAA" localSheetId="3">#REF!</definedName>
    <definedName name="ILIAA" localSheetId="4">#REF!</definedName>
    <definedName name="ILIAA" localSheetId="5">#REF!</definedName>
    <definedName name="ILIAA" localSheetId="6">#REF!</definedName>
    <definedName name="ILIAA" localSheetId="8">#REF!</definedName>
    <definedName name="ILIAA" localSheetId="10">#REF!</definedName>
    <definedName name="ILIAA" localSheetId="9">#REF!</definedName>
    <definedName name="ILIAA" localSheetId="7">#REF!</definedName>
    <definedName name="ILIAA" localSheetId="2">#REF!</definedName>
    <definedName name="ILIAA">#REF!</definedName>
    <definedName name="iliiia" localSheetId="3">'[2]In Basic'!#REF!</definedName>
    <definedName name="iliiia" localSheetId="4">'[2]In Basic'!#REF!</definedName>
    <definedName name="iliiia" localSheetId="5">'[2]In Basic'!#REF!</definedName>
    <definedName name="iliiia" localSheetId="6">'[2]In Basic'!#REF!</definedName>
    <definedName name="iliiia" localSheetId="8">'[2]In Basic'!#REF!</definedName>
    <definedName name="iliiia" localSheetId="10">'[2]In Basic'!#REF!</definedName>
    <definedName name="iliiia" localSheetId="9">'[2]In Basic'!#REF!</definedName>
    <definedName name="iliiia" localSheetId="7">'[2]In Basic'!#REF!</definedName>
    <definedName name="iliiia" localSheetId="2">'[2]In Basic'!#REF!</definedName>
    <definedName name="iliiia">'[2]In Basic'!#REF!</definedName>
    <definedName name="Incentive.V.1">'[2]In Basic'!$F$90:$T$90</definedName>
    <definedName name="Incentive.V.2">'[2]In Basic'!$F$92:$T$92</definedName>
    <definedName name="Incentive.V.3">'[2]In Basic'!$F$94:$T$94</definedName>
    <definedName name="Incentive.V.4">'[2]In Basic'!$F$95:$T$95</definedName>
    <definedName name="Int_doors" localSheetId="3">#REF!</definedName>
    <definedName name="Int_doors" localSheetId="4">#REF!</definedName>
    <definedName name="Int_doors" localSheetId="5">#REF!</definedName>
    <definedName name="Int_doors" localSheetId="6">#REF!</definedName>
    <definedName name="Int_doors" localSheetId="8">#REF!</definedName>
    <definedName name="Int_doors" localSheetId="10">#REF!</definedName>
    <definedName name="Int_doors" localSheetId="9">#REF!</definedName>
    <definedName name="Int_doors" localSheetId="7">#REF!</definedName>
    <definedName name="Int_doors" localSheetId="2">#REF!</definedName>
    <definedName name="Int_doors">#REF!</definedName>
    <definedName name="Internal_walls" localSheetId="3">#REF!</definedName>
    <definedName name="Internal_walls" localSheetId="4">#REF!</definedName>
    <definedName name="Internal_walls" localSheetId="5">#REF!</definedName>
    <definedName name="Internal_walls" localSheetId="6">#REF!</definedName>
    <definedName name="Internal_walls" localSheetId="8">#REF!</definedName>
    <definedName name="Internal_walls" localSheetId="10">#REF!</definedName>
    <definedName name="Internal_walls" localSheetId="9">#REF!</definedName>
    <definedName name="Internal_walls" localSheetId="7">#REF!</definedName>
    <definedName name="Internal_walls" localSheetId="2">#REF!</definedName>
    <definedName name="Internal_walls">#REF!</definedName>
    <definedName name="InvIncr">[2]Wkgs!$F$61:$S$61</definedName>
    <definedName name="jgfd" localSheetId="3">#REF!</definedName>
    <definedName name="jgfd" localSheetId="4">#REF!</definedName>
    <definedName name="jgfd" localSheetId="5">#REF!</definedName>
    <definedName name="jgfd" localSheetId="6">#REF!</definedName>
    <definedName name="jgfd" localSheetId="8">#REF!</definedName>
    <definedName name="jgfd" localSheetId="10">#REF!</definedName>
    <definedName name="jgfd" localSheetId="9">#REF!</definedName>
    <definedName name="jgfd" localSheetId="7">#REF!</definedName>
    <definedName name="jgfd" localSheetId="2">#REF!</definedName>
    <definedName name="jgfd">#REF!</definedName>
    <definedName name="jhg" localSheetId="3">#REF!</definedName>
    <definedName name="jhg" localSheetId="4">#REF!</definedName>
    <definedName name="jhg" localSheetId="5">#REF!</definedName>
    <definedName name="jhg" localSheetId="6">#REF!</definedName>
    <definedName name="jhg" localSheetId="8">#REF!</definedName>
    <definedName name="jhg" localSheetId="10">#REF!</definedName>
    <definedName name="jhg" localSheetId="9">#REF!</definedName>
    <definedName name="jhg" localSheetId="7">#REF!</definedName>
    <definedName name="jhg" localSheetId="2">#REF!</definedName>
    <definedName name="jhg">#REF!</definedName>
    <definedName name="kurz" localSheetId="3">#REF!</definedName>
    <definedName name="kurz" localSheetId="4">#REF!</definedName>
    <definedName name="kurz" localSheetId="5">#REF!</definedName>
    <definedName name="kurz" localSheetId="6">#REF!</definedName>
    <definedName name="kurz" localSheetId="8">#REF!</definedName>
    <definedName name="kurz" localSheetId="10">#REF!</definedName>
    <definedName name="kurz" localSheetId="9">#REF!</definedName>
    <definedName name="kurz" localSheetId="7">#REF!</definedName>
    <definedName name="kurz" localSheetId="2">#REF!</definedName>
    <definedName name="kurz">#REF!</definedName>
    <definedName name="kurz1" localSheetId="3">#REF!</definedName>
    <definedName name="kurz1" localSheetId="4">#REF!</definedName>
    <definedName name="kurz1" localSheetId="5">#REF!</definedName>
    <definedName name="kurz1" localSheetId="6">#REF!</definedName>
    <definedName name="kurz1" localSheetId="8">#REF!</definedName>
    <definedName name="kurz1" localSheetId="10">#REF!</definedName>
    <definedName name="kurz1" localSheetId="9">#REF!</definedName>
    <definedName name="kurz1" localSheetId="7">#REF!</definedName>
    <definedName name="kurz1" localSheetId="2">#REF!</definedName>
    <definedName name="kurz1">#REF!</definedName>
    <definedName name="LengthIn">'[2]In Basic'!$F$44</definedName>
    <definedName name="LenthIn">[3]Input!$F$20</definedName>
    <definedName name="License.Fee">'[2]In Basic'!$I$86:$T$86</definedName>
    <definedName name="ll" localSheetId="3">#REF!</definedName>
    <definedName name="ll" localSheetId="4">#REF!</definedName>
    <definedName name="ll" localSheetId="5">#REF!</definedName>
    <definedName name="ll" localSheetId="6">#REF!</definedName>
    <definedName name="ll" localSheetId="8">#REF!</definedName>
    <definedName name="ll" localSheetId="10">#REF!</definedName>
    <definedName name="ll" localSheetId="9">#REF!</definedName>
    <definedName name="ll" localSheetId="7">#REF!</definedName>
    <definedName name="ll" localSheetId="2">#REF!</definedName>
    <definedName name="ll">#REF!</definedName>
    <definedName name="Maint.Cost.PR">'[2]In Basic'!$I$77:$T$77</definedName>
    <definedName name="Margin.CandB">'[2]In Basic'!$I$70:$T$70</definedName>
    <definedName name="Margin.FandB">'[2]In Basic'!$I$69:$T$69</definedName>
    <definedName name="Margin.Other">'[2]In Basic'!$I$71:$T$71</definedName>
    <definedName name="Margin.Rooms">'[2]In Basic'!$I$68:$T$68</definedName>
    <definedName name="Marketing.Fee">'[2]In Basic'!$I$101:$T$101</definedName>
    <definedName name="material">[4]Rekapitulace!$H$13</definedName>
    <definedName name="materials">[5]Rekapitulace!$H$13</definedName>
    <definedName name="montaz">[4]Rekapitulace!$G$13</definedName>
    <definedName name="montazs">[5]Rekapitulace!$G$13</definedName>
    <definedName name="N.of.Months">'[2]In Basic'!$J$58:$T$58</definedName>
    <definedName name="nb" localSheetId="3">#REF!</definedName>
    <definedName name="nb" localSheetId="4">#REF!</definedName>
    <definedName name="nb" localSheetId="5">#REF!</definedName>
    <definedName name="nb" localSheetId="6">#REF!</definedName>
    <definedName name="nb" localSheetId="8">#REF!</definedName>
    <definedName name="nb" localSheetId="10">#REF!</definedName>
    <definedName name="nb" localSheetId="9">#REF!</definedName>
    <definedName name="nb" localSheetId="7">#REF!</definedName>
    <definedName name="nb" localSheetId="2">#REF!</definedName>
    <definedName name="nb">#REF!</definedName>
    <definedName name="Occupancy">'[2]In Basic'!$I$60:$T$60</definedName>
    <definedName name="Other.Perc.of_Rooms">'[2]In Basic'!$I$64:$T$64</definedName>
    <definedName name="Pal_Workbook_GUID" hidden="1">"LK5Q46E8GFJU8FUUFRKSSHPE"</definedName>
    <definedName name="PayIncr">[2]Wkgs!$F$65:$S$65</definedName>
    <definedName name="PLANER" localSheetId="3">#REF!</definedName>
    <definedName name="PLANER" localSheetId="4">#REF!</definedName>
    <definedName name="PLANER" localSheetId="5">#REF!</definedName>
    <definedName name="PLANER" localSheetId="6">#REF!</definedName>
    <definedName name="PLANER" localSheetId="8">#REF!</definedName>
    <definedName name="PLANER" localSheetId="10">#REF!</definedName>
    <definedName name="PLANER" localSheetId="9">#REF!</definedName>
    <definedName name="PLANER" localSheetId="7">#REF!</definedName>
    <definedName name="PLANER" localSheetId="2">#REF!</definedName>
    <definedName name="PLANER">#REF!</definedName>
    <definedName name="Plumbing" localSheetId="3">#REF!</definedName>
    <definedName name="Plumbing" localSheetId="4">#REF!</definedName>
    <definedName name="Plumbing" localSheetId="5">#REF!</definedName>
    <definedName name="Plumbing" localSheetId="6">#REF!</definedName>
    <definedName name="Plumbing" localSheetId="8">#REF!</definedName>
    <definedName name="Plumbing" localSheetId="10">#REF!</definedName>
    <definedName name="Plumbing" localSheetId="9">#REF!</definedName>
    <definedName name="Plumbing" localSheetId="7">#REF!</definedName>
    <definedName name="Plumbing" localSheetId="2">#REF!</definedName>
    <definedName name="Plumbing">#REF!</definedName>
    <definedName name="Protective_inst" localSheetId="3">#REF!</definedName>
    <definedName name="Protective_inst" localSheetId="4">#REF!</definedName>
    <definedName name="Protective_inst" localSheetId="5">#REF!</definedName>
    <definedName name="Protective_inst" localSheetId="6">#REF!</definedName>
    <definedName name="Protective_inst" localSheetId="8">#REF!</definedName>
    <definedName name="Protective_inst" localSheetId="10">#REF!</definedName>
    <definedName name="Protective_inst" localSheetId="9">#REF!</definedName>
    <definedName name="Protective_inst" localSheetId="7">#REF!</definedName>
    <definedName name="Protective_inst" localSheetId="2">#REF!</definedName>
    <definedName name="Protective_inst">#REF!</definedName>
    <definedName name="q" localSheetId="3">#REF!</definedName>
    <definedName name="q" localSheetId="4">#REF!</definedName>
    <definedName name="q" localSheetId="5">#REF!</definedName>
    <definedName name="q" localSheetId="6">#REF!</definedName>
    <definedName name="q" localSheetId="8">#REF!</definedName>
    <definedName name="q" localSheetId="10">#REF!</definedName>
    <definedName name="q" localSheetId="9">#REF!</definedName>
    <definedName name="q" localSheetId="7">#REF!</definedName>
    <definedName name="q" localSheetId="2">#REF!</definedName>
    <definedName name="q">#REF!</definedName>
    <definedName name="RateAss1">[2]Depr!$F$19</definedName>
    <definedName name="RateAss2">[2]Depr!$F$20</definedName>
    <definedName name="RateAss3">[2]Depr!$F$21</definedName>
    <definedName name="RateAss4">[2]Depr!$F$22</definedName>
    <definedName name="RecIncr">[2]Wkgs!$F$63:$S$63</definedName>
    <definedName name="Reservation.Fee">'[2]In Basic'!$I$104:$T$104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roof" localSheetId="3">#REF!</definedName>
    <definedName name="roof" localSheetId="4">#REF!</definedName>
    <definedName name="roof" localSheetId="5">#REF!</definedName>
    <definedName name="roof" localSheetId="6">#REF!</definedName>
    <definedName name="roof" localSheetId="8">#REF!</definedName>
    <definedName name="roof" localSheetId="10">#REF!</definedName>
    <definedName name="roof" localSheetId="9">#REF!</definedName>
    <definedName name="roof" localSheetId="7">#REF!</definedName>
    <definedName name="roof" localSheetId="2">#REF!</definedName>
    <definedName name="roof">#REF!</definedName>
    <definedName name="Rooms">'[2]In Basic'!$I$59:$T$59</definedName>
    <definedName name="Rooms.Rev">[2]Wkgs!$F$8:$S$8</definedName>
    <definedName name="RoomsNum">'[2]In Basic'!$F$15</definedName>
    <definedName name="Rounding">'[2]In Basic'!$F$20</definedName>
    <definedName name="rrrrr" localSheetId="3">#REF!</definedName>
    <definedName name="rrrrr" localSheetId="4">#REF!</definedName>
    <definedName name="rrrrr" localSheetId="5">#REF!</definedName>
    <definedName name="rrrrr" localSheetId="6">#REF!</definedName>
    <definedName name="rrrrr" localSheetId="8">#REF!</definedName>
    <definedName name="rrrrr" localSheetId="10">#REF!</definedName>
    <definedName name="rrrrr" localSheetId="9">#REF!</definedName>
    <definedName name="rrrrr" localSheetId="7">#REF!</definedName>
    <definedName name="rrrrr" localSheetId="2">#REF!</definedName>
    <definedName name="rrrrr">#REF!</definedName>
    <definedName name="Sales.Cost.PR">'[2]In Basic'!$I$76:$T$76</definedName>
    <definedName name="Sanitary_Appl" localSheetId="3">#REF!</definedName>
    <definedName name="Sanitary_Appl" localSheetId="4">#REF!</definedName>
    <definedName name="Sanitary_Appl" localSheetId="5">#REF!</definedName>
    <definedName name="Sanitary_Appl" localSheetId="6">#REF!</definedName>
    <definedName name="Sanitary_Appl" localSheetId="8">#REF!</definedName>
    <definedName name="Sanitary_Appl" localSheetId="10">#REF!</definedName>
    <definedName name="Sanitary_Appl" localSheetId="9">#REF!</definedName>
    <definedName name="Sanitary_Appl" localSheetId="7">#REF!</definedName>
    <definedName name="Sanitary_Appl" localSheetId="2">#REF!</definedName>
    <definedName name="Sanitary_Appl">#REF!</definedName>
    <definedName name="sdasdasdasdas" localSheetId="4">'[2]In Basic'!#REF!</definedName>
    <definedName name="sdasdasdasdas" localSheetId="5">'[2]In Basic'!#REF!</definedName>
    <definedName name="sdasdasdasdas" localSheetId="6">'[2]In Basic'!#REF!</definedName>
    <definedName name="sdasdasdasdas" localSheetId="8">'[2]In Basic'!#REF!</definedName>
    <definedName name="sdasdasdasdas" localSheetId="10">'[2]In Basic'!#REF!</definedName>
    <definedName name="sdasdasdasdas" localSheetId="9">'[2]In Basic'!#REF!</definedName>
    <definedName name="sdasdasdasdas" localSheetId="7">'[2]In Basic'!#REF!</definedName>
    <definedName name="sdasdasdasdas">'[2]In Basic'!#REF!</definedName>
    <definedName name="search_type" localSheetId="3">#REF!</definedName>
    <definedName name="search_type" localSheetId="4">#REF!</definedName>
    <definedName name="search_type" localSheetId="5">#REF!</definedName>
    <definedName name="search_type" localSheetId="6">#REF!</definedName>
    <definedName name="search_type" localSheetId="8">#REF!</definedName>
    <definedName name="search_type" localSheetId="10">#REF!</definedName>
    <definedName name="search_type" localSheetId="9">#REF!</definedName>
    <definedName name="search_type" localSheetId="7">#REF!</definedName>
    <definedName name="search_type" localSheetId="2">#REF!</definedName>
    <definedName name="search_type">#REF!</definedName>
    <definedName name="sencount" hidden="1">1</definedName>
    <definedName name="Services_Equip" localSheetId="3">#REF!</definedName>
    <definedName name="Services_Equip" localSheetId="4">#REF!</definedName>
    <definedName name="Services_Equip" localSheetId="5">#REF!</definedName>
    <definedName name="Services_Equip" localSheetId="6">#REF!</definedName>
    <definedName name="Services_Equip" localSheetId="8">#REF!</definedName>
    <definedName name="Services_Equip" localSheetId="10">#REF!</definedName>
    <definedName name="Services_Equip" localSheetId="9">#REF!</definedName>
    <definedName name="Services_Equip" localSheetId="7">#REF!</definedName>
    <definedName name="Services_Equip" localSheetId="2">#REF!</definedName>
    <definedName name="Services_Equip">#REF!</definedName>
    <definedName name="sf" localSheetId="3">#REF!</definedName>
    <definedName name="sf" localSheetId="4">#REF!</definedName>
    <definedName name="sf" localSheetId="5">#REF!</definedName>
    <definedName name="sf" localSheetId="6">#REF!</definedName>
    <definedName name="sf" localSheetId="8">#REF!</definedName>
    <definedName name="sf" localSheetId="10">#REF!</definedName>
    <definedName name="sf" localSheetId="9">#REF!</definedName>
    <definedName name="sf" localSheetId="7">#REF!</definedName>
    <definedName name="sf" localSheetId="2">#REF!</definedName>
    <definedName name="sf">#REF!</definedName>
    <definedName name="Space_Heat" localSheetId="3">#REF!</definedName>
    <definedName name="Space_Heat" localSheetId="4">#REF!</definedName>
    <definedName name="Space_Heat" localSheetId="5">#REF!</definedName>
    <definedName name="Space_Heat" localSheetId="6">#REF!</definedName>
    <definedName name="Space_Heat" localSheetId="8">#REF!</definedName>
    <definedName name="Space_Heat" localSheetId="10">#REF!</definedName>
    <definedName name="Space_Heat" localSheetId="9">#REF!</definedName>
    <definedName name="Space_Heat" localSheetId="7">#REF!</definedName>
    <definedName name="Space_Heat" localSheetId="2">#REF!</definedName>
    <definedName name="Space_Heat">#REF!</definedName>
    <definedName name="Special_Inst" localSheetId="3">#REF!</definedName>
    <definedName name="Special_Inst" localSheetId="4">#REF!</definedName>
    <definedName name="Special_Inst" localSheetId="5">#REF!</definedName>
    <definedName name="Special_Inst" localSheetId="6">#REF!</definedName>
    <definedName name="Special_Inst" localSheetId="8">#REF!</definedName>
    <definedName name="Special_Inst" localSheetId="10">#REF!</definedName>
    <definedName name="Special_Inst" localSheetId="9">#REF!</definedName>
    <definedName name="Special_Inst" localSheetId="7">#REF!</definedName>
    <definedName name="Special_Inst" localSheetId="2">#REF!</definedName>
    <definedName name="Special_Inst">#REF!</definedName>
    <definedName name="stairs" localSheetId="3">#REF!</definedName>
    <definedName name="stairs" localSheetId="4">#REF!</definedName>
    <definedName name="stairs" localSheetId="5">#REF!</definedName>
    <definedName name="stairs" localSheetId="6">#REF!</definedName>
    <definedName name="stairs" localSheetId="8">#REF!</definedName>
    <definedName name="stairs" localSheetId="10">#REF!</definedName>
    <definedName name="stairs" localSheetId="9">#REF!</definedName>
    <definedName name="stairs" localSheetId="7">#REF!</definedName>
    <definedName name="stairs" localSheetId="2">#REF!</definedName>
    <definedName name="stairs">#REF!</definedName>
    <definedName name="StartDate">'[6]Weekly Schedule Planner'!$V$4</definedName>
    <definedName name="sthsrthsrt" hidden="1">{"'Sheet1'!$A$1:$H$145"}</definedName>
    <definedName name="substructure" localSheetId="3">#REF!</definedName>
    <definedName name="substructure" localSheetId="4">#REF!</definedName>
    <definedName name="substructure" localSheetId="5">#REF!</definedName>
    <definedName name="substructure" localSheetId="6">#REF!</definedName>
    <definedName name="substructure" localSheetId="8">#REF!</definedName>
    <definedName name="substructure" localSheetId="10">#REF!</definedName>
    <definedName name="substructure" localSheetId="9">#REF!</definedName>
    <definedName name="substructure" localSheetId="7">#REF!</definedName>
    <definedName name="substructure" localSheetId="2">#REF!</definedName>
    <definedName name="substructure">#REF!</definedName>
    <definedName name="Summer_Oc._C">[3]Input!$I$43:$S$43</definedName>
    <definedName name="Summer_Occ">[3]Input!$I$39:$S$39</definedName>
    <definedName name="TermADR">'[2]In Basic'!$F$49</definedName>
    <definedName name="TermOccRate">'[2]In Basic'!$F$48</definedName>
    <definedName name="TV">'[2]In Basic'!$F$40</definedName>
    <definedName name="Upper_floors" localSheetId="3">#REF!</definedName>
    <definedName name="Upper_floors" localSheetId="4">#REF!</definedName>
    <definedName name="Upper_floors" localSheetId="5">#REF!</definedName>
    <definedName name="Upper_floors" localSheetId="6">#REF!</definedName>
    <definedName name="Upper_floors" localSheetId="8">#REF!</definedName>
    <definedName name="Upper_floors" localSheetId="10">#REF!</definedName>
    <definedName name="Upper_floors" localSheetId="9">#REF!</definedName>
    <definedName name="Upper_floors" localSheetId="7">#REF!</definedName>
    <definedName name="Upper_floors" localSheetId="2">#REF!</definedName>
    <definedName name="Upper_floors">#REF!</definedName>
    <definedName name="USD">[7]კრებსითი!$F$2</definedName>
    <definedName name="Utility.PR">'[2]In Basic'!$I$78:$T$78</definedName>
    <definedName name="valuevx">42.314159</definedName>
    <definedName name="Vent_Inst" localSheetId="3">#REF!</definedName>
    <definedName name="Vent_Inst" localSheetId="4">#REF!</definedName>
    <definedName name="Vent_Inst" localSheetId="5">#REF!</definedName>
    <definedName name="Vent_Inst" localSheetId="6">#REF!</definedName>
    <definedName name="Vent_Inst" localSheetId="8">#REF!</definedName>
    <definedName name="Vent_Inst" localSheetId="10">#REF!</definedName>
    <definedName name="Vent_Inst" localSheetId="9">#REF!</definedName>
    <definedName name="Vent_Inst" localSheetId="7">#REF!</definedName>
    <definedName name="Vent_Inst" localSheetId="2">#REF!</definedName>
    <definedName name="Vent_Inst">#REF!</definedName>
    <definedName name="Ventilation" localSheetId="3">#REF!</definedName>
    <definedName name="Ventilation" localSheetId="4">#REF!</definedName>
    <definedName name="Ventilation" localSheetId="5">#REF!</definedName>
    <definedName name="Ventilation" localSheetId="6">#REF!</definedName>
    <definedName name="Ventilation" localSheetId="8">#REF!</definedName>
    <definedName name="Ventilation" localSheetId="10">#REF!</definedName>
    <definedName name="Ventilation" localSheetId="9">#REF!</definedName>
    <definedName name="Ventilation" localSheetId="7">#REF!</definedName>
    <definedName name="Ventilation" localSheetId="2">#REF!</definedName>
    <definedName name="Ventilation">#REF!</definedName>
    <definedName name="vertex42_copyright" hidden="1">"© 2014 Vertex42 LLC"</definedName>
    <definedName name="vertex42_id" hidden="1">"travel-budget.xlsx"</definedName>
    <definedName name="vertex42_title" hidden="1">"Travel Budget Worksheet"</definedName>
    <definedName name="vzzcb" localSheetId="3">#REF!</definedName>
    <definedName name="vzzcb" localSheetId="4">#REF!</definedName>
    <definedName name="vzzcb" localSheetId="5">#REF!</definedName>
    <definedName name="vzzcb" localSheetId="6">#REF!</definedName>
    <definedName name="vzzcb" localSheetId="8">#REF!</definedName>
    <definedName name="vzzcb" localSheetId="10">#REF!</definedName>
    <definedName name="vzzcb" localSheetId="9">#REF!</definedName>
    <definedName name="vzzcb" localSheetId="7">#REF!</definedName>
    <definedName name="vzzcb" localSheetId="2">#REF!</definedName>
    <definedName name="vzzcb">#REF!</definedName>
    <definedName name="Wacc">'[2]In Basic'!$F$33</definedName>
    <definedName name="Wall_finishes" localSheetId="3">#REF!</definedName>
    <definedName name="Wall_finishes" localSheetId="4">#REF!</definedName>
    <definedName name="Wall_finishes" localSheetId="5">#REF!</definedName>
    <definedName name="Wall_finishes" localSheetId="6">#REF!</definedName>
    <definedName name="Wall_finishes" localSheetId="8">#REF!</definedName>
    <definedName name="Wall_finishes" localSheetId="10">#REF!</definedName>
    <definedName name="Wall_finishes" localSheetId="9">#REF!</definedName>
    <definedName name="Wall_finishes" localSheetId="7">#REF!</definedName>
    <definedName name="Wall_finishes" localSheetId="2">#REF!</definedName>
    <definedName name="Wall_finishes">#REF!</definedName>
    <definedName name="Water_Inst" localSheetId="3">#REF!</definedName>
    <definedName name="Water_Inst" localSheetId="4">#REF!</definedName>
    <definedName name="Water_Inst" localSheetId="5">#REF!</definedName>
    <definedName name="Water_Inst" localSheetId="6">#REF!</definedName>
    <definedName name="Water_Inst" localSheetId="8">#REF!</definedName>
    <definedName name="Water_Inst" localSheetId="10">#REF!</definedName>
    <definedName name="Water_Inst" localSheetId="9">#REF!</definedName>
    <definedName name="Water_Inst" localSheetId="7">#REF!</definedName>
    <definedName name="Water_Inst" localSheetId="2">#REF!</definedName>
    <definedName name="Water_Inst">#REF!</definedName>
    <definedName name="wdada" localSheetId="3">'[2]In Basic'!#REF!</definedName>
    <definedName name="wdada" localSheetId="4">'[2]In Basic'!#REF!</definedName>
    <definedName name="wdada" localSheetId="5">'[2]In Basic'!#REF!</definedName>
    <definedName name="wdada" localSheetId="6">'[2]In Basic'!#REF!</definedName>
    <definedName name="wdada" localSheetId="8">'[2]In Basic'!#REF!</definedName>
    <definedName name="wdada" localSheetId="10">'[2]In Basic'!#REF!</definedName>
    <definedName name="wdada" localSheetId="9">'[2]In Basic'!#REF!</definedName>
    <definedName name="wdada" localSheetId="7">'[2]In Basic'!#REF!</definedName>
    <definedName name="wdada" localSheetId="2">'[2]In Basic'!#REF!</definedName>
    <definedName name="wdada">'[2]In Basic'!#REF!</definedName>
    <definedName name="Windows_ext_doors" localSheetId="3">#REF!</definedName>
    <definedName name="Windows_ext_doors" localSheetId="4">#REF!</definedName>
    <definedName name="Windows_ext_doors" localSheetId="5">#REF!</definedName>
    <definedName name="Windows_ext_doors" localSheetId="6">#REF!</definedName>
    <definedName name="Windows_ext_doors" localSheetId="8">#REF!</definedName>
    <definedName name="Windows_ext_doors" localSheetId="10">#REF!</definedName>
    <definedName name="Windows_ext_doors" localSheetId="9">#REF!</definedName>
    <definedName name="Windows_ext_doors" localSheetId="7">#REF!</definedName>
    <definedName name="Windows_ext_doors" localSheetId="2">#REF!</definedName>
    <definedName name="Windows_ext_doors">#REF!</definedName>
    <definedName name="Winter_Oc.C">[3]Input!$I$42:$S$42</definedName>
    <definedName name="Winter_Occ.">[3]Input!$I$38:$S$38</definedName>
    <definedName name="wwwww" localSheetId="3">'[2]In Basic'!#REF!</definedName>
    <definedName name="wwwww" localSheetId="4">'[2]In Basic'!#REF!</definedName>
    <definedName name="wwwww" localSheetId="5">'[2]In Basic'!#REF!</definedName>
    <definedName name="wwwww" localSheetId="6">'[2]In Basic'!#REF!</definedName>
    <definedName name="wwwww" localSheetId="8">'[2]In Basic'!#REF!</definedName>
    <definedName name="wwwww" localSheetId="10">'[2]In Basic'!#REF!</definedName>
    <definedName name="wwwww" localSheetId="9">'[2]In Basic'!#REF!</definedName>
    <definedName name="wwwww" localSheetId="7">'[2]In Basic'!#REF!</definedName>
    <definedName name="wwwww" localSheetId="2">'[2]In Basic'!#REF!</definedName>
    <definedName name="wwwww">'[2]In Basic'!#REF!</definedName>
    <definedName name="ადაწად" localSheetId="3">'[2]In Basic'!#REF!</definedName>
    <definedName name="ადაწად" localSheetId="4">'[2]In Basic'!#REF!</definedName>
    <definedName name="ადაწად" localSheetId="5">'[2]In Basic'!#REF!</definedName>
    <definedName name="ადაწად" localSheetId="6">'[2]In Basic'!#REF!</definedName>
    <definedName name="ადაწად" localSheetId="8">'[2]In Basic'!#REF!</definedName>
    <definedName name="ადაწად" localSheetId="10">'[2]In Basic'!#REF!</definedName>
    <definedName name="ადაწად" localSheetId="9">'[2]In Basic'!#REF!</definedName>
    <definedName name="ადაწად" localSheetId="7">'[2]In Basic'!#REF!</definedName>
    <definedName name="ადაწად" localSheetId="2">'[2]In Basic'!#REF!</definedName>
    <definedName name="ადაწად">'[2]In Basic'!#REF!</definedName>
    <definedName name="ამწე" localSheetId="3">#REF!</definedName>
    <definedName name="ამწე" localSheetId="4">#REF!</definedName>
    <definedName name="ამწე" localSheetId="5">#REF!</definedName>
    <definedName name="ამწე" localSheetId="6">#REF!</definedName>
    <definedName name="ამწე" localSheetId="8">#REF!</definedName>
    <definedName name="ამწე" localSheetId="10">#REF!</definedName>
    <definedName name="ამწე" localSheetId="9">#REF!</definedName>
    <definedName name="ამწე" localSheetId="7">#REF!</definedName>
    <definedName name="ამწე" localSheetId="2">#REF!</definedName>
    <definedName name="ამწე">#REF!</definedName>
    <definedName name="აწდაწდაწ" localSheetId="3">'[2]In Basic'!#REF!</definedName>
    <definedName name="აწდაწდაწ" localSheetId="4">'[2]In Basic'!#REF!</definedName>
    <definedName name="აწდაწდაწ" localSheetId="5">'[2]In Basic'!#REF!</definedName>
    <definedName name="აწდაწდაწ" localSheetId="6">'[2]In Basic'!#REF!</definedName>
    <definedName name="აწდაწდაწ" localSheetId="8">'[2]In Basic'!#REF!</definedName>
    <definedName name="აწდაწდაწ" localSheetId="10">'[2]In Basic'!#REF!</definedName>
    <definedName name="აწდაწდაწ" localSheetId="9">'[2]In Basic'!#REF!</definedName>
    <definedName name="აწდაწდაწ" localSheetId="7">'[2]In Basic'!#REF!</definedName>
    <definedName name="აწდაწდაწ" localSheetId="2">'[2]In Basic'!#REF!</definedName>
    <definedName name="აწდაწდაწ">'[2]In Basic'!#REF!</definedName>
    <definedName name="გელა" localSheetId="3">#REF!</definedName>
    <definedName name="გელა" localSheetId="4">#REF!</definedName>
    <definedName name="გელა" localSheetId="5">#REF!</definedName>
    <definedName name="გელა" localSheetId="6">#REF!</definedName>
    <definedName name="გელა" localSheetId="8">#REF!</definedName>
    <definedName name="გელა" localSheetId="10">#REF!</definedName>
    <definedName name="გელა" localSheetId="9">#REF!</definedName>
    <definedName name="გელა" localSheetId="7">#REF!</definedName>
    <definedName name="გელა" localSheetId="2">#REF!</definedName>
    <definedName name="გელა">#REF!</definedName>
    <definedName name="და" localSheetId="3">#REF!</definedName>
    <definedName name="და" localSheetId="4">#REF!</definedName>
    <definedName name="და" localSheetId="5">#REF!</definedName>
    <definedName name="და" localSheetId="6">#REF!</definedName>
    <definedName name="და" localSheetId="8">#REF!</definedName>
    <definedName name="და" localSheetId="10">#REF!</definedName>
    <definedName name="და" localSheetId="9">#REF!</definedName>
    <definedName name="და" localSheetId="7">#REF!</definedName>
    <definedName name="და" localSheetId="2">#REF!</definedName>
    <definedName name="და">#REF!</definedName>
    <definedName name="დაააააა" localSheetId="3">#REF!</definedName>
    <definedName name="დაააააა" localSheetId="4">#REF!</definedName>
    <definedName name="დაააააა" localSheetId="5">#REF!</definedName>
    <definedName name="დაააააა" localSheetId="6">#REF!</definedName>
    <definedName name="დაააააა" localSheetId="8">#REF!</definedName>
    <definedName name="დაააააა" localSheetId="10">#REF!</definedName>
    <definedName name="დაააააა" localSheetId="9">#REF!</definedName>
    <definedName name="დაააააა" localSheetId="7">#REF!</definedName>
    <definedName name="დაააააა" localSheetId="2">#REF!</definedName>
    <definedName name="დაააააა">#REF!</definedName>
    <definedName name="დაწსად" localSheetId="3">#REF!</definedName>
    <definedName name="დაწსად" localSheetId="4">#REF!</definedName>
    <definedName name="დაწსად" localSheetId="5">#REF!</definedName>
    <definedName name="დაწსად" localSheetId="6">#REF!</definedName>
    <definedName name="დაწსად" localSheetId="8">#REF!</definedName>
    <definedName name="დაწსად" localSheetId="10">#REF!</definedName>
    <definedName name="დაწსად" localSheetId="9">#REF!</definedName>
    <definedName name="დაწსად" localSheetId="7">#REF!</definedName>
    <definedName name="დაწსად" localSheetId="2">#REF!</definedName>
    <definedName name="დაწსად">#REF!</definedName>
    <definedName name="დქწქდ" localSheetId="3">#REF!</definedName>
    <definedName name="დქწქდ" localSheetId="4">#REF!</definedName>
    <definedName name="დქწქდ" localSheetId="5">#REF!</definedName>
    <definedName name="დქწქდ" localSheetId="6">#REF!</definedName>
    <definedName name="დქწქდ" localSheetId="8">#REF!</definedName>
    <definedName name="დქწქდ" localSheetId="10">#REF!</definedName>
    <definedName name="დქწქდ" localSheetId="9">#REF!</definedName>
    <definedName name="დქწქდ" localSheetId="7">#REF!</definedName>
    <definedName name="დქწქდ" localSheetId="2">#REF!</definedName>
    <definedName name="დქწქდ">#REF!</definedName>
    <definedName name="დქწქდქ" localSheetId="3">#REF!</definedName>
    <definedName name="დქწქდქ" localSheetId="4">#REF!</definedName>
    <definedName name="დქწქდქ" localSheetId="5">#REF!</definedName>
    <definedName name="დქწქდქ" localSheetId="6">#REF!</definedName>
    <definedName name="დქწქდქ" localSheetId="8">#REF!</definedName>
    <definedName name="დქწქდქ" localSheetId="10">#REF!</definedName>
    <definedName name="დქწქდქ" localSheetId="9">#REF!</definedName>
    <definedName name="დქწქდქ" localSheetId="7">#REF!</definedName>
    <definedName name="დქწქდქ" localSheetId="2">#REF!</definedName>
    <definedName name="დქწქდქ">#REF!</definedName>
    <definedName name="დქწქწდ" localSheetId="3">#REF!</definedName>
    <definedName name="დქწქწდ" localSheetId="4">#REF!</definedName>
    <definedName name="დქწქწდ" localSheetId="5">#REF!</definedName>
    <definedName name="დქწქწდ" localSheetId="6">#REF!</definedName>
    <definedName name="დქწქწდ" localSheetId="8">#REF!</definedName>
    <definedName name="დქწქწდ" localSheetId="10">#REF!</definedName>
    <definedName name="დქწქწდ" localSheetId="9">#REF!</definedName>
    <definedName name="დქწქწდ" localSheetId="7">#REF!</definedName>
    <definedName name="დქწქწდ" localSheetId="2">#REF!</definedName>
    <definedName name="დქწქწდ">#REF!</definedName>
    <definedName name="დქწქწდქ" localSheetId="3">#REF!</definedName>
    <definedName name="დქწქწდქ" localSheetId="4">#REF!</definedName>
    <definedName name="დქწქწდქ" localSheetId="5">#REF!</definedName>
    <definedName name="დქწქწდქ" localSheetId="6">#REF!</definedName>
    <definedName name="დქწქწდქ" localSheetId="8">#REF!</definedName>
    <definedName name="დქწქწდქ" localSheetId="10">#REF!</definedName>
    <definedName name="დქწქწდქ" localSheetId="9">#REF!</definedName>
    <definedName name="დქწქწდქ" localSheetId="7">#REF!</definedName>
    <definedName name="დქწქწდქ" localSheetId="2">#REF!</definedName>
    <definedName name="დქწქწდქ">#REF!</definedName>
    <definedName name="დწაწდქ" localSheetId="3">#REF!</definedName>
    <definedName name="დწაწდქ" localSheetId="4">#REF!</definedName>
    <definedName name="დწაწდქ" localSheetId="5">#REF!</definedName>
    <definedName name="დწაწდქ" localSheetId="6">#REF!</definedName>
    <definedName name="დწაწდქ" localSheetId="8">#REF!</definedName>
    <definedName name="დწაწდქ" localSheetId="10">#REF!</definedName>
    <definedName name="დწაწდქ" localSheetId="9">#REF!</definedName>
    <definedName name="დწაწდქ" localSheetId="7">#REF!</definedName>
    <definedName name="დწაწდქ" localSheetId="2">#REF!</definedName>
    <definedName name="დწაწდქ">#REF!</definedName>
    <definedName name="დწდქწ" localSheetId="3">#REF!</definedName>
    <definedName name="დწდქწ" localSheetId="4">#REF!</definedName>
    <definedName name="დწდქწ" localSheetId="5">#REF!</definedName>
    <definedName name="დწდქწ" localSheetId="6">#REF!</definedName>
    <definedName name="დწდქწ" localSheetId="8">#REF!</definedName>
    <definedName name="დწდქწ" localSheetId="10">#REF!</definedName>
    <definedName name="დწდქწ" localSheetId="9">#REF!</definedName>
    <definedName name="დწდქწ" localSheetId="7">#REF!</definedName>
    <definedName name="დწდქწ" localSheetId="2">#REF!</definedName>
    <definedName name="დწდქწ">#REF!</definedName>
    <definedName name="იიიიიი" hidden="1">{"'Sheet1'!$A$1:$H$145"}</definedName>
    <definedName name="იიიიიიიიი" hidden="1">{"'Sheet1'!$A$1:$H$145"}</definedName>
    <definedName name="იიიიიიიიიიიიი" hidden="1">{"'Sheet1'!$A$1:$H$145"}</definedName>
    <definedName name="იილაი" localSheetId="3">'[2]In Basic'!#REF!</definedName>
    <definedName name="იილაი" localSheetId="4">'[2]In Basic'!#REF!</definedName>
    <definedName name="იილაი" localSheetId="5">'[2]In Basic'!#REF!</definedName>
    <definedName name="იილაი" localSheetId="6">'[2]In Basic'!#REF!</definedName>
    <definedName name="იილაი" localSheetId="8">'[2]In Basic'!#REF!</definedName>
    <definedName name="იილაი" localSheetId="10">'[2]In Basic'!#REF!</definedName>
    <definedName name="იილაი" localSheetId="9">'[2]In Basic'!#REF!</definedName>
    <definedName name="იილაი" localSheetId="7">'[2]In Basic'!#REF!</definedName>
    <definedName name="იილაი" localSheetId="2">'[2]In Basic'!#REF!</definedName>
    <definedName name="იილაი">'[2]In Basic'!#REF!</definedName>
    <definedName name="იილია" localSheetId="3">#REF!</definedName>
    <definedName name="იილია" localSheetId="4">#REF!</definedName>
    <definedName name="იილია" localSheetId="5">#REF!</definedName>
    <definedName name="იილია" localSheetId="6">#REF!</definedName>
    <definedName name="იილია" localSheetId="8">#REF!</definedName>
    <definedName name="იილია" localSheetId="10">#REF!</definedName>
    <definedName name="იილია" localSheetId="9">#REF!</definedName>
    <definedName name="იილია" localSheetId="7">#REF!</definedName>
    <definedName name="იილია" localSheetId="2">#REF!</definedName>
    <definedName name="იილია">#REF!</definedName>
    <definedName name="იილიაა" localSheetId="3">'[2]In Basic'!#REF!</definedName>
    <definedName name="იილიაა" localSheetId="4">'[2]In Basic'!#REF!</definedName>
    <definedName name="იილიაა" localSheetId="5">'[2]In Basic'!#REF!</definedName>
    <definedName name="იილიაა" localSheetId="6">'[2]In Basic'!#REF!</definedName>
    <definedName name="იილიაა" localSheetId="8">'[2]In Basic'!#REF!</definedName>
    <definedName name="იილიაა" localSheetId="10">'[2]In Basic'!#REF!</definedName>
    <definedName name="იილიაა" localSheetId="9">'[2]In Basic'!#REF!</definedName>
    <definedName name="იილიაა" localSheetId="7">'[2]In Basic'!#REF!</definedName>
    <definedName name="იილიაა" localSheetId="2">'[2]In Basic'!#REF!</definedName>
    <definedName name="იილიაა">'[2]In Basic'!#REF!</definedName>
    <definedName name="იიუუიუუ" hidden="1">{"'Sheet1'!$A$1:$H$145"}</definedName>
    <definedName name="ილი" localSheetId="3">'[2]In Basic'!#REF!</definedName>
    <definedName name="ილი" localSheetId="4">'[2]In Basic'!#REF!</definedName>
    <definedName name="ილი" localSheetId="5">'[2]In Basic'!#REF!</definedName>
    <definedName name="ილი" localSheetId="6">'[2]In Basic'!#REF!</definedName>
    <definedName name="ილი" localSheetId="8">'[2]In Basic'!#REF!</definedName>
    <definedName name="ილი" localSheetId="10">'[2]In Basic'!#REF!</definedName>
    <definedName name="ილი" localSheetId="9">'[2]In Basic'!#REF!</definedName>
    <definedName name="ილი" localSheetId="7">'[2]In Basic'!#REF!</definedName>
    <definedName name="ილი" localSheetId="2">'[2]In Basic'!#REF!</definedName>
    <definedName name="ილი">'[2]In Basic'!#REF!</definedName>
    <definedName name="ილია" localSheetId="3">#REF!</definedName>
    <definedName name="ილია" localSheetId="4">#REF!</definedName>
    <definedName name="ილია" localSheetId="5">#REF!</definedName>
    <definedName name="ილია" localSheetId="6">#REF!</definedName>
    <definedName name="ილია" localSheetId="8">#REF!</definedName>
    <definedName name="ილია" localSheetId="10">#REF!</definedName>
    <definedName name="ილია" localSheetId="9">#REF!</definedName>
    <definedName name="ილია" localSheetId="7">#REF!</definedName>
    <definedName name="ილია" localSheetId="2">#REF!</definedName>
    <definedName name="ილია">#REF!</definedName>
    <definedName name="ილია111" hidden="1">{"'Sheet1'!$A$1:$H$145"}</definedName>
    <definedName name="ილია11111" hidden="1">{"'Sheet1'!$A$1:$H$145"}</definedName>
    <definedName name="ილია222" hidden="1">{"'Sheet1'!$A$1:$H$145"}</definedName>
    <definedName name="ილია333" hidden="1">{"'Sheet1'!$A$1:$H$145"}</definedName>
    <definedName name="ილიაააა" hidden="1">{"'Sheet1'!$A$1:$H$145"}</definedName>
    <definedName name="კაიკაცი" hidden="1">{"'Sheet1'!$A$1:$H$145"}</definedName>
    <definedName name="საინჟინრო" localSheetId="3">#REF!</definedName>
    <definedName name="საინჟინრო" localSheetId="4">#REF!</definedName>
    <definedName name="საინჟინრო" localSheetId="5">#REF!</definedName>
    <definedName name="საინჟინრო" localSheetId="6">#REF!</definedName>
    <definedName name="საინჟინრო" localSheetId="8">#REF!</definedName>
    <definedName name="საინჟინრო" localSheetId="10">#REF!</definedName>
    <definedName name="საინჟინრო" localSheetId="9">#REF!</definedName>
    <definedName name="საინჟინრო" localSheetId="7">#REF!</definedName>
    <definedName name="საინჟინრო" localSheetId="2">#REF!</definedName>
    <definedName name="საინჟინრო">#REF!</definedName>
    <definedName name="სდფსდფს" hidden="1">{"'Sheet1'!$A$1:$H$145"}</definedName>
    <definedName name="სფდსსდ" localSheetId="3">#REF!</definedName>
    <definedName name="სფდსსდ" localSheetId="4">#REF!</definedName>
    <definedName name="სფდსსდ" localSheetId="5">#REF!</definedName>
    <definedName name="სფდსსდ" localSheetId="6">#REF!</definedName>
    <definedName name="სფდსსდ" localSheetId="8">#REF!</definedName>
    <definedName name="სფდსსდ" localSheetId="10">#REF!</definedName>
    <definedName name="სფდსსდ" localSheetId="9">#REF!</definedName>
    <definedName name="სფდსსდ" localSheetId="7">#REF!</definedName>
    <definedName name="სფდსსდ" localSheetId="2">#REF!</definedName>
    <definedName name="სფდსსდ">#REF!</definedName>
    <definedName name="სფსდსფს" localSheetId="3">#REF!</definedName>
    <definedName name="სფსდსფს" localSheetId="4">#REF!</definedName>
    <definedName name="სფსდსფს" localSheetId="5">#REF!</definedName>
    <definedName name="სფსდსფს" localSheetId="6">#REF!</definedName>
    <definedName name="სფსდსფს" localSheetId="8">#REF!</definedName>
    <definedName name="სფსდსფს" localSheetId="10">#REF!</definedName>
    <definedName name="სფსდსფს" localSheetId="9">#REF!</definedName>
    <definedName name="სფსდსფს" localSheetId="7">#REF!</definedName>
    <definedName name="სფსდსფს" localSheetId="2">#REF!</definedName>
    <definedName name="სფსდსფს">#REF!</definedName>
    <definedName name="ქდწქწქწ" localSheetId="3">#REF!</definedName>
    <definedName name="ქდწქწქწ" localSheetId="4">#REF!</definedName>
    <definedName name="ქდწქწქწ" localSheetId="5">#REF!</definedName>
    <definedName name="ქდწქწქწ" localSheetId="6">#REF!</definedName>
    <definedName name="ქდწქწქწ" localSheetId="8">#REF!</definedName>
    <definedName name="ქდწქწქწ" localSheetId="10">#REF!</definedName>
    <definedName name="ქდწქწქწ" localSheetId="9">#REF!</definedName>
    <definedName name="ქდწქწქწ" localSheetId="7">#REF!</definedName>
    <definedName name="ქდწქწქწ" localSheetId="2">#REF!</definedName>
    <definedName name="ქდწქწქწ">#REF!</definedName>
    <definedName name="ქწდქწდქწდ" localSheetId="3">#REF!</definedName>
    <definedName name="ქწდქწდქწდ" localSheetId="4">#REF!</definedName>
    <definedName name="ქწდქწდქწდ" localSheetId="5">#REF!</definedName>
    <definedName name="ქწდქწდქწდ" localSheetId="6">#REF!</definedName>
    <definedName name="ქწდქწდქწდ" localSheetId="8">#REF!</definedName>
    <definedName name="ქწდქწდქწდ" localSheetId="10">#REF!</definedName>
    <definedName name="ქწდქწდქწდ" localSheetId="9">#REF!</definedName>
    <definedName name="ქწდქწდქწდ" localSheetId="7">#REF!</definedName>
    <definedName name="ქწდქწდქწდ" localSheetId="2">#REF!</definedName>
    <definedName name="ქწდქწდქწდ">#REF!</definedName>
    <definedName name="ქწდქწდქწდქაწს" localSheetId="3">#REF!</definedName>
    <definedName name="ქწდქწდქწდქაწს" localSheetId="4">#REF!</definedName>
    <definedName name="ქწდქწდქწდქაწს" localSheetId="5">#REF!</definedName>
    <definedName name="ქწდქწდქწდქაწს" localSheetId="6">#REF!</definedName>
    <definedName name="ქწდქწდქწდქაწს" localSheetId="8">#REF!</definedName>
    <definedName name="ქწდქწდქწდქაწს" localSheetId="10">#REF!</definedName>
    <definedName name="ქწდქწდქწდქაწს" localSheetId="9">#REF!</definedName>
    <definedName name="ქწდქწდქწდქაწს" localSheetId="7">#REF!</definedName>
    <definedName name="ქწდქწდქწდქაწს" localSheetId="2">#REF!</definedName>
    <definedName name="ქწდქწდქწდქაწს">#REF!</definedName>
    <definedName name="ქწდქწქდ" localSheetId="3">#REF!</definedName>
    <definedName name="ქწდქწქდ" localSheetId="4">#REF!</definedName>
    <definedName name="ქწდქწქდ" localSheetId="5">#REF!</definedName>
    <definedName name="ქწდქწქდ" localSheetId="6">#REF!</definedName>
    <definedName name="ქწდქწქდ" localSheetId="8">#REF!</definedName>
    <definedName name="ქწდქწქდ" localSheetId="10">#REF!</definedName>
    <definedName name="ქწდქწქდ" localSheetId="9">#REF!</definedName>
    <definedName name="ქწდქწქდ" localSheetId="7">#REF!</definedName>
    <definedName name="ქწდქწქდ" localSheetId="2">#REF!</definedName>
    <definedName name="ქწდქწქდ">#REF!</definedName>
    <definedName name="ქწდქწქდქწ" localSheetId="3">#REF!</definedName>
    <definedName name="ქწდქწქდქწ" localSheetId="4">#REF!</definedName>
    <definedName name="ქწდქწქდქწ" localSheetId="5">#REF!</definedName>
    <definedName name="ქწდქწქდქწ" localSheetId="6">#REF!</definedName>
    <definedName name="ქწდქწქდქწ" localSheetId="8">#REF!</definedName>
    <definedName name="ქწდქწქდქწ" localSheetId="10">#REF!</definedName>
    <definedName name="ქწდქწქდქწ" localSheetId="9">#REF!</definedName>
    <definedName name="ქწდქწქდქწ" localSheetId="7">#REF!</definedName>
    <definedName name="ქწდქწქდქწ" localSheetId="2">#REF!</definedName>
    <definedName name="ქწდქწქდქწ">#REF!</definedName>
    <definedName name="ქწდქწქწ" localSheetId="3">#REF!</definedName>
    <definedName name="ქწდქწქწ" localSheetId="4">#REF!</definedName>
    <definedName name="ქწდქწქწ" localSheetId="5">#REF!</definedName>
    <definedName name="ქწდქწქწ" localSheetId="6">#REF!</definedName>
    <definedName name="ქწდქწქწ" localSheetId="8">#REF!</definedName>
    <definedName name="ქწდქწქწ" localSheetId="10">#REF!</definedName>
    <definedName name="ქწდქწქწ" localSheetId="9">#REF!</definedName>
    <definedName name="ქწდქწქწ" localSheetId="7">#REF!</definedName>
    <definedName name="ქწდქწქწ" localSheetId="2">#REF!</definedName>
    <definedName name="ქწდქწქწ">#REF!</definedName>
    <definedName name="ქწქწქწდქ" localSheetId="3">#REF!</definedName>
    <definedName name="ქწქწქწდქ" localSheetId="4">#REF!</definedName>
    <definedName name="ქწქწქწდქ" localSheetId="5">#REF!</definedName>
    <definedName name="ქწქწქწდქ" localSheetId="6">#REF!</definedName>
    <definedName name="ქწქწქწდქ" localSheetId="8">#REF!</definedName>
    <definedName name="ქწქწქწდქ" localSheetId="10">#REF!</definedName>
    <definedName name="ქწქწქწდქ" localSheetId="9">#REF!</definedName>
    <definedName name="ქწქწქწდქ" localSheetId="7">#REF!</definedName>
    <definedName name="ქწქწქწდქ" localSheetId="2">#REF!</definedName>
    <definedName name="ქწქწქწდქ">#REF!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3" i="31" l="1"/>
  <c r="D34" i="31" s="1"/>
  <c r="D31" i="19"/>
  <c r="J31" i="19" s="1"/>
  <c r="H34" i="31" l="1"/>
  <c r="J34" i="31"/>
  <c r="F34" i="31"/>
  <c r="H33" i="31"/>
  <c r="F33" i="31"/>
  <c r="J33" i="31"/>
  <c r="F32" i="19"/>
  <c r="F31" i="19"/>
  <c r="D32" i="19"/>
  <c r="H31" i="19"/>
  <c r="K33" i="31" l="1"/>
  <c r="K34" i="31"/>
  <c r="L33" i="31" s="1"/>
  <c r="K31" i="19"/>
  <c r="J32" i="19"/>
  <c r="H32" i="19"/>
  <c r="H12" i="32"/>
  <c r="H11" i="32"/>
  <c r="H10" i="32"/>
  <c r="H9" i="32"/>
  <c r="H8" i="32"/>
  <c r="H7" i="32"/>
  <c r="H6" i="32"/>
  <c r="K32" i="19" l="1"/>
  <c r="L31" i="19" s="1"/>
  <c r="D49" i="21"/>
  <c r="D50" i="21"/>
  <c r="D51" i="21"/>
  <c r="D54" i="21"/>
  <c r="D55" i="21"/>
  <c r="D58" i="21"/>
  <c r="D59" i="21"/>
  <c r="D49" i="22"/>
  <c r="D50" i="22"/>
  <c r="D51" i="22"/>
  <c r="D54" i="22"/>
  <c r="D55" i="22"/>
  <c r="D58" i="22"/>
  <c r="D59" i="22"/>
  <c r="D15" i="32" l="1"/>
  <c r="J80" i="31"/>
  <c r="H80" i="31"/>
  <c r="F80" i="31"/>
  <c r="J78" i="31"/>
  <c r="H78" i="31"/>
  <c r="F78" i="31"/>
  <c r="D74" i="31"/>
  <c r="D75" i="31" s="1"/>
  <c r="J73" i="31"/>
  <c r="H73" i="31"/>
  <c r="F73" i="31"/>
  <c r="J71" i="31"/>
  <c r="H71" i="31"/>
  <c r="F71" i="31"/>
  <c r="D65" i="31"/>
  <c r="J65" i="31" s="1"/>
  <c r="J64" i="31"/>
  <c r="H64" i="31"/>
  <c r="F64" i="31"/>
  <c r="D60" i="31"/>
  <c r="D65" i="30"/>
  <c r="D74" i="30"/>
  <c r="H74" i="30" s="1"/>
  <c r="D60" i="30"/>
  <c r="J80" i="30"/>
  <c r="H80" i="30"/>
  <c r="F80" i="30"/>
  <c r="J78" i="30"/>
  <c r="H78" i="30"/>
  <c r="F78" i="30"/>
  <c r="J73" i="30"/>
  <c r="H73" i="30"/>
  <c r="F73" i="30"/>
  <c r="J71" i="30"/>
  <c r="H71" i="30"/>
  <c r="F71" i="30"/>
  <c r="J64" i="30"/>
  <c r="H64" i="30"/>
  <c r="F64" i="30"/>
  <c r="J81" i="30"/>
  <c r="F81" i="30"/>
  <c r="J63" i="28"/>
  <c r="F63" i="28"/>
  <c r="J61" i="27"/>
  <c r="F61" i="27"/>
  <c r="J61" i="26"/>
  <c r="F61" i="26"/>
  <c r="J61" i="25"/>
  <c r="F61" i="25"/>
  <c r="J61" i="24"/>
  <c r="F61" i="24"/>
  <c r="J61" i="22"/>
  <c r="F61" i="22"/>
  <c r="J61" i="21"/>
  <c r="F61" i="21"/>
  <c r="J61" i="19"/>
  <c r="F61" i="19"/>
  <c r="F82" i="31"/>
  <c r="J82" i="31"/>
  <c r="D56" i="31"/>
  <c r="J42" i="31"/>
  <c r="J81" i="31"/>
  <c r="H81" i="31"/>
  <c r="F81" i="31"/>
  <c r="J58" i="31"/>
  <c r="H58" i="31"/>
  <c r="F58" i="31"/>
  <c r="D57" i="31"/>
  <c r="H57" i="31" s="1"/>
  <c r="J54" i="31"/>
  <c r="H54" i="31"/>
  <c r="F54" i="31"/>
  <c r="D53" i="31"/>
  <c r="F53" i="31" s="1"/>
  <c r="H52" i="31"/>
  <c r="D52" i="31"/>
  <c r="F52" i="31" s="1"/>
  <c r="D51" i="31"/>
  <c r="J51" i="31" s="1"/>
  <c r="J50" i="31"/>
  <c r="H50" i="31"/>
  <c r="F50" i="31"/>
  <c r="J49" i="31"/>
  <c r="H49" i="31"/>
  <c r="F49" i="31"/>
  <c r="J48" i="31"/>
  <c r="H48" i="31"/>
  <c r="F48" i="31"/>
  <c r="K48" i="31" s="1"/>
  <c r="F47" i="31"/>
  <c r="D47" i="31"/>
  <c r="H47" i="31" s="1"/>
  <c r="J46" i="31"/>
  <c r="H46" i="31"/>
  <c r="F46" i="31"/>
  <c r="D45" i="31"/>
  <c r="J45" i="31" s="1"/>
  <c r="D43" i="31"/>
  <c r="J43" i="31" s="1"/>
  <c r="J41" i="31"/>
  <c r="H41" i="31"/>
  <c r="F41" i="31"/>
  <c r="J39" i="31"/>
  <c r="H39" i="31"/>
  <c r="F39" i="31"/>
  <c r="J30" i="31"/>
  <c r="H30" i="31"/>
  <c r="F30" i="31"/>
  <c r="J25" i="31"/>
  <c r="H25" i="31"/>
  <c r="F25" i="31"/>
  <c r="J19" i="31"/>
  <c r="H19" i="31"/>
  <c r="F19" i="31"/>
  <c r="K19" i="31" s="1"/>
  <c r="J18" i="31"/>
  <c r="H18" i="31"/>
  <c r="F18" i="31"/>
  <c r="K18" i="31" s="1"/>
  <c r="J17" i="31"/>
  <c r="H17" i="31"/>
  <c r="F17" i="31"/>
  <c r="J16" i="31"/>
  <c r="H16" i="31"/>
  <c r="F16" i="31"/>
  <c r="J15" i="31"/>
  <c r="H15" i="31"/>
  <c r="F15" i="31"/>
  <c r="J14" i="31"/>
  <c r="H14" i="31"/>
  <c r="F14" i="31"/>
  <c r="D13" i="31"/>
  <c r="F13" i="31" s="1"/>
  <c r="J12" i="31"/>
  <c r="H12" i="31"/>
  <c r="F12" i="31"/>
  <c r="J11" i="31"/>
  <c r="H11" i="31"/>
  <c r="F11" i="31"/>
  <c r="J10" i="31"/>
  <c r="H10" i="31"/>
  <c r="F10" i="31"/>
  <c r="J9" i="31"/>
  <c r="H9" i="31"/>
  <c r="F9" i="31"/>
  <c r="D8" i="31"/>
  <c r="D26" i="31" s="1"/>
  <c r="D57" i="30"/>
  <c r="J15" i="30"/>
  <c r="H15" i="30"/>
  <c r="F15" i="30"/>
  <c r="D8" i="30"/>
  <c r="H8" i="30" s="1"/>
  <c r="J9" i="30"/>
  <c r="H9" i="30"/>
  <c r="F9" i="30"/>
  <c r="J82" i="30"/>
  <c r="H82" i="30"/>
  <c r="F82" i="30"/>
  <c r="J58" i="30"/>
  <c r="H58" i="30"/>
  <c r="F58" i="30"/>
  <c r="J54" i="30"/>
  <c r="H54" i="30"/>
  <c r="F54" i="30"/>
  <c r="D53" i="30"/>
  <c r="J53" i="30" s="1"/>
  <c r="D52" i="30"/>
  <c r="J52" i="30" s="1"/>
  <c r="D51" i="30"/>
  <c r="F51" i="30" s="1"/>
  <c r="J50" i="30"/>
  <c r="H50" i="30"/>
  <c r="F50" i="30"/>
  <c r="J49" i="30"/>
  <c r="H49" i="30"/>
  <c r="F49" i="30"/>
  <c r="J48" i="30"/>
  <c r="H48" i="30"/>
  <c r="F48" i="30"/>
  <c r="D47" i="30"/>
  <c r="J47" i="30" s="1"/>
  <c r="J46" i="30"/>
  <c r="H46" i="30"/>
  <c r="F46" i="30"/>
  <c r="D45" i="30"/>
  <c r="F45" i="30" s="1"/>
  <c r="D43" i="30"/>
  <c r="J43" i="30" s="1"/>
  <c r="J42" i="30"/>
  <c r="H42" i="30"/>
  <c r="F42" i="30"/>
  <c r="J41" i="30"/>
  <c r="H41" i="30"/>
  <c r="F41" i="30"/>
  <c r="J39" i="30"/>
  <c r="H39" i="30"/>
  <c r="F39" i="30"/>
  <c r="J30" i="30"/>
  <c r="H30" i="30"/>
  <c r="F30" i="30"/>
  <c r="J25" i="30"/>
  <c r="H25" i="30"/>
  <c r="F25" i="30"/>
  <c r="J19" i="30"/>
  <c r="H19" i="30"/>
  <c r="F19" i="30"/>
  <c r="J18" i="30"/>
  <c r="H18" i="30"/>
  <c r="F18" i="30"/>
  <c r="J17" i="30"/>
  <c r="H17" i="30"/>
  <c r="F17" i="30"/>
  <c r="J16" i="30"/>
  <c r="H16" i="30"/>
  <c r="F16" i="30"/>
  <c r="J14" i="30"/>
  <c r="H14" i="30"/>
  <c r="F14" i="30"/>
  <c r="D13" i="30"/>
  <c r="D31" i="30" s="1"/>
  <c r="D33" i="30" s="1"/>
  <c r="J12" i="30"/>
  <c r="H12" i="30"/>
  <c r="F12" i="30"/>
  <c r="J11" i="30"/>
  <c r="H11" i="30"/>
  <c r="F11" i="30"/>
  <c r="J10" i="30"/>
  <c r="H10" i="30"/>
  <c r="F10" i="30"/>
  <c r="D61" i="28"/>
  <c r="H50" i="28"/>
  <c r="J42" i="28"/>
  <c r="D33" i="28"/>
  <c r="D34" i="28" s="1"/>
  <c r="J64" i="28"/>
  <c r="H64" i="28"/>
  <c r="F64" i="28"/>
  <c r="J62" i="28"/>
  <c r="H62" i="28"/>
  <c r="F62" i="28"/>
  <c r="J58" i="28"/>
  <c r="H58" i="28"/>
  <c r="F58" i="28"/>
  <c r="D57" i="28"/>
  <c r="F57" i="28" s="1"/>
  <c r="D56" i="28"/>
  <c r="F56" i="28" s="1"/>
  <c r="J54" i="28"/>
  <c r="H54" i="28"/>
  <c r="F54" i="28"/>
  <c r="J49" i="28"/>
  <c r="H49" i="28"/>
  <c r="F49" i="28"/>
  <c r="J48" i="28"/>
  <c r="H48" i="28"/>
  <c r="F48" i="28"/>
  <c r="J46" i="28"/>
  <c r="H46" i="28"/>
  <c r="F46" i="28"/>
  <c r="J41" i="28"/>
  <c r="H41" i="28"/>
  <c r="F41" i="28"/>
  <c r="J39" i="28"/>
  <c r="H39" i="28"/>
  <c r="F39" i="28"/>
  <c r="J28" i="28"/>
  <c r="H28" i="28"/>
  <c r="F28" i="28"/>
  <c r="K28" i="28" s="1"/>
  <c r="J23" i="28"/>
  <c r="H23" i="28"/>
  <c r="F23" i="28"/>
  <c r="J17" i="28"/>
  <c r="H17" i="28"/>
  <c r="F17" i="28"/>
  <c r="J16" i="28"/>
  <c r="H16" i="28"/>
  <c r="F16" i="28"/>
  <c r="J15" i="28"/>
  <c r="H15" i="28"/>
  <c r="F15" i="28"/>
  <c r="J14" i="28"/>
  <c r="H14" i="28"/>
  <c r="F14" i="28"/>
  <c r="J13" i="28"/>
  <c r="H13" i="28"/>
  <c r="F13" i="28"/>
  <c r="D12" i="28"/>
  <c r="J12" i="28" s="1"/>
  <c r="J11" i="28"/>
  <c r="H11" i="28"/>
  <c r="F11" i="28"/>
  <c r="J10" i="28"/>
  <c r="H10" i="28"/>
  <c r="F10" i="28"/>
  <c r="J9" i="28"/>
  <c r="H9" i="28"/>
  <c r="F9" i="28"/>
  <c r="D8" i="28"/>
  <c r="D18" i="28" s="1"/>
  <c r="D58" i="27"/>
  <c r="J58" i="27" s="1"/>
  <c r="D55" i="27"/>
  <c r="J48" i="27"/>
  <c r="H40" i="27"/>
  <c r="J13" i="27"/>
  <c r="J9" i="27"/>
  <c r="J62" i="27"/>
  <c r="H62" i="27"/>
  <c r="F62" i="27"/>
  <c r="J60" i="27"/>
  <c r="H60" i="27"/>
  <c r="F60" i="27"/>
  <c r="J56" i="27"/>
  <c r="H56" i="27"/>
  <c r="F56" i="27"/>
  <c r="J52" i="27"/>
  <c r="H52" i="27"/>
  <c r="F52" i="27"/>
  <c r="J47" i="27"/>
  <c r="H47" i="27"/>
  <c r="F47" i="27"/>
  <c r="J46" i="27"/>
  <c r="H46" i="27"/>
  <c r="F46" i="27"/>
  <c r="D45" i="27"/>
  <c r="H45" i="27" s="1"/>
  <c r="J44" i="27"/>
  <c r="H44" i="27"/>
  <c r="F44" i="27"/>
  <c r="D43" i="27"/>
  <c r="F43" i="27" s="1"/>
  <c r="D41" i="27"/>
  <c r="H41" i="27" s="1"/>
  <c r="J40" i="27"/>
  <c r="J39" i="27"/>
  <c r="H39" i="27"/>
  <c r="F39" i="27"/>
  <c r="J37" i="27"/>
  <c r="H37" i="27"/>
  <c r="F37" i="27"/>
  <c r="J28" i="27"/>
  <c r="H28" i="27"/>
  <c r="F28" i="27"/>
  <c r="J23" i="27"/>
  <c r="H23" i="27"/>
  <c r="F23" i="27"/>
  <c r="J17" i="27"/>
  <c r="H17" i="27"/>
  <c r="F17" i="27"/>
  <c r="J16" i="27"/>
  <c r="H16" i="27"/>
  <c r="F16" i="27"/>
  <c r="J15" i="27"/>
  <c r="H15" i="27"/>
  <c r="F15" i="27"/>
  <c r="J14" i="27"/>
  <c r="H14" i="27"/>
  <c r="F14" i="27"/>
  <c r="J11" i="27"/>
  <c r="H11" i="27"/>
  <c r="F11" i="27"/>
  <c r="J10" i="27"/>
  <c r="H10" i="27"/>
  <c r="F10" i="27"/>
  <c r="J62" i="26"/>
  <c r="H62" i="26"/>
  <c r="F62" i="26"/>
  <c r="J60" i="26"/>
  <c r="H60" i="26"/>
  <c r="F60" i="26"/>
  <c r="D59" i="26"/>
  <c r="J59" i="26" s="1"/>
  <c r="D58" i="26"/>
  <c r="H58" i="26" s="1"/>
  <c r="J56" i="26"/>
  <c r="H56" i="26"/>
  <c r="F56" i="26"/>
  <c r="D55" i="26"/>
  <c r="H55" i="26" s="1"/>
  <c r="D54" i="26"/>
  <c r="F54" i="26" s="1"/>
  <c r="J52" i="26"/>
  <c r="H52" i="26"/>
  <c r="F52" i="26"/>
  <c r="D51" i="26"/>
  <c r="F51" i="26" s="1"/>
  <c r="D50" i="26"/>
  <c r="J50" i="26" s="1"/>
  <c r="D49" i="26"/>
  <c r="J49" i="26" s="1"/>
  <c r="J48" i="26"/>
  <c r="H48" i="26"/>
  <c r="F48" i="26"/>
  <c r="J47" i="26"/>
  <c r="H47" i="26"/>
  <c r="F47" i="26"/>
  <c r="J46" i="26"/>
  <c r="H46" i="26"/>
  <c r="F46" i="26"/>
  <c r="D45" i="26"/>
  <c r="F45" i="26" s="1"/>
  <c r="J44" i="26"/>
  <c r="H44" i="26"/>
  <c r="F44" i="26"/>
  <c r="D43" i="26"/>
  <c r="F43" i="26" s="1"/>
  <c r="D41" i="26"/>
  <c r="D42" i="26" s="1"/>
  <c r="J42" i="26" s="1"/>
  <c r="J40" i="26"/>
  <c r="H40" i="26"/>
  <c r="F40" i="26"/>
  <c r="J39" i="26"/>
  <c r="H39" i="26"/>
  <c r="F39" i="26"/>
  <c r="J37" i="26"/>
  <c r="H37" i="26"/>
  <c r="F37" i="26"/>
  <c r="J28" i="26"/>
  <c r="H28" i="26"/>
  <c r="F28" i="26"/>
  <c r="J23" i="26"/>
  <c r="H23" i="26"/>
  <c r="F23" i="26"/>
  <c r="J17" i="26"/>
  <c r="H17" i="26"/>
  <c r="F17" i="26"/>
  <c r="J16" i="26"/>
  <c r="H16" i="26"/>
  <c r="F16" i="26"/>
  <c r="J15" i="26"/>
  <c r="H15" i="26"/>
  <c r="F15" i="26"/>
  <c r="J14" i="26"/>
  <c r="H14" i="26"/>
  <c r="F14" i="26"/>
  <c r="J13" i="26"/>
  <c r="H13" i="26"/>
  <c r="F13" i="26"/>
  <c r="D12" i="26"/>
  <c r="D29" i="26" s="1"/>
  <c r="D31" i="26" s="1"/>
  <c r="J11" i="26"/>
  <c r="H11" i="26"/>
  <c r="F11" i="26"/>
  <c r="J10" i="26"/>
  <c r="H10" i="26"/>
  <c r="F10" i="26"/>
  <c r="J9" i="26"/>
  <c r="H9" i="26"/>
  <c r="F9" i="26"/>
  <c r="D8" i="26"/>
  <c r="F8" i="26" s="1"/>
  <c r="D59" i="25"/>
  <c r="D55" i="25"/>
  <c r="J55" i="25" s="1"/>
  <c r="D51" i="25"/>
  <c r="F51" i="25" s="1"/>
  <c r="J40" i="25"/>
  <c r="D12" i="25"/>
  <c r="J9" i="25"/>
  <c r="J62" i="25"/>
  <c r="H62" i="25"/>
  <c r="F62" i="25"/>
  <c r="J60" i="25"/>
  <c r="H60" i="25"/>
  <c r="F60" i="25"/>
  <c r="J56" i="25"/>
  <c r="H56" i="25"/>
  <c r="F56" i="25"/>
  <c r="J52" i="25"/>
  <c r="H52" i="25"/>
  <c r="F52" i="25"/>
  <c r="J47" i="25"/>
  <c r="H47" i="25"/>
  <c r="F47" i="25"/>
  <c r="J46" i="25"/>
  <c r="H46" i="25"/>
  <c r="F46" i="25"/>
  <c r="D45" i="25"/>
  <c r="F45" i="25" s="1"/>
  <c r="J44" i="25"/>
  <c r="H44" i="25"/>
  <c r="F44" i="25"/>
  <c r="D43" i="25"/>
  <c r="J43" i="25" s="1"/>
  <c r="D41" i="25"/>
  <c r="D42" i="25" s="1"/>
  <c r="H40" i="25"/>
  <c r="F40" i="25"/>
  <c r="J39" i="25"/>
  <c r="H39" i="25"/>
  <c r="F39" i="25"/>
  <c r="J37" i="25"/>
  <c r="H37" i="25"/>
  <c r="F37" i="25"/>
  <c r="J28" i="25"/>
  <c r="H28" i="25"/>
  <c r="F28" i="25"/>
  <c r="J23" i="25"/>
  <c r="H23" i="25"/>
  <c r="F23" i="25"/>
  <c r="J17" i="25"/>
  <c r="H17" i="25"/>
  <c r="F17" i="25"/>
  <c r="J16" i="25"/>
  <c r="H16" i="25"/>
  <c r="F16" i="25"/>
  <c r="J15" i="25"/>
  <c r="H15" i="25"/>
  <c r="F15" i="25"/>
  <c r="J14" i="25"/>
  <c r="H14" i="25"/>
  <c r="F14" i="25"/>
  <c r="J11" i="25"/>
  <c r="H11" i="25"/>
  <c r="F11" i="25"/>
  <c r="J10" i="25"/>
  <c r="H10" i="25"/>
  <c r="F10" i="25"/>
  <c r="J62" i="24"/>
  <c r="H62" i="24"/>
  <c r="F62" i="24"/>
  <c r="J60" i="24"/>
  <c r="H60" i="24"/>
  <c r="F60" i="24"/>
  <c r="D59" i="24"/>
  <c r="J59" i="24" s="1"/>
  <c r="D58" i="24"/>
  <c r="J58" i="24" s="1"/>
  <c r="J56" i="24"/>
  <c r="H56" i="24"/>
  <c r="F56" i="24"/>
  <c r="D55" i="24"/>
  <c r="J55" i="24" s="1"/>
  <c r="D54" i="24"/>
  <c r="H54" i="24" s="1"/>
  <c r="J52" i="24"/>
  <c r="H52" i="24"/>
  <c r="F52" i="24"/>
  <c r="D51" i="24"/>
  <c r="F51" i="24" s="1"/>
  <c r="D50" i="24"/>
  <c r="H50" i="24" s="1"/>
  <c r="H49" i="24"/>
  <c r="D49" i="24"/>
  <c r="F49" i="24" s="1"/>
  <c r="J48" i="24"/>
  <c r="H48" i="24"/>
  <c r="F48" i="24"/>
  <c r="J47" i="24"/>
  <c r="H47" i="24"/>
  <c r="F47" i="24"/>
  <c r="J46" i="24"/>
  <c r="H46" i="24"/>
  <c r="F46" i="24"/>
  <c r="H45" i="24"/>
  <c r="D45" i="24"/>
  <c r="J45" i="24" s="1"/>
  <c r="J44" i="24"/>
  <c r="H44" i="24"/>
  <c r="F44" i="24"/>
  <c r="D43" i="24"/>
  <c r="H43" i="24" s="1"/>
  <c r="D41" i="24"/>
  <c r="F41" i="24" s="1"/>
  <c r="J40" i="24"/>
  <c r="H40" i="24"/>
  <c r="F40" i="24"/>
  <c r="J39" i="24"/>
  <c r="H39" i="24"/>
  <c r="F39" i="24"/>
  <c r="J37" i="24"/>
  <c r="H37" i="24"/>
  <c r="F37" i="24"/>
  <c r="J28" i="24"/>
  <c r="H28" i="24"/>
  <c r="F28" i="24"/>
  <c r="J23" i="24"/>
  <c r="H23" i="24"/>
  <c r="F23" i="24"/>
  <c r="J17" i="24"/>
  <c r="H17" i="24"/>
  <c r="F17" i="24"/>
  <c r="J16" i="24"/>
  <c r="H16" i="24"/>
  <c r="F16" i="24"/>
  <c r="J15" i="24"/>
  <c r="H15" i="24"/>
  <c r="F15" i="24"/>
  <c r="J14" i="24"/>
  <c r="H14" i="24"/>
  <c r="F14" i="24"/>
  <c r="J13" i="24"/>
  <c r="H13" i="24"/>
  <c r="F13" i="24"/>
  <c r="D12" i="24"/>
  <c r="J12" i="24" s="1"/>
  <c r="J11" i="24"/>
  <c r="H11" i="24"/>
  <c r="F11" i="24"/>
  <c r="J10" i="24"/>
  <c r="H10" i="24"/>
  <c r="F10" i="24"/>
  <c r="J9" i="24"/>
  <c r="H9" i="24"/>
  <c r="F9" i="24"/>
  <c r="D8" i="24"/>
  <c r="F8" i="24" s="1"/>
  <c r="F59" i="22"/>
  <c r="H48" i="22"/>
  <c r="D45" i="22"/>
  <c r="J45" i="22" s="1"/>
  <c r="H15" i="22"/>
  <c r="J11" i="22"/>
  <c r="J62" i="22"/>
  <c r="H62" i="22"/>
  <c r="F62" i="22"/>
  <c r="J60" i="22"/>
  <c r="H60" i="22"/>
  <c r="F60" i="22"/>
  <c r="J56" i="22"/>
  <c r="H56" i="22"/>
  <c r="F56" i="22"/>
  <c r="J52" i="22"/>
  <c r="H52" i="22"/>
  <c r="F52" i="22"/>
  <c r="J47" i="22"/>
  <c r="H47" i="22"/>
  <c r="F47" i="22"/>
  <c r="J46" i="22"/>
  <c r="H46" i="22"/>
  <c r="F46" i="22"/>
  <c r="J44" i="22"/>
  <c r="H44" i="22"/>
  <c r="F44" i="22"/>
  <c r="J39" i="22"/>
  <c r="H39" i="22"/>
  <c r="F39" i="22"/>
  <c r="J37" i="22"/>
  <c r="H37" i="22"/>
  <c r="F37" i="22"/>
  <c r="J28" i="22"/>
  <c r="H28" i="22"/>
  <c r="F28" i="22"/>
  <c r="J23" i="22"/>
  <c r="H23" i="22"/>
  <c r="F23" i="22"/>
  <c r="J17" i="22"/>
  <c r="H17" i="22"/>
  <c r="F17" i="22"/>
  <c r="J16" i="22"/>
  <c r="H16" i="22"/>
  <c r="F16" i="22"/>
  <c r="J13" i="22"/>
  <c r="H13" i="22"/>
  <c r="F13" i="22"/>
  <c r="F11" i="22"/>
  <c r="J10" i="22"/>
  <c r="H10" i="22"/>
  <c r="F10" i="22"/>
  <c r="J9" i="22"/>
  <c r="H9" i="22"/>
  <c r="F9" i="22"/>
  <c r="D8" i="22"/>
  <c r="D24" i="22" s="1"/>
  <c r="F54" i="21"/>
  <c r="F51" i="21"/>
  <c r="D43" i="21"/>
  <c r="J43" i="21" s="1"/>
  <c r="J15" i="21"/>
  <c r="J14" i="21"/>
  <c r="J13" i="21"/>
  <c r="D8" i="21"/>
  <c r="D7" i="32" s="1"/>
  <c r="J62" i="21"/>
  <c r="H62" i="21"/>
  <c r="F62" i="21"/>
  <c r="J60" i="21"/>
  <c r="H60" i="21"/>
  <c r="F60" i="21"/>
  <c r="J59" i="21"/>
  <c r="J58" i="21"/>
  <c r="J56" i="21"/>
  <c r="H56" i="21"/>
  <c r="F56" i="21"/>
  <c r="J52" i="21"/>
  <c r="H52" i="21"/>
  <c r="F52" i="21"/>
  <c r="J47" i="21"/>
  <c r="H47" i="21"/>
  <c r="F47" i="21"/>
  <c r="J46" i="21"/>
  <c r="H46" i="21"/>
  <c r="F46" i="21"/>
  <c r="J44" i="21"/>
  <c r="H44" i="21"/>
  <c r="F44" i="21"/>
  <c r="J39" i="21"/>
  <c r="H39" i="21"/>
  <c r="F39" i="21"/>
  <c r="J37" i="21"/>
  <c r="H37" i="21"/>
  <c r="F37" i="21"/>
  <c r="J28" i="21"/>
  <c r="H28" i="21"/>
  <c r="F28" i="21"/>
  <c r="J23" i="21"/>
  <c r="H23" i="21"/>
  <c r="F23" i="21"/>
  <c r="J17" i="21"/>
  <c r="H17" i="21"/>
  <c r="F17" i="21"/>
  <c r="J16" i="21"/>
  <c r="H16" i="21"/>
  <c r="F16" i="21"/>
  <c r="J11" i="21"/>
  <c r="H11" i="21"/>
  <c r="F11" i="21"/>
  <c r="J10" i="21"/>
  <c r="H10" i="21"/>
  <c r="F10" i="21"/>
  <c r="D30" i="19"/>
  <c r="K81" i="31" l="1"/>
  <c r="L81" i="31" s="1"/>
  <c r="K49" i="31"/>
  <c r="K82" i="31"/>
  <c r="L82" i="31" s="1"/>
  <c r="K41" i="31"/>
  <c r="K25" i="31"/>
  <c r="K58" i="31"/>
  <c r="K62" i="28"/>
  <c r="K61" i="27"/>
  <c r="L61" i="27" s="1"/>
  <c r="K52" i="27"/>
  <c r="K15" i="24"/>
  <c r="K17" i="22"/>
  <c r="K16" i="27"/>
  <c r="D32" i="26"/>
  <c r="J31" i="26"/>
  <c r="F31" i="26"/>
  <c r="H31" i="26"/>
  <c r="K17" i="25"/>
  <c r="K47" i="25"/>
  <c r="J74" i="30"/>
  <c r="D34" i="30"/>
  <c r="J33" i="30"/>
  <c r="H33" i="30"/>
  <c r="F33" i="30"/>
  <c r="D75" i="30"/>
  <c r="H75" i="30" s="1"/>
  <c r="K37" i="22"/>
  <c r="K39" i="22"/>
  <c r="K46" i="22"/>
  <c r="K46" i="25"/>
  <c r="K47" i="26"/>
  <c r="K47" i="27"/>
  <c r="K17" i="24"/>
  <c r="K39" i="26"/>
  <c r="H51" i="26"/>
  <c r="K51" i="26" s="1"/>
  <c r="K60" i="27"/>
  <c r="K16" i="28"/>
  <c r="K49" i="28"/>
  <c r="K30" i="31"/>
  <c r="K54" i="31"/>
  <c r="K64" i="31"/>
  <c r="D79" i="31"/>
  <c r="K16" i="22"/>
  <c r="K44" i="26"/>
  <c r="J47" i="31"/>
  <c r="D66" i="31"/>
  <c r="J66" i="31" s="1"/>
  <c r="F74" i="31"/>
  <c r="K80" i="31"/>
  <c r="K16" i="26"/>
  <c r="D31" i="31"/>
  <c r="D32" i="31" s="1"/>
  <c r="F32" i="31" s="1"/>
  <c r="H74" i="31"/>
  <c r="K17" i="21"/>
  <c r="K13" i="24"/>
  <c r="K39" i="24"/>
  <c r="J43" i="24"/>
  <c r="K17" i="26"/>
  <c r="K46" i="26"/>
  <c r="K46" i="27"/>
  <c r="K39" i="28"/>
  <c r="K39" i="31"/>
  <c r="J57" i="31"/>
  <c r="J74" i="31"/>
  <c r="K44" i="24"/>
  <c r="J49" i="24"/>
  <c r="K52" i="25"/>
  <c r="K56" i="27"/>
  <c r="K62" i="27"/>
  <c r="L62" i="27" s="1"/>
  <c r="K48" i="28"/>
  <c r="K9" i="31"/>
  <c r="K46" i="31"/>
  <c r="K61" i="19"/>
  <c r="L61" i="19" s="1"/>
  <c r="D61" i="31"/>
  <c r="D62" i="31"/>
  <c r="D14" i="32"/>
  <c r="K44" i="27"/>
  <c r="K37" i="27"/>
  <c r="K17" i="27"/>
  <c r="K14" i="26"/>
  <c r="K23" i="26"/>
  <c r="K52" i="26"/>
  <c r="F41" i="26"/>
  <c r="H41" i="26"/>
  <c r="J41" i="26"/>
  <c r="K16" i="25"/>
  <c r="K37" i="25"/>
  <c r="K60" i="25"/>
  <c r="K39" i="25"/>
  <c r="K62" i="25"/>
  <c r="L62" i="25" s="1"/>
  <c r="K28" i="25"/>
  <c r="K46" i="24"/>
  <c r="F12" i="24"/>
  <c r="D29" i="24"/>
  <c r="D31" i="24" s="1"/>
  <c r="H51" i="24"/>
  <c r="H12" i="24"/>
  <c r="F43" i="24"/>
  <c r="K43" i="24" s="1"/>
  <c r="J51" i="24"/>
  <c r="K28" i="24"/>
  <c r="K9" i="24"/>
  <c r="K47" i="24"/>
  <c r="K62" i="24"/>
  <c r="L62" i="24" s="1"/>
  <c r="K14" i="24"/>
  <c r="K28" i="22"/>
  <c r="K47" i="22"/>
  <c r="K44" i="22"/>
  <c r="D8" i="32"/>
  <c r="K44" i="21"/>
  <c r="K28" i="21"/>
  <c r="K17" i="28"/>
  <c r="K41" i="28"/>
  <c r="K54" i="28"/>
  <c r="K64" i="28"/>
  <c r="L64" i="28" s="1"/>
  <c r="K46" i="28"/>
  <c r="K39" i="27"/>
  <c r="K28" i="27"/>
  <c r="J51" i="26"/>
  <c r="K60" i="26"/>
  <c r="J55" i="26"/>
  <c r="K55" i="26" s="1"/>
  <c r="K10" i="26"/>
  <c r="K56" i="26"/>
  <c r="K37" i="26"/>
  <c r="K62" i="26"/>
  <c r="L62" i="26" s="1"/>
  <c r="K15" i="26"/>
  <c r="K40" i="26"/>
  <c r="K61" i="26"/>
  <c r="L61" i="26" s="1"/>
  <c r="K11" i="26"/>
  <c r="K28" i="26"/>
  <c r="H43" i="26"/>
  <c r="F50" i="26"/>
  <c r="H54" i="26"/>
  <c r="J58" i="26"/>
  <c r="J43" i="26"/>
  <c r="H50" i="26"/>
  <c r="J54" i="26"/>
  <c r="H45" i="26"/>
  <c r="F49" i="26"/>
  <c r="J45" i="26"/>
  <c r="H49" i="26"/>
  <c r="F58" i="26"/>
  <c r="F59" i="26"/>
  <c r="F42" i="26"/>
  <c r="F12" i="26"/>
  <c r="F55" i="26"/>
  <c r="H59" i="26"/>
  <c r="H8" i="26"/>
  <c r="J12" i="26"/>
  <c r="K48" i="26"/>
  <c r="K44" i="25"/>
  <c r="K23" i="25"/>
  <c r="K56" i="25"/>
  <c r="F54" i="24"/>
  <c r="K54" i="24" s="1"/>
  <c r="F50" i="24"/>
  <c r="H58" i="24"/>
  <c r="J54" i="24"/>
  <c r="H41" i="24"/>
  <c r="J50" i="24"/>
  <c r="K10" i="24"/>
  <c r="K37" i="24"/>
  <c r="J41" i="24"/>
  <c r="F55" i="24"/>
  <c r="F59" i="24"/>
  <c r="K23" i="24"/>
  <c r="D42" i="24"/>
  <c r="F45" i="24"/>
  <c r="K45" i="24" s="1"/>
  <c r="K48" i="24"/>
  <c r="H55" i="24"/>
  <c r="H59" i="24"/>
  <c r="F58" i="24"/>
  <c r="K52" i="24"/>
  <c r="K56" i="24"/>
  <c r="K60" i="24"/>
  <c r="D9" i="32"/>
  <c r="K11" i="24"/>
  <c r="K16" i="24"/>
  <c r="K49" i="24"/>
  <c r="K40" i="24"/>
  <c r="K62" i="22"/>
  <c r="L62" i="22" s="1"/>
  <c r="K23" i="22"/>
  <c r="K13" i="22"/>
  <c r="K56" i="22"/>
  <c r="K60" i="22"/>
  <c r="K61" i="21"/>
  <c r="L61" i="21" s="1"/>
  <c r="D11" i="32"/>
  <c r="K78" i="31"/>
  <c r="K71" i="31"/>
  <c r="K73" i="31"/>
  <c r="K63" i="28"/>
  <c r="L63" i="28" s="1"/>
  <c r="K61" i="25"/>
  <c r="L61" i="25" s="1"/>
  <c r="K61" i="24"/>
  <c r="L61" i="24" s="1"/>
  <c r="K56" i="21"/>
  <c r="K61" i="22"/>
  <c r="L61" i="22" s="1"/>
  <c r="K52" i="22"/>
  <c r="K62" i="21"/>
  <c r="L62" i="21" s="1"/>
  <c r="K23" i="28"/>
  <c r="D13" i="32"/>
  <c r="K58" i="28"/>
  <c r="K14" i="27"/>
  <c r="K23" i="27"/>
  <c r="K9" i="26"/>
  <c r="K9" i="22"/>
  <c r="K46" i="21"/>
  <c r="K16" i="21"/>
  <c r="K37" i="21"/>
  <c r="K47" i="21"/>
  <c r="K60" i="21"/>
  <c r="K39" i="21"/>
  <c r="K52" i="21"/>
  <c r="J75" i="31"/>
  <c r="H75" i="31"/>
  <c r="F75" i="31"/>
  <c r="D76" i="31"/>
  <c r="F61" i="31"/>
  <c r="H61" i="31"/>
  <c r="J61" i="31"/>
  <c r="H66" i="31"/>
  <c r="F66" i="31"/>
  <c r="F60" i="31"/>
  <c r="D67" i="31"/>
  <c r="F79" i="31"/>
  <c r="J60" i="31"/>
  <c r="F65" i="31"/>
  <c r="D77" i="31"/>
  <c r="H60" i="31"/>
  <c r="D63" i="31"/>
  <c r="H65" i="31"/>
  <c r="D77" i="30"/>
  <c r="J77" i="30" s="1"/>
  <c r="D79" i="30"/>
  <c r="J79" i="30" s="1"/>
  <c r="F74" i="30"/>
  <c r="K64" i="30"/>
  <c r="K74" i="30"/>
  <c r="K71" i="30"/>
  <c r="K73" i="30"/>
  <c r="H79" i="30"/>
  <c r="D61" i="30"/>
  <c r="J61" i="30" s="1"/>
  <c r="K80" i="30"/>
  <c r="K78" i="30"/>
  <c r="D63" i="30"/>
  <c r="H60" i="30"/>
  <c r="F60" i="30"/>
  <c r="D62" i="30"/>
  <c r="F77" i="30"/>
  <c r="K19" i="30"/>
  <c r="K41" i="30"/>
  <c r="K54" i="30"/>
  <c r="K81" i="30"/>
  <c r="L81" i="30" s="1"/>
  <c r="F56" i="31"/>
  <c r="J56" i="31"/>
  <c r="H56" i="31"/>
  <c r="J52" i="31"/>
  <c r="K52" i="31" s="1"/>
  <c r="K50" i="31"/>
  <c r="F43" i="31"/>
  <c r="D44" i="31"/>
  <c r="H44" i="31" s="1"/>
  <c r="F45" i="31"/>
  <c r="H45" i="31"/>
  <c r="F42" i="31"/>
  <c r="K47" i="31"/>
  <c r="H42" i="31"/>
  <c r="K15" i="31"/>
  <c r="H13" i="31"/>
  <c r="K13" i="31" s="1"/>
  <c r="J13" i="31"/>
  <c r="K14" i="31"/>
  <c r="H31" i="31"/>
  <c r="F31" i="31"/>
  <c r="K16" i="31"/>
  <c r="K17" i="31"/>
  <c r="K12" i="31"/>
  <c r="K11" i="31"/>
  <c r="K10" i="31"/>
  <c r="F57" i="31"/>
  <c r="K57" i="31"/>
  <c r="F51" i="31"/>
  <c r="J53" i="31"/>
  <c r="H53" i="31"/>
  <c r="H51" i="31"/>
  <c r="J44" i="31"/>
  <c r="H43" i="31"/>
  <c r="J31" i="31"/>
  <c r="J26" i="31"/>
  <c r="D35" i="31"/>
  <c r="H26" i="31"/>
  <c r="D29" i="31"/>
  <c r="F26" i="31"/>
  <c r="D28" i="31"/>
  <c r="D27" i="31"/>
  <c r="F8" i="31"/>
  <c r="J8" i="31"/>
  <c r="D20" i="31"/>
  <c r="H8" i="31"/>
  <c r="J32" i="31"/>
  <c r="H32" i="31"/>
  <c r="K25" i="30"/>
  <c r="K49" i="30"/>
  <c r="K58" i="30"/>
  <c r="K30" i="30"/>
  <c r="K46" i="30"/>
  <c r="K82" i="30"/>
  <c r="L82" i="30" s="1"/>
  <c r="K18" i="30"/>
  <c r="K39" i="30"/>
  <c r="K48" i="30"/>
  <c r="J57" i="30"/>
  <c r="H57" i="30"/>
  <c r="F57" i="30"/>
  <c r="D56" i="30"/>
  <c r="J56" i="30" s="1"/>
  <c r="J51" i="30"/>
  <c r="D44" i="30"/>
  <c r="J44" i="30" s="1"/>
  <c r="K42" i="30"/>
  <c r="F47" i="30"/>
  <c r="H47" i="30"/>
  <c r="K50" i="30"/>
  <c r="H51" i="30"/>
  <c r="K17" i="30"/>
  <c r="K14" i="30"/>
  <c r="K16" i="30"/>
  <c r="K12" i="30"/>
  <c r="K10" i="30"/>
  <c r="K11" i="30"/>
  <c r="F52" i="30"/>
  <c r="H52" i="30"/>
  <c r="F53" i="30"/>
  <c r="H53" i="30"/>
  <c r="H45" i="30"/>
  <c r="J45" i="30"/>
  <c r="F43" i="30"/>
  <c r="H43" i="30"/>
  <c r="K15" i="30"/>
  <c r="K9" i="30"/>
  <c r="F31" i="30"/>
  <c r="J31" i="30"/>
  <c r="H31" i="30"/>
  <c r="D32" i="30"/>
  <c r="J32" i="30" s="1"/>
  <c r="F13" i="30"/>
  <c r="J13" i="30"/>
  <c r="H13" i="30"/>
  <c r="D20" i="30"/>
  <c r="J8" i="30"/>
  <c r="D26" i="30"/>
  <c r="F8" i="30"/>
  <c r="F61" i="28"/>
  <c r="J61" i="28"/>
  <c r="H61" i="28"/>
  <c r="D60" i="28"/>
  <c r="J60" i="28" s="1"/>
  <c r="J56" i="28"/>
  <c r="H56" i="28"/>
  <c r="H57" i="28"/>
  <c r="J57" i="28"/>
  <c r="D52" i="28"/>
  <c r="J52" i="28" s="1"/>
  <c r="D53" i="28"/>
  <c r="F50" i="28"/>
  <c r="J50" i="28"/>
  <c r="D51" i="28"/>
  <c r="D43" i="28"/>
  <c r="D47" i="28"/>
  <c r="J47" i="28" s="1"/>
  <c r="D45" i="28"/>
  <c r="F42" i="28"/>
  <c r="H42" i="28"/>
  <c r="D29" i="28"/>
  <c r="K14" i="28"/>
  <c r="K15" i="28"/>
  <c r="H12" i="28"/>
  <c r="H29" i="28"/>
  <c r="K13" i="28"/>
  <c r="K11" i="28"/>
  <c r="F8" i="28"/>
  <c r="J8" i="28"/>
  <c r="K9" i="28"/>
  <c r="K10" i="28"/>
  <c r="H8" i="28"/>
  <c r="J34" i="28"/>
  <c r="H34" i="28"/>
  <c r="F34" i="28"/>
  <c r="F33" i="28"/>
  <c r="H33" i="28"/>
  <c r="J33" i="28"/>
  <c r="F12" i="28"/>
  <c r="D19" i="28"/>
  <c r="H18" i="28"/>
  <c r="D22" i="28"/>
  <c r="J18" i="28"/>
  <c r="F18" i="28"/>
  <c r="D21" i="28"/>
  <c r="D20" i="28"/>
  <c r="F20" i="28" s="1"/>
  <c r="D24" i="28"/>
  <c r="D59" i="27"/>
  <c r="F55" i="27"/>
  <c r="H55" i="27"/>
  <c r="J55" i="27"/>
  <c r="D54" i="27"/>
  <c r="J54" i="27" s="1"/>
  <c r="D51" i="27"/>
  <c r="D50" i="27"/>
  <c r="H50" i="27" s="1"/>
  <c r="D49" i="27"/>
  <c r="H49" i="27" s="1"/>
  <c r="F48" i="27"/>
  <c r="H48" i="27"/>
  <c r="D42" i="27"/>
  <c r="F42" i="27" s="1"/>
  <c r="F41" i="27"/>
  <c r="J41" i="27"/>
  <c r="H43" i="27"/>
  <c r="F40" i="27"/>
  <c r="K40" i="27" s="1"/>
  <c r="J45" i="27"/>
  <c r="K23" i="21"/>
  <c r="K15" i="27"/>
  <c r="D12" i="27"/>
  <c r="D29" i="27" s="1"/>
  <c r="F13" i="27"/>
  <c r="H13" i="27"/>
  <c r="K11" i="27"/>
  <c r="K10" i="27"/>
  <c r="F9" i="27"/>
  <c r="D8" i="27"/>
  <c r="D12" i="32" s="1"/>
  <c r="H9" i="27"/>
  <c r="F58" i="27"/>
  <c r="H58" i="27"/>
  <c r="F54" i="27"/>
  <c r="J43" i="27"/>
  <c r="K43" i="27" s="1"/>
  <c r="F45" i="27"/>
  <c r="K13" i="26"/>
  <c r="J29" i="26"/>
  <c r="D30" i="26"/>
  <c r="H30" i="26" s="1"/>
  <c r="H12" i="26"/>
  <c r="J8" i="26"/>
  <c r="D18" i="26"/>
  <c r="D24" i="26"/>
  <c r="D33" i="26" s="1"/>
  <c r="F29" i="26"/>
  <c r="H42" i="26"/>
  <c r="K42" i="26" s="1"/>
  <c r="H29" i="26"/>
  <c r="H59" i="25"/>
  <c r="J59" i="25"/>
  <c r="D58" i="25"/>
  <c r="D54" i="25"/>
  <c r="F48" i="25"/>
  <c r="H48" i="25"/>
  <c r="J48" i="25"/>
  <c r="D49" i="25"/>
  <c r="J49" i="25" s="1"/>
  <c r="D50" i="25"/>
  <c r="J50" i="25" s="1"/>
  <c r="K40" i="25"/>
  <c r="H45" i="25"/>
  <c r="J45" i="25"/>
  <c r="F41" i="25"/>
  <c r="H41" i="25"/>
  <c r="K15" i="25"/>
  <c r="K14" i="25"/>
  <c r="D29" i="25"/>
  <c r="J12" i="25"/>
  <c r="H12" i="25"/>
  <c r="F12" i="25"/>
  <c r="F13" i="25"/>
  <c r="H13" i="25"/>
  <c r="J13" i="25"/>
  <c r="K10" i="25"/>
  <c r="K11" i="25"/>
  <c r="D8" i="25"/>
  <c r="F9" i="25"/>
  <c r="H9" i="25"/>
  <c r="F59" i="25"/>
  <c r="H55" i="25"/>
  <c r="F55" i="25"/>
  <c r="H51" i="25"/>
  <c r="J51" i="25"/>
  <c r="H42" i="25"/>
  <c r="J42" i="25"/>
  <c r="F43" i="25"/>
  <c r="H43" i="25"/>
  <c r="J41" i="25"/>
  <c r="F42" i="25"/>
  <c r="H8" i="24"/>
  <c r="J8" i="24"/>
  <c r="K8" i="24" s="1"/>
  <c r="D18" i="24"/>
  <c r="H18" i="24" s="1"/>
  <c r="D24" i="24"/>
  <c r="D33" i="24" s="1"/>
  <c r="D38" i="24" s="1"/>
  <c r="F55" i="22"/>
  <c r="H55" i="22"/>
  <c r="J55" i="22"/>
  <c r="J54" i="22"/>
  <c r="J48" i="22"/>
  <c r="F50" i="22"/>
  <c r="F51" i="22"/>
  <c r="F48" i="22"/>
  <c r="F40" i="22"/>
  <c r="H40" i="22"/>
  <c r="J40" i="22"/>
  <c r="D41" i="22"/>
  <c r="J41" i="22" s="1"/>
  <c r="D43" i="22"/>
  <c r="D12" i="22"/>
  <c r="J12" i="22" s="1"/>
  <c r="J15" i="22"/>
  <c r="F15" i="22"/>
  <c r="J14" i="22"/>
  <c r="F14" i="22"/>
  <c r="H14" i="22"/>
  <c r="H11" i="22"/>
  <c r="K11" i="22" s="1"/>
  <c r="K10" i="22"/>
  <c r="F8" i="22"/>
  <c r="H8" i="22"/>
  <c r="J8" i="22"/>
  <c r="D18" i="22"/>
  <c r="D20" i="22" s="1"/>
  <c r="J20" i="22" s="1"/>
  <c r="H59" i="22"/>
  <c r="J59" i="22"/>
  <c r="F45" i="22"/>
  <c r="H45" i="22"/>
  <c r="D25" i="22"/>
  <c r="J25" i="22" s="1"/>
  <c r="D27" i="22"/>
  <c r="F27" i="22" s="1"/>
  <c r="D33" i="22"/>
  <c r="D38" i="22" s="1"/>
  <c r="J38" i="22" s="1"/>
  <c r="D26" i="22"/>
  <c r="F24" i="22"/>
  <c r="H24" i="22"/>
  <c r="J24" i="22"/>
  <c r="H59" i="21"/>
  <c r="J55" i="21"/>
  <c r="F48" i="21"/>
  <c r="J49" i="21"/>
  <c r="H48" i="21"/>
  <c r="J50" i="21"/>
  <c r="J48" i="21"/>
  <c r="F40" i="21"/>
  <c r="H40" i="21"/>
  <c r="D41" i="21"/>
  <c r="D42" i="21" s="1"/>
  <c r="J42" i="21" s="1"/>
  <c r="D45" i="21"/>
  <c r="H45" i="21" s="1"/>
  <c r="J40" i="21"/>
  <c r="H15" i="21"/>
  <c r="F15" i="21"/>
  <c r="K15" i="21" s="1"/>
  <c r="F14" i="21"/>
  <c r="H14" i="21"/>
  <c r="D12" i="21"/>
  <c r="F13" i="21"/>
  <c r="H13" i="21"/>
  <c r="K11" i="21"/>
  <c r="D18" i="21"/>
  <c r="D22" i="21" s="1"/>
  <c r="F22" i="21" s="1"/>
  <c r="F8" i="21"/>
  <c r="J9" i="21"/>
  <c r="H9" i="21"/>
  <c r="F9" i="21"/>
  <c r="J54" i="21"/>
  <c r="F55" i="21"/>
  <c r="H55" i="21"/>
  <c r="H54" i="21"/>
  <c r="H43" i="21"/>
  <c r="F43" i="21"/>
  <c r="K10" i="21"/>
  <c r="H51" i="21"/>
  <c r="J51" i="21"/>
  <c r="F58" i="21"/>
  <c r="H58" i="21"/>
  <c r="D24" i="21"/>
  <c r="H8" i="21"/>
  <c r="J8" i="21"/>
  <c r="F50" i="21"/>
  <c r="F59" i="21"/>
  <c r="D58" i="19"/>
  <c r="D55" i="19"/>
  <c r="F55" i="19" s="1"/>
  <c r="D54" i="19"/>
  <c r="F54" i="19" s="1"/>
  <c r="D50" i="19"/>
  <c r="F50" i="19" s="1"/>
  <c r="H48" i="19"/>
  <c r="J30" i="19"/>
  <c r="J29" i="19"/>
  <c r="H29" i="19"/>
  <c r="F29" i="19"/>
  <c r="D12" i="19"/>
  <c r="F11" i="19"/>
  <c r="F9" i="19"/>
  <c r="J15" i="19"/>
  <c r="H15" i="19"/>
  <c r="F15" i="19"/>
  <c r="F10" i="19"/>
  <c r="H10" i="19"/>
  <c r="J10" i="19"/>
  <c r="F16" i="19"/>
  <c r="H16" i="19"/>
  <c r="J16" i="19"/>
  <c r="F17" i="19"/>
  <c r="H17" i="19"/>
  <c r="J17" i="19"/>
  <c r="F23" i="19"/>
  <c r="H23" i="19"/>
  <c r="J23" i="19"/>
  <c r="F28" i="19"/>
  <c r="H28" i="19"/>
  <c r="J28" i="19"/>
  <c r="J37" i="19"/>
  <c r="F39" i="19"/>
  <c r="H39" i="19"/>
  <c r="J39" i="19"/>
  <c r="F40" i="19"/>
  <c r="H40" i="19"/>
  <c r="J40" i="19"/>
  <c r="D41" i="19"/>
  <c r="F41" i="19" s="1"/>
  <c r="D43" i="19"/>
  <c r="J43" i="19" s="1"/>
  <c r="F44" i="19"/>
  <c r="H44" i="19"/>
  <c r="J44" i="19"/>
  <c r="D45" i="19"/>
  <c r="J45" i="19" s="1"/>
  <c r="F46" i="19"/>
  <c r="H46" i="19"/>
  <c r="J46" i="19"/>
  <c r="F47" i="19"/>
  <c r="H47" i="19"/>
  <c r="J47" i="19"/>
  <c r="F52" i="19"/>
  <c r="H52" i="19"/>
  <c r="J52" i="19"/>
  <c r="F56" i="19"/>
  <c r="H56" i="19"/>
  <c r="J56" i="19"/>
  <c r="F60" i="19"/>
  <c r="H60" i="19"/>
  <c r="J60" i="19"/>
  <c r="F62" i="19"/>
  <c r="H62" i="19"/>
  <c r="J62" i="19"/>
  <c r="K65" i="31" l="1"/>
  <c r="K33" i="30"/>
  <c r="K56" i="28"/>
  <c r="K31" i="26"/>
  <c r="K51" i="24"/>
  <c r="K55" i="24"/>
  <c r="K59" i="24"/>
  <c r="K13" i="21"/>
  <c r="D30" i="28"/>
  <c r="D31" i="28"/>
  <c r="K57" i="28"/>
  <c r="L55" i="28" s="1"/>
  <c r="D30" i="27"/>
  <c r="D31" i="27"/>
  <c r="K54" i="26"/>
  <c r="L53" i="26" s="1"/>
  <c r="J32" i="26"/>
  <c r="H32" i="26"/>
  <c r="F32" i="26"/>
  <c r="F29" i="25"/>
  <c r="D31" i="25"/>
  <c r="D30" i="24"/>
  <c r="H29" i="24"/>
  <c r="D32" i="24"/>
  <c r="F31" i="24"/>
  <c r="H31" i="24"/>
  <c r="J31" i="24"/>
  <c r="D27" i="24"/>
  <c r="K12" i="24"/>
  <c r="F75" i="30"/>
  <c r="D76" i="30"/>
  <c r="J75" i="30"/>
  <c r="H34" i="30"/>
  <c r="J34" i="30"/>
  <c r="F34" i="30"/>
  <c r="F38" i="22"/>
  <c r="K40" i="22"/>
  <c r="K9" i="27"/>
  <c r="K50" i="26"/>
  <c r="H77" i="30"/>
  <c r="K77" i="30" s="1"/>
  <c r="F79" i="30"/>
  <c r="K14" i="21"/>
  <c r="K74" i="31"/>
  <c r="K13" i="27"/>
  <c r="F29" i="28"/>
  <c r="F44" i="31"/>
  <c r="K45" i="31"/>
  <c r="K58" i="24"/>
  <c r="L57" i="24" s="1"/>
  <c r="K41" i="26"/>
  <c r="J79" i="31"/>
  <c r="K79" i="31" s="1"/>
  <c r="H79" i="31"/>
  <c r="L13" i="31"/>
  <c r="H54" i="27"/>
  <c r="K54" i="27" s="1"/>
  <c r="K49" i="26"/>
  <c r="L48" i="26" s="1"/>
  <c r="K43" i="26"/>
  <c r="K48" i="25"/>
  <c r="H49" i="25"/>
  <c r="K13" i="25"/>
  <c r="K51" i="25"/>
  <c r="F49" i="25"/>
  <c r="K41" i="24"/>
  <c r="F24" i="24"/>
  <c r="D26" i="24"/>
  <c r="H26" i="24" s="1"/>
  <c r="H33" i="24"/>
  <c r="J24" i="24"/>
  <c r="F18" i="24"/>
  <c r="L12" i="24"/>
  <c r="J29" i="24"/>
  <c r="F29" i="24"/>
  <c r="H24" i="24"/>
  <c r="J18" i="24"/>
  <c r="K18" i="24" s="1"/>
  <c r="D19" i="24"/>
  <c r="F47" i="28"/>
  <c r="J49" i="27"/>
  <c r="K41" i="27"/>
  <c r="K45" i="26"/>
  <c r="K59" i="26"/>
  <c r="K58" i="26"/>
  <c r="F30" i="26"/>
  <c r="J30" i="26"/>
  <c r="K8" i="26"/>
  <c r="L8" i="26" s="1"/>
  <c r="K12" i="26"/>
  <c r="L12" i="26" s="1"/>
  <c r="D24" i="25"/>
  <c r="F24" i="25" s="1"/>
  <c r="D10" i="32"/>
  <c r="D18" i="25"/>
  <c r="H18" i="25" s="1"/>
  <c r="J8" i="25"/>
  <c r="L53" i="24"/>
  <c r="K50" i="24"/>
  <c r="L48" i="24" s="1"/>
  <c r="L8" i="24"/>
  <c r="J42" i="24"/>
  <c r="H42" i="24"/>
  <c r="F42" i="24"/>
  <c r="J33" i="24"/>
  <c r="D36" i="24"/>
  <c r="F36" i="24" s="1"/>
  <c r="D34" i="24"/>
  <c r="D35" i="24" s="1"/>
  <c r="F33" i="24"/>
  <c r="H41" i="22"/>
  <c r="F41" i="22"/>
  <c r="K41" i="22" s="1"/>
  <c r="F41" i="21"/>
  <c r="F42" i="21"/>
  <c r="F45" i="21"/>
  <c r="J12" i="21"/>
  <c r="D29" i="21"/>
  <c r="D31" i="21" s="1"/>
  <c r="H42" i="21"/>
  <c r="K9" i="21"/>
  <c r="K43" i="31"/>
  <c r="K66" i="31"/>
  <c r="L65" i="31" s="1"/>
  <c r="K48" i="21"/>
  <c r="K12" i="28"/>
  <c r="L12" i="28" s="1"/>
  <c r="J29" i="28"/>
  <c r="K58" i="27"/>
  <c r="K43" i="25"/>
  <c r="K41" i="25"/>
  <c r="K9" i="25"/>
  <c r="J63" i="31"/>
  <c r="H63" i="31"/>
  <c r="F63" i="31"/>
  <c r="K61" i="31"/>
  <c r="J77" i="31"/>
  <c r="H77" i="31"/>
  <c r="F77" i="31"/>
  <c r="J76" i="31"/>
  <c r="H76" i="31"/>
  <c r="F76" i="31"/>
  <c r="K60" i="31"/>
  <c r="K75" i="31"/>
  <c r="D68" i="31"/>
  <c r="D70" i="31"/>
  <c r="J67" i="31"/>
  <c r="D72" i="31"/>
  <c r="F67" i="31"/>
  <c r="H67" i="31"/>
  <c r="J62" i="31"/>
  <c r="H62" i="31"/>
  <c r="F62" i="31"/>
  <c r="K79" i="30"/>
  <c r="F61" i="30"/>
  <c r="H61" i="30"/>
  <c r="K75" i="30"/>
  <c r="J60" i="30"/>
  <c r="K60" i="30" s="1"/>
  <c r="D67" i="30"/>
  <c r="J67" i="30" s="1"/>
  <c r="J65" i="30"/>
  <c r="D66" i="30"/>
  <c r="H65" i="30"/>
  <c r="J63" i="30"/>
  <c r="H63" i="30"/>
  <c r="F65" i="30"/>
  <c r="F63" i="30"/>
  <c r="J62" i="30"/>
  <c r="H62" i="30"/>
  <c r="F62" i="30"/>
  <c r="J76" i="30"/>
  <c r="H76" i="30"/>
  <c r="F76" i="30"/>
  <c r="F56" i="30"/>
  <c r="K57" i="30"/>
  <c r="K8" i="30"/>
  <c r="L8" i="30" s="1"/>
  <c r="K45" i="30"/>
  <c r="H44" i="30"/>
  <c r="K51" i="30"/>
  <c r="K47" i="30"/>
  <c r="K56" i="31"/>
  <c r="L55" i="31" s="1"/>
  <c r="K53" i="31"/>
  <c r="K51" i="31"/>
  <c r="K44" i="31"/>
  <c r="K42" i="31"/>
  <c r="K31" i="31"/>
  <c r="D23" i="31"/>
  <c r="D22" i="31"/>
  <c r="D21" i="31"/>
  <c r="J20" i="31"/>
  <c r="H20" i="31"/>
  <c r="F20" i="31"/>
  <c r="D24" i="31"/>
  <c r="K8" i="31"/>
  <c r="L8" i="31" s="1"/>
  <c r="H27" i="31"/>
  <c r="J27" i="31"/>
  <c r="F27" i="31"/>
  <c r="J28" i="31"/>
  <c r="H28" i="31"/>
  <c r="F28" i="31"/>
  <c r="H29" i="31"/>
  <c r="J29" i="31"/>
  <c r="F29" i="31"/>
  <c r="H35" i="31"/>
  <c r="F35" i="31"/>
  <c r="D38" i="31"/>
  <c r="D40" i="31"/>
  <c r="D36" i="31"/>
  <c r="J35" i="31"/>
  <c r="K26" i="31"/>
  <c r="K32" i="31"/>
  <c r="H56" i="30"/>
  <c r="K53" i="30"/>
  <c r="K52" i="30"/>
  <c r="F44" i="30"/>
  <c r="K43" i="30"/>
  <c r="K13" i="30"/>
  <c r="L13" i="30" s="1"/>
  <c r="F32" i="30"/>
  <c r="K31" i="30"/>
  <c r="H32" i="30"/>
  <c r="D27" i="30"/>
  <c r="J26" i="30"/>
  <c r="D29" i="30"/>
  <c r="H26" i="30"/>
  <c r="F26" i="30"/>
  <c r="D35" i="30"/>
  <c r="D28" i="30"/>
  <c r="D21" i="30"/>
  <c r="D23" i="30"/>
  <c r="D22" i="30"/>
  <c r="J20" i="30"/>
  <c r="H20" i="30"/>
  <c r="F20" i="30"/>
  <c r="D24" i="30"/>
  <c r="F60" i="28"/>
  <c r="K61" i="28"/>
  <c r="H60" i="28"/>
  <c r="K50" i="28"/>
  <c r="H52" i="28"/>
  <c r="F52" i="28"/>
  <c r="H51" i="28"/>
  <c r="J51" i="28"/>
  <c r="F51" i="28"/>
  <c r="F53" i="28"/>
  <c r="J53" i="28"/>
  <c r="H53" i="28"/>
  <c r="K42" i="28"/>
  <c r="J45" i="28"/>
  <c r="H45" i="28"/>
  <c r="F45" i="28"/>
  <c r="D44" i="28"/>
  <c r="H43" i="28"/>
  <c r="J43" i="28"/>
  <c r="F43" i="28"/>
  <c r="H47" i="28"/>
  <c r="K8" i="28"/>
  <c r="L8" i="28" s="1"/>
  <c r="J20" i="28"/>
  <c r="K34" i="28"/>
  <c r="K33" i="28"/>
  <c r="D27" i="28"/>
  <c r="D35" i="28"/>
  <c r="D25" i="28"/>
  <c r="J24" i="28"/>
  <c r="J21" i="28"/>
  <c r="H21" i="28"/>
  <c r="F21" i="28"/>
  <c r="H24" i="28"/>
  <c r="H20" i="28"/>
  <c r="K18" i="28"/>
  <c r="F24" i="28"/>
  <c r="F22" i="28"/>
  <c r="J22" i="28"/>
  <c r="D26" i="28"/>
  <c r="J26" i="28" s="1"/>
  <c r="J19" i="28"/>
  <c r="H19" i="28"/>
  <c r="F19" i="28"/>
  <c r="J59" i="27"/>
  <c r="H59" i="27"/>
  <c r="F59" i="27"/>
  <c r="K55" i="27"/>
  <c r="K48" i="27"/>
  <c r="J51" i="27"/>
  <c r="H51" i="27"/>
  <c r="F51" i="27"/>
  <c r="F49" i="27"/>
  <c r="J50" i="27"/>
  <c r="F50" i="27"/>
  <c r="K45" i="27"/>
  <c r="H42" i="27"/>
  <c r="J42" i="27"/>
  <c r="F30" i="27"/>
  <c r="H30" i="27"/>
  <c r="J30" i="27"/>
  <c r="J29" i="27"/>
  <c r="H29" i="27"/>
  <c r="F29" i="27"/>
  <c r="J12" i="27"/>
  <c r="H12" i="27"/>
  <c r="F12" i="27"/>
  <c r="D18" i="27"/>
  <c r="F8" i="27"/>
  <c r="D24" i="27"/>
  <c r="J8" i="27"/>
  <c r="H8" i="27"/>
  <c r="K29" i="26"/>
  <c r="D25" i="26"/>
  <c r="F24" i="26"/>
  <c r="D27" i="26"/>
  <c r="H24" i="26"/>
  <c r="D26" i="26"/>
  <c r="J24" i="26"/>
  <c r="D20" i="26"/>
  <c r="D19" i="26"/>
  <c r="J18" i="26"/>
  <c r="H18" i="26"/>
  <c r="F18" i="26"/>
  <c r="D22" i="26"/>
  <c r="D21" i="26"/>
  <c r="H33" i="26"/>
  <c r="D38" i="26"/>
  <c r="F33" i="26"/>
  <c r="J33" i="26"/>
  <c r="D34" i="26"/>
  <c r="D36" i="26"/>
  <c r="F58" i="25"/>
  <c r="J58" i="25"/>
  <c r="H58" i="25"/>
  <c r="K59" i="25"/>
  <c r="H54" i="25"/>
  <c r="J54" i="25"/>
  <c r="F54" i="25"/>
  <c r="K55" i="25"/>
  <c r="H50" i="25"/>
  <c r="F50" i="25"/>
  <c r="K42" i="25"/>
  <c r="K45" i="25"/>
  <c r="D30" i="25"/>
  <c r="F30" i="25" s="1"/>
  <c r="H29" i="25"/>
  <c r="J29" i="25"/>
  <c r="K12" i="25"/>
  <c r="L12" i="25" s="1"/>
  <c r="H8" i="25"/>
  <c r="F8" i="25"/>
  <c r="F18" i="25"/>
  <c r="D22" i="25"/>
  <c r="D21" i="25"/>
  <c r="D20" i="24"/>
  <c r="D22" i="24"/>
  <c r="D21" i="24"/>
  <c r="D25" i="24"/>
  <c r="F25" i="24" s="1"/>
  <c r="J19" i="24"/>
  <c r="H19" i="24"/>
  <c r="F19" i="24"/>
  <c r="F38" i="24"/>
  <c r="H38" i="24"/>
  <c r="J38" i="24"/>
  <c r="H34" i="24"/>
  <c r="J26" i="24"/>
  <c r="H27" i="24"/>
  <c r="F27" i="24"/>
  <c r="J27" i="24"/>
  <c r="H58" i="22"/>
  <c r="J58" i="22"/>
  <c r="F58" i="22"/>
  <c r="H54" i="22"/>
  <c r="F54" i="22"/>
  <c r="K55" i="22"/>
  <c r="K48" i="22"/>
  <c r="F49" i="22"/>
  <c r="J49" i="22"/>
  <c r="H49" i="22"/>
  <c r="J50" i="22"/>
  <c r="H50" i="22"/>
  <c r="H51" i="22"/>
  <c r="J51" i="22"/>
  <c r="D42" i="22"/>
  <c r="F42" i="22" s="1"/>
  <c r="J43" i="22"/>
  <c r="F43" i="22"/>
  <c r="H43" i="22"/>
  <c r="F12" i="22"/>
  <c r="K15" i="22"/>
  <c r="D29" i="22"/>
  <c r="H12" i="22"/>
  <c r="K14" i="22"/>
  <c r="H38" i="22"/>
  <c r="F33" i="22"/>
  <c r="D19" i="22"/>
  <c r="F19" i="22" s="1"/>
  <c r="H27" i="22"/>
  <c r="J27" i="22"/>
  <c r="D34" i="22"/>
  <c r="D35" i="22" s="1"/>
  <c r="D36" i="22"/>
  <c r="J36" i="22" s="1"/>
  <c r="K8" i="22"/>
  <c r="L8" i="22" s="1"/>
  <c r="J33" i="22"/>
  <c r="H20" i="22"/>
  <c r="D21" i="22"/>
  <c r="J21" i="22" s="1"/>
  <c r="J18" i="22"/>
  <c r="D22" i="22"/>
  <c r="K24" i="22"/>
  <c r="F18" i="22"/>
  <c r="H18" i="22"/>
  <c r="H33" i="22"/>
  <c r="F20" i="22"/>
  <c r="K59" i="22"/>
  <c r="K45" i="22"/>
  <c r="H25" i="22"/>
  <c r="F25" i="22"/>
  <c r="J26" i="22"/>
  <c r="H26" i="22"/>
  <c r="F26" i="22"/>
  <c r="K59" i="21"/>
  <c r="K54" i="21"/>
  <c r="K55" i="21"/>
  <c r="H49" i="21"/>
  <c r="H50" i="21"/>
  <c r="K50" i="21" s="1"/>
  <c r="K51" i="21"/>
  <c r="F49" i="21"/>
  <c r="K49" i="21" s="1"/>
  <c r="K40" i="21"/>
  <c r="K43" i="21"/>
  <c r="J41" i="21"/>
  <c r="J45" i="21"/>
  <c r="H41" i="21"/>
  <c r="F12" i="21"/>
  <c r="H12" i="21"/>
  <c r="D20" i="21"/>
  <c r="J20" i="21" s="1"/>
  <c r="J18" i="21"/>
  <c r="D21" i="21"/>
  <c r="J21" i="21" s="1"/>
  <c r="F18" i="21"/>
  <c r="J22" i="21"/>
  <c r="K22" i="21" s="1"/>
  <c r="H18" i="21"/>
  <c r="D19" i="21"/>
  <c r="F19" i="21" s="1"/>
  <c r="K58" i="21"/>
  <c r="D33" i="21"/>
  <c r="D27" i="21"/>
  <c r="J24" i="21"/>
  <c r="H24" i="21"/>
  <c r="F24" i="21"/>
  <c r="D26" i="21"/>
  <c r="D25" i="21"/>
  <c r="K8" i="21"/>
  <c r="H19" i="21"/>
  <c r="H58" i="19"/>
  <c r="F58" i="19"/>
  <c r="D59" i="19"/>
  <c r="J55" i="19"/>
  <c r="H55" i="19"/>
  <c r="D51" i="19"/>
  <c r="H51" i="19" s="1"/>
  <c r="D49" i="19"/>
  <c r="J49" i="19" s="1"/>
  <c r="F48" i="19"/>
  <c r="J48" i="19"/>
  <c r="K29" i="19"/>
  <c r="F30" i="19"/>
  <c r="H30" i="19"/>
  <c r="H54" i="19"/>
  <c r="K39" i="19"/>
  <c r="H45" i="19"/>
  <c r="F45" i="19"/>
  <c r="K17" i="19"/>
  <c r="K56" i="19"/>
  <c r="J54" i="19"/>
  <c r="K52" i="19"/>
  <c r="K47" i="19"/>
  <c r="K40" i="19"/>
  <c r="F13" i="19"/>
  <c r="J13" i="19"/>
  <c r="H13" i="19"/>
  <c r="J12" i="19"/>
  <c r="H12" i="19"/>
  <c r="F12" i="19"/>
  <c r="H14" i="19"/>
  <c r="J14" i="19"/>
  <c r="F14" i="19"/>
  <c r="H11" i="19"/>
  <c r="J11" i="19"/>
  <c r="K10" i="19"/>
  <c r="J9" i="19"/>
  <c r="H9" i="19"/>
  <c r="D8" i="19"/>
  <c r="D6" i="32" s="1"/>
  <c r="K15" i="19"/>
  <c r="K60" i="19"/>
  <c r="H37" i="19"/>
  <c r="F43" i="19"/>
  <c r="F37" i="19"/>
  <c r="K44" i="19"/>
  <c r="H43" i="19"/>
  <c r="K23" i="19"/>
  <c r="K16" i="19"/>
  <c r="K62" i="19"/>
  <c r="L62" i="19" s="1"/>
  <c r="K28" i="19"/>
  <c r="K46" i="19"/>
  <c r="D42" i="19"/>
  <c r="J50" i="19"/>
  <c r="J41" i="19"/>
  <c r="J58" i="19"/>
  <c r="H50" i="19"/>
  <c r="H41" i="19"/>
  <c r="K35" i="31" l="1"/>
  <c r="K29" i="28"/>
  <c r="K30" i="26"/>
  <c r="L57" i="26"/>
  <c r="K24" i="24"/>
  <c r="K55" i="19"/>
  <c r="J30" i="28"/>
  <c r="H30" i="28"/>
  <c r="F30" i="28"/>
  <c r="J31" i="28"/>
  <c r="H31" i="28"/>
  <c r="D32" i="28"/>
  <c r="F31" i="28"/>
  <c r="H31" i="27"/>
  <c r="F31" i="27"/>
  <c r="J31" i="27"/>
  <c r="D32" i="27"/>
  <c r="L40" i="26"/>
  <c r="K32" i="26"/>
  <c r="L31" i="26" s="1"/>
  <c r="D33" i="25"/>
  <c r="F33" i="25" s="1"/>
  <c r="D27" i="25"/>
  <c r="D26" i="25"/>
  <c r="D25" i="25"/>
  <c r="F25" i="25" s="1"/>
  <c r="D32" i="25"/>
  <c r="F31" i="25"/>
  <c r="H31" i="25"/>
  <c r="J31" i="25"/>
  <c r="H30" i="24"/>
  <c r="F30" i="24"/>
  <c r="J30" i="24"/>
  <c r="F26" i="24"/>
  <c r="J32" i="24"/>
  <c r="H32" i="24"/>
  <c r="F32" i="24"/>
  <c r="K31" i="24"/>
  <c r="F29" i="22"/>
  <c r="D31" i="22"/>
  <c r="H20" i="21"/>
  <c r="K45" i="21"/>
  <c r="J31" i="21"/>
  <c r="D32" i="21"/>
  <c r="F31" i="21"/>
  <c r="H31" i="21"/>
  <c r="K34" i="30"/>
  <c r="L33" i="30" s="1"/>
  <c r="K38" i="22"/>
  <c r="K8" i="25"/>
  <c r="L8" i="25" s="1"/>
  <c r="F34" i="24"/>
  <c r="K42" i="27"/>
  <c r="L40" i="27" s="1"/>
  <c r="K61" i="30"/>
  <c r="F20" i="21"/>
  <c r="K20" i="21" s="1"/>
  <c r="J34" i="24"/>
  <c r="K34" i="24" s="1"/>
  <c r="J25" i="24"/>
  <c r="K29" i="27"/>
  <c r="L42" i="31"/>
  <c r="K29" i="24"/>
  <c r="H25" i="24"/>
  <c r="K25" i="24" s="1"/>
  <c r="D17" i="32"/>
  <c r="K51" i="22"/>
  <c r="L33" i="28"/>
  <c r="L50" i="31"/>
  <c r="K42" i="21"/>
  <c r="K18" i="21"/>
  <c r="K41" i="21"/>
  <c r="H25" i="25"/>
  <c r="L29" i="26"/>
  <c r="K50" i="25"/>
  <c r="K49" i="25"/>
  <c r="J18" i="25"/>
  <c r="D19" i="25"/>
  <c r="F19" i="25" s="1"/>
  <c r="K33" i="24"/>
  <c r="H19" i="22"/>
  <c r="K12" i="22"/>
  <c r="L12" i="22" s="1"/>
  <c r="K27" i="22"/>
  <c r="L8" i="21"/>
  <c r="J19" i="21"/>
  <c r="K19" i="21" s="1"/>
  <c r="K12" i="19"/>
  <c r="K47" i="28"/>
  <c r="K49" i="27"/>
  <c r="L40" i="25"/>
  <c r="D20" i="25"/>
  <c r="J24" i="25"/>
  <c r="H24" i="25"/>
  <c r="K42" i="24"/>
  <c r="L40" i="24" s="1"/>
  <c r="H36" i="24"/>
  <c r="K36" i="24" s="1"/>
  <c r="J36" i="24"/>
  <c r="K54" i="22"/>
  <c r="L53" i="22" s="1"/>
  <c r="J42" i="22"/>
  <c r="H42" i="22"/>
  <c r="H29" i="21"/>
  <c r="J29" i="21"/>
  <c r="F29" i="21"/>
  <c r="D30" i="21"/>
  <c r="K24" i="26"/>
  <c r="K33" i="26"/>
  <c r="L53" i="21"/>
  <c r="K60" i="28"/>
  <c r="L59" i="28" s="1"/>
  <c r="L53" i="27"/>
  <c r="K27" i="24"/>
  <c r="L57" i="21"/>
  <c r="K76" i="31"/>
  <c r="K77" i="31"/>
  <c r="J72" i="31"/>
  <c r="H72" i="31"/>
  <c r="F72" i="31"/>
  <c r="K67" i="31"/>
  <c r="F68" i="31"/>
  <c r="D69" i="31"/>
  <c r="J68" i="31"/>
  <c r="H68" i="31"/>
  <c r="K63" i="31"/>
  <c r="K62" i="31"/>
  <c r="L60" i="31" s="1"/>
  <c r="H70" i="31"/>
  <c r="F70" i="31"/>
  <c r="J70" i="31"/>
  <c r="D68" i="30"/>
  <c r="D70" i="30"/>
  <c r="D72" i="30"/>
  <c r="F67" i="30"/>
  <c r="H67" i="30"/>
  <c r="K67" i="30" s="1"/>
  <c r="K63" i="30"/>
  <c r="K65" i="30"/>
  <c r="J66" i="30"/>
  <c r="F66" i="30"/>
  <c r="H66" i="30"/>
  <c r="K62" i="30"/>
  <c r="K76" i="30"/>
  <c r="L74" i="30" s="1"/>
  <c r="K56" i="30"/>
  <c r="L55" i="30" s="1"/>
  <c r="K44" i="30"/>
  <c r="L50" i="30"/>
  <c r="L42" i="30"/>
  <c r="L31" i="31"/>
  <c r="K29" i="31"/>
  <c r="J40" i="31"/>
  <c r="H40" i="31"/>
  <c r="F40" i="31"/>
  <c r="J24" i="31"/>
  <c r="F24" i="31"/>
  <c r="K27" i="31"/>
  <c r="J38" i="31"/>
  <c r="H38" i="31"/>
  <c r="F38" i="31"/>
  <c r="K20" i="31"/>
  <c r="J21" i="31"/>
  <c r="F21" i="31"/>
  <c r="H21" i="31"/>
  <c r="D37" i="31"/>
  <c r="J36" i="31"/>
  <c r="H36" i="31"/>
  <c r="F36" i="31"/>
  <c r="F22" i="31"/>
  <c r="J22" i="31"/>
  <c r="H22" i="31"/>
  <c r="K28" i="31"/>
  <c r="F23" i="31"/>
  <c r="J23" i="31"/>
  <c r="H23" i="31"/>
  <c r="K32" i="30"/>
  <c r="L31" i="30" s="1"/>
  <c r="K20" i="30"/>
  <c r="J22" i="30"/>
  <c r="H22" i="30"/>
  <c r="F22" i="30"/>
  <c r="H21" i="30"/>
  <c r="J21" i="30"/>
  <c r="F21" i="30"/>
  <c r="F28" i="30"/>
  <c r="J28" i="30"/>
  <c r="H28" i="30"/>
  <c r="H35" i="30"/>
  <c r="J35" i="30"/>
  <c r="D36" i="30"/>
  <c r="D40" i="30"/>
  <c r="D38" i="30"/>
  <c r="F35" i="30"/>
  <c r="F23" i="30"/>
  <c r="H23" i="30"/>
  <c r="J23" i="30"/>
  <c r="F29" i="30"/>
  <c r="H29" i="30"/>
  <c r="J29" i="30"/>
  <c r="J24" i="30"/>
  <c r="F24" i="30"/>
  <c r="K26" i="30"/>
  <c r="J27" i="30"/>
  <c r="F27" i="30"/>
  <c r="H27" i="30"/>
  <c r="K53" i="28"/>
  <c r="K51" i="28"/>
  <c r="K52" i="28"/>
  <c r="J44" i="28"/>
  <c r="F44" i="28"/>
  <c r="H44" i="28"/>
  <c r="K43" i="28"/>
  <c r="K45" i="28"/>
  <c r="F26" i="28"/>
  <c r="H26" i="28"/>
  <c r="K20" i="28"/>
  <c r="K21" i="28"/>
  <c r="K19" i="28"/>
  <c r="F25" i="28"/>
  <c r="H25" i="28"/>
  <c r="J25" i="28"/>
  <c r="H35" i="28"/>
  <c r="F35" i="28"/>
  <c r="J35" i="28"/>
  <c r="K35" i="28" s="1"/>
  <c r="D36" i="28"/>
  <c r="D38" i="28"/>
  <c r="D40" i="28"/>
  <c r="K24" i="28"/>
  <c r="K22" i="28"/>
  <c r="H27" i="28"/>
  <c r="J27" i="28"/>
  <c r="F27" i="28"/>
  <c r="K59" i="27"/>
  <c r="L57" i="27" s="1"/>
  <c r="K51" i="27"/>
  <c r="K50" i="27"/>
  <c r="K12" i="27"/>
  <c r="L12" i="27" s="1"/>
  <c r="K30" i="27"/>
  <c r="D21" i="27"/>
  <c r="F18" i="27"/>
  <c r="D20" i="27"/>
  <c r="J18" i="27"/>
  <c r="H18" i="27"/>
  <c r="D22" i="27"/>
  <c r="D19" i="27"/>
  <c r="D25" i="27"/>
  <c r="D27" i="27"/>
  <c r="J24" i="27"/>
  <c r="H24" i="27"/>
  <c r="D33" i="27"/>
  <c r="F24" i="27"/>
  <c r="D26" i="27"/>
  <c r="K8" i="27"/>
  <c r="L8" i="27" s="1"/>
  <c r="J22" i="26"/>
  <c r="F22" i="26"/>
  <c r="J19" i="26"/>
  <c r="F19" i="26"/>
  <c r="H19" i="26"/>
  <c r="F21" i="26"/>
  <c r="J21" i="26"/>
  <c r="H21" i="26"/>
  <c r="K18" i="26"/>
  <c r="F25" i="26"/>
  <c r="J25" i="26"/>
  <c r="H25" i="26"/>
  <c r="F20" i="26"/>
  <c r="J20" i="26"/>
  <c r="H20" i="26"/>
  <c r="F26" i="26"/>
  <c r="J26" i="26"/>
  <c r="H26" i="26"/>
  <c r="H27" i="26"/>
  <c r="J27" i="26"/>
  <c r="F27" i="26"/>
  <c r="J34" i="26"/>
  <c r="D35" i="26"/>
  <c r="H34" i="26"/>
  <c r="F34" i="26"/>
  <c r="F38" i="26"/>
  <c r="J38" i="26"/>
  <c r="H38" i="26"/>
  <c r="J36" i="26"/>
  <c r="H36" i="26"/>
  <c r="F36" i="26"/>
  <c r="K58" i="25"/>
  <c r="L57" i="25" s="1"/>
  <c r="K54" i="25"/>
  <c r="L53" i="25" s="1"/>
  <c r="H30" i="25"/>
  <c r="J30" i="25"/>
  <c r="K30" i="25" s="1"/>
  <c r="K29" i="25"/>
  <c r="H33" i="25"/>
  <c r="D38" i="25"/>
  <c r="D36" i="25"/>
  <c r="D34" i="25"/>
  <c r="H27" i="25"/>
  <c r="J27" i="25"/>
  <c r="J26" i="25"/>
  <c r="H26" i="25"/>
  <c r="F26" i="25"/>
  <c r="J33" i="25"/>
  <c r="J25" i="25"/>
  <c r="K25" i="25" s="1"/>
  <c r="F27" i="25"/>
  <c r="J22" i="25"/>
  <c r="F22" i="25"/>
  <c r="K18" i="25"/>
  <c r="F21" i="25"/>
  <c r="J21" i="25"/>
  <c r="H21" i="25"/>
  <c r="F20" i="25"/>
  <c r="J20" i="25"/>
  <c r="H20" i="25"/>
  <c r="J21" i="24"/>
  <c r="F21" i="24"/>
  <c r="H21" i="24"/>
  <c r="F22" i="24"/>
  <c r="J22" i="24"/>
  <c r="F20" i="24"/>
  <c r="H20" i="24"/>
  <c r="J20" i="24"/>
  <c r="K38" i="24"/>
  <c r="K19" i="24"/>
  <c r="K26" i="24"/>
  <c r="J35" i="24"/>
  <c r="H35" i="24"/>
  <c r="F35" i="24"/>
  <c r="K58" i="22"/>
  <c r="L57" i="22" s="1"/>
  <c r="K50" i="22"/>
  <c r="K49" i="22"/>
  <c r="K43" i="22"/>
  <c r="D30" i="22"/>
  <c r="H29" i="22"/>
  <c r="J29" i="22"/>
  <c r="J19" i="22"/>
  <c r="F21" i="22"/>
  <c r="K33" i="22"/>
  <c r="H21" i="22"/>
  <c r="K18" i="22"/>
  <c r="F34" i="22"/>
  <c r="H34" i="22"/>
  <c r="J34" i="22"/>
  <c r="F36" i="22"/>
  <c r="K20" i="22"/>
  <c r="H36" i="22"/>
  <c r="K25" i="22"/>
  <c r="J22" i="22"/>
  <c r="F22" i="22"/>
  <c r="H35" i="22"/>
  <c r="F35" i="22"/>
  <c r="J35" i="22"/>
  <c r="K26" i="22"/>
  <c r="L48" i="21"/>
  <c r="K12" i="21"/>
  <c r="L12" i="21" s="1"/>
  <c r="F21" i="21"/>
  <c r="H21" i="21"/>
  <c r="J25" i="21"/>
  <c r="H25" i="21"/>
  <c r="F25" i="21"/>
  <c r="J26" i="21"/>
  <c r="H26" i="21"/>
  <c r="F26" i="21"/>
  <c r="K24" i="21"/>
  <c r="H27" i="21"/>
  <c r="J27" i="21"/>
  <c r="F27" i="21"/>
  <c r="D38" i="21"/>
  <c r="F33" i="21"/>
  <c r="D34" i="21"/>
  <c r="H33" i="21"/>
  <c r="J33" i="21"/>
  <c r="D36" i="21"/>
  <c r="J59" i="19"/>
  <c r="F59" i="19"/>
  <c r="H59" i="19"/>
  <c r="K58" i="19"/>
  <c r="K48" i="19"/>
  <c r="F49" i="19"/>
  <c r="H49" i="19"/>
  <c r="K49" i="19" s="1"/>
  <c r="F51" i="19"/>
  <c r="J51" i="19"/>
  <c r="K30" i="19"/>
  <c r="K45" i="19"/>
  <c r="K14" i="19"/>
  <c r="K54" i="19"/>
  <c r="L53" i="19" s="1"/>
  <c r="K11" i="19"/>
  <c r="K37" i="19"/>
  <c r="K43" i="19"/>
  <c r="J8" i="19"/>
  <c r="D18" i="19"/>
  <c r="D24" i="19"/>
  <c r="K13" i="19"/>
  <c r="K9" i="19"/>
  <c r="F8" i="19"/>
  <c r="H8" i="19"/>
  <c r="K50" i="19"/>
  <c r="F42" i="19"/>
  <c r="H42" i="19"/>
  <c r="J42" i="19"/>
  <c r="K41" i="19"/>
  <c r="L74" i="31" l="1"/>
  <c r="K31" i="27"/>
  <c r="K31" i="25"/>
  <c r="K30" i="24"/>
  <c r="K31" i="21"/>
  <c r="K29" i="21"/>
  <c r="L40" i="21"/>
  <c r="L12" i="19"/>
  <c r="J32" i="28"/>
  <c r="H32" i="28"/>
  <c r="F32" i="28"/>
  <c r="K31" i="28"/>
  <c r="K30" i="28"/>
  <c r="L29" i="28" s="1"/>
  <c r="J32" i="27"/>
  <c r="F32" i="27"/>
  <c r="H32" i="27"/>
  <c r="L29" i="25"/>
  <c r="J32" i="25"/>
  <c r="F32" i="25"/>
  <c r="H32" i="25"/>
  <c r="J19" i="25"/>
  <c r="K32" i="24"/>
  <c r="L31" i="24" s="1"/>
  <c r="L29" i="24"/>
  <c r="K19" i="22"/>
  <c r="D32" i="22"/>
  <c r="H31" i="22"/>
  <c r="J31" i="22"/>
  <c r="F31" i="22"/>
  <c r="F32" i="21"/>
  <c r="H32" i="21"/>
  <c r="J32" i="21"/>
  <c r="H19" i="25"/>
  <c r="K19" i="26"/>
  <c r="L18" i="28"/>
  <c r="K19" i="25"/>
  <c r="K29" i="22"/>
  <c r="K20" i="24"/>
  <c r="L60" i="30"/>
  <c r="K26" i="28"/>
  <c r="K68" i="31"/>
  <c r="K42" i="22"/>
  <c r="L40" i="22" s="1"/>
  <c r="L29" i="27"/>
  <c r="L48" i="22"/>
  <c r="K70" i="31"/>
  <c r="K42" i="19"/>
  <c r="L48" i="25"/>
  <c r="K36" i="22"/>
  <c r="K33" i="21"/>
  <c r="L48" i="27"/>
  <c r="K27" i="25"/>
  <c r="K24" i="25"/>
  <c r="K33" i="25"/>
  <c r="L24" i="24"/>
  <c r="K35" i="22"/>
  <c r="K34" i="22"/>
  <c r="K21" i="21"/>
  <c r="L18" i="21" s="1"/>
  <c r="J30" i="21"/>
  <c r="H30" i="21"/>
  <c r="F30" i="21"/>
  <c r="K51" i="19"/>
  <c r="L48" i="19" s="1"/>
  <c r="L50" i="28"/>
  <c r="K25" i="28"/>
  <c r="K22" i="24"/>
  <c r="H69" i="31"/>
  <c r="J69" i="31"/>
  <c r="F69" i="31"/>
  <c r="F83" i="31" s="1"/>
  <c r="K72" i="31"/>
  <c r="F72" i="30"/>
  <c r="J72" i="30"/>
  <c r="H72" i="30"/>
  <c r="H70" i="30"/>
  <c r="F70" i="30"/>
  <c r="J70" i="30"/>
  <c r="H68" i="30"/>
  <c r="D69" i="30"/>
  <c r="F68" i="30"/>
  <c r="J68" i="30"/>
  <c r="K66" i="30"/>
  <c r="L65" i="30" s="1"/>
  <c r="K23" i="30"/>
  <c r="K21" i="30"/>
  <c r="K29" i="30"/>
  <c r="L26" i="31"/>
  <c r="K21" i="31"/>
  <c r="K24" i="31"/>
  <c r="K22" i="31"/>
  <c r="K38" i="31"/>
  <c r="J37" i="31"/>
  <c r="J83" i="31" s="1"/>
  <c r="F37" i="31"/>
  <c r="H37" i="31"/>
  <c r="K40" i="31"/>
  <c r="K36" i="31"/>
  <c r="K23" i="31"/>
  <c r="K24" i="30"/>
  <c r="K35" i="30"/>
  <c r="H38" i="30"/>
  <c r="F38" i="30"/>
  <c r="J38" i="30"/>
  <c r="K27" i="30"/>
  <c r="J40" i="30"/>
  <c r="F40" i="30"/>
  <c r="H40" i="30"/>
  <c r="K22" i="30"/>
  <c r="K28" i="30"/>
  <c r="H36" i="30"/>
  <c r="D37" i="30"/>
  <c r="F36" i="30"/>
  <c r="J36" i="30"/>
  <c r="K44" i="28"/>
  <c r="L42" i="28" s="1"/>
  <c r="D37" i="28"/>
  <c r="J36" i="28"/>
  <c r="H36" i="28"/>
  <c r="F36" i="28"/>
  <c r="K27" i="28"/>
  <c r="J38" i="28"/>
  <c r="F38" i="28"/>
  <c r="H38" i="28"/>
  <c r="F40" i="28"/>
  <c r="J40" i="28"/>
  <c r="H40" i="28"/>
  <c r="K18" i="27"/>
  <c r="H27" i="27"/>
  <c r="F27" i="27"/>
  <c r="J27" i="27"/>
  <c r="H19" i="27"/>
  <c r="J19" i="27"/>
  <c r="F19" i="27"/>
  <c r="F20" i="27"/>
  <c r="J20" i="27"/>
  <c r="H20" i="27"/>
  <c r="J25" i="27"/>
  <c r="H25" i="27"/>
  <c r="F25" i="27"/>
  <c r="J22" i="27"/>
  <c r="F22" i="27"/>
  <c r="J26" i="27"/>
  <c r="F26" i="27"/>
  <c r="H26" i="27"/>
  <c r="F33" i="27"/>
  <c r="D38" i="27"/>
  <c r="D36" i="27"/>
  <c r="H33" i="27"/>
  <c r="J33" i="27"/>
  <c r="D34" i="27"/>
  <c r="K24" i="27"/>
  <c r="J21" i="27"/>
  <c r="F21" i="27"/>
  <c r="H21" i="27"/>
  <c r="K20" i="26"/>
  <c r="K36" i="26"/>
  <c r="K25" i="26"/>
  <c r="K21" i="26"/>
  <c r="K26" i="26"/>
  <c r="K27" i="26"/>
  <c r="K22" i="26"/>
  <c r="K38" i="26"/>
  <c r="J35" i="26"/>
  <c r="J63" i="26" s="1"/>
  <c r="H35" i="26"/>
  <c r="H63" i="26" s="1"/>
  <c r="K70" i="26" s="1"/>
  <c r="F35" i="26"/>
  <c r="F63" i="26" s="1"/>
  <c r="K64" i="26" s="1"/>
  <c r="K34" i="26"/>
  <c r="K26" i="25"/>
  <c r="J38" i="25"/>
  <c r="H38" i="25"/>
  <c r="F38" i="25"/>
  <c r="D35" i="25"/>
  <c r="F34" i="25"/>
  <c r="H34" i="25"/>
  <c r="J34" i="25"/>
  <c r="K34" i="25" s="1"/>
  <c r="H36" i="25"/>
  <c r="F36" i="25"/>
  <c r="J36" i="25"/>
  <c r="K20" i="25"/>
  <c r="K22" i="25"/>
  <c r="K21" i="25"/>
  <c r="F63" i="24"/>
  <c r="K64" i="24" s="1"/>
  <c r="H63" i="24"/>
  <c r="K70" i="24" s="1"/>
  <c r="J63" i="24"/>
  <c r="K21" i="24"/>
  <c r="K35" i="24"/>
  <c r="L33" i="24" s="1"/>
  <c r="J30" i="22"/>
  <c r="H30" i="22"/>
  <c r="F30" i="22"/>
  <c r="K21" i="22"/>
  <c r="L24" i="22"/>
  <c r="K22" i="22"/>
  <c r="K27" i="21"/>
  <c r="J36" i="21"/>
  <c r="H36" i="21"/>
  <c r="F36" i="21"/>
  <c r="K26" i="21"/>
  <c r="J38" i="21"/>
  <c r="H38" i="21"/>
  <c r="F38" i="21"/>
  <c r="K25" i="21"/>
  <c r="D35" i="21"/>
  <c r="F34" i="21"/>
  <c r="J34" i="21"/>
  <c r="H34" i="21"/>
  <c r="K59" i="19"/>
  <c r="L57" i="19" s="1"/>
  <c r="L29" i="19"/>
  <c r="D25" i="19"/>
  <c r="D33" i="19"/>
  <c r="F24" i="19"/>
  <c r="J24" i="19"/>
  <c r="H24" i="19"/>
  <c r="D27" i="19"/>
  <c r="D26" i="19"/>
  <c r="D22" i="19"/>
  <c r="H18" i="19"/>
  <c r="J18" i="19"/>
  <c r="D20" i="19"/>
  <c r="F18" i="19"/>
  <c r="D19" i="19"/>
  <c r="D21" i="19"/>
  <c r="K8" i="19"/>
  <c r="L8" i="19" s="1"/>
  <c r="L40" i="19"/>
  <c r="K68" i="30" l="1"/>
  <c r="L24" i="28"/>
  <c r="L24" i="25"/>
  <c r="K32" i="21"/>
  <c r="L31" i="21" s="1"/>
  <c r="K32" i="28"/>
  <c r="L31" i="28" s="1"/>
  <c r="K32" i="27"/>
  <c r="L31" i="27" s="1"/>
  <c r="K32" i="25"/>
  <c r="L31" i="25" s="1"/>
  <c r="L33" i="22"/>
  <c r="K31" i="22"/>
  <c r="F32" i="22"/>
  <c r="F63" i="22" s="1"/>
  <c r="K64" i="22" s="1"/>
  <c r="H32" i="22"/>
  <c r="J32" i="22"/>
  <c r="K32" i="22" s="1"/>
  <c r="H63" i="22"/>
  <c r="K70" i="22" s="1"/>
  <c r="L20" i="31"/>
  <c r="K36" i="25"/>
  <c r="K37" i="31"/>
  <c r="K70" i="30"/>
  <c r="K63" i="24"/>
  <c r="K65" i="24" s="1"/>
  <c r="K66" i="24" s="1"/>
  <c r="K67" i="24" s="1"/>
  <c r="K22" i="27"/>
  <c r="K33" i="27"/>
  <c r="L18" i="24"/>
  <c r="L18" i="22"/>
  <c r="K30" i="21"/>
  <c r="L29" i="21" s="1"/>
  <c r="L18" i="26"/>
  <c r="K84" i="31"/>
  <c r="K69" i="31"/>
  <c r="L67" i="31" s="1"/>
  <c r="F69" i="30"/>
  <c r="H69" i="30"/>
  <c r="J69" i="30"/>
  <c r="K72" i="30"/>
  <c r="L20" i="30"/>
  <c r="L35" i="31"/>
  <c r="H83" i="31"/>
  <c r="K90" i="31" s="1"/>
  <c r="K38" i="30"/>
  <c r="L26" i="30"/>
  <c r="K36" i="30"/>
  <c r="K40" i="30"/>
  <c r="J37" i="30"/>
  <c r="F37" i="30"/>
  <c r="F83" i="30" s="1"/>
  <c r="K84" i="30" s="1"/>
  <c r="H37" i="30"/>
  <c r="K40" i="28"/>
  <c r="K38" i="28"/>
  <c r="J37" i="28"/>
  <c r="J65" i="28" s="1"/>
  <c r="H37" i="28"/>
  <c r="H65" i="28" s="1"/>
  <c r="K72" i="28" s="1"/>
  <c r="F37" i="28"/>
  <c r="F65" i="28" s="1"/>
  <c r="K66" i="28" s="1"/>
  <c r="K36" i="28"/>
  <c r="D35" i="27"/>
  <c r="F34" i="27"/>
  <c r="J34" i="27"/>
  <c r="H34" i="27"/>
  <c r="K20" i="27"/>
  <c r="J38" i="27"/>
  <c r="F38" i="27"/>
  <c r="H38" i="27"/>
  <c r="K26" i="27"/>
  <c r="K25" i="27"/>
  <c r="H36" i="27"/>
  <c r="J36" i="27"/>
  <c r="F36" i="27"/>
  <c r="K19" i="27"/>
  <c r="K27" i="27"/>
  <c r="K21" i="27"/>
  <c r="L24" i="26"/>
  <c r="K63" i="26"/>
  <c r="K65" i="26" s="1"/>
  <c r="K35" i="26"/>
  <c r="L33" i="26" s="1"/>
  <c r="J35" i="25"/>
  <c r="H35" i="25"/>
  <c r="H63" i="25" s="1"/>
  <c r="K70" i="25" s="1"/>
  <c r="F35" i="25"/>
  <c r="F63" i="25" s="1"/>
  <c r="K64" i="25" s="1"/>
  <c r="K38" i="25"/>
  <c r="L18" i="25"/>
  <c r="L63" i="24"/>
  <c r="K30" i="22"/>
  <c r="L29" i="22" s="1"/>
  <c r="K34" i="21"/>
  <c r="L24" i="21"/>
  <c r="K36" i="21"/>
  <c r="H35" i="21"/>
  <c r="H63" i="21" s="1"/>
  <c r="K70" i="21" s="1"/>
  <c r="F35" i="21"/>
  <c r="F63" i="21" s="1"/>
  <c r="K64" i="21" s="1"/>
  <c r="J35" i="21"/>
  <c r="K38" i="21"/>
  <c r="H27" i="19"/>
  <c r="F27" i="19"/>
  <c r="J27" i="19"/>
  <c r="F20" i="19"/>
  <c r="J20" i="19"/>
  <c r="H20" i="19"/>
  <c r="K18" i="19"/>
  <c r="F22" i="19"/>
  <c r="J22" i="19"/>
  <c r="F26" i="19"/>
  <c r="H26" i="19"/>
  <c r="J26" i="19"/>
  <c r="K24" i="19"/>
  <c r="J21" i="19"/>
  <c r="F21" i="19"/>
  <c r="H21" i="19"/>
  <c r="F33" i="19"/>
  <c r="J33" i="19"/>
  <c r="H33" i="19"/>
  <c r="D34" i="19"/>
  <c r="D36" i="19"/>
  <c r="D38" i="19"/>
  <c r="H19" i="19"/>
  <c r="J19" i="19"/>
  <c r="F19" i="19"/>
  <c r="F25" i="19"/>
  <c r="H25" i="19"/>
  <c r="J25" i="19"/>
  <c r="L31" i="22" l="1"/>
  <c r="L63" i="22" s="1"/>
  <c r="J63" i="22"/>
  <c r="K63" i="22" s="1"/>
  <c r="K65" i="22" s="1"/>
  <c r="K66" i="22" s="1"/>
  <c r="K67" i="22" s="1"/>
  <c r="K68" i="22" s="1"/>
  <c r="K69" i="22" s="1"/>
  <c r="H83" i="30"/>
  <c r="K90" i="30" s="1"/>
  <c r="K35" i="21"/>
  <c r="K26" i="19"/>
  <c r="L63" i="26"/>
  <c r="L83" i="31"/>
  <c r="K25" i="19"/>
  <c r="K22" i="19"/>
  <c r="K69" i="30"/>
  <c r="L67" i="30" s="1"/>
  <c r="K83" i="31"/>
  <c r="K85" i="31" s="1"/>
  <c r="K86" i="31" s="1"/>
  <c r="K87" i="31" s="1"/>
  <c r="K88" i="31" s="1"/>
  <c r="K89" i="31" s="1"/>
  <c r="J83" i="30"/>
  <c r="K37" i="30"/>
  <c r="L35" i="30" s="1"/>
  <c r="K65" i="28"/>
  <c r="K67" i="28" s="1"/>
  <c r="K68" i="28" s="1"/>
  <c r="K69" i="28" s="1"/>
  <c r="K70" i="28" s="1"/>
  <c r="K71" i="28" s="1"/>
  <c r="K37" i="28"/>
  <c r="L35" i="28" s="1"/>
  <c r="L65" i="28" s="1"/>
  <c r="L24" i="27"/>
  <c r="L18" i="27"/>
  <c r="K36" i="27"/>
  <c r="K38" i="27"/>
  <c r="K34" i="27"/>
  <c r="J35" i="27"/>
  <c r="J63" i="27" s="1"/>
  <c r="H35" i="27"/>
  <c r="H63" i="27" s="1"/>
  <c r="K70" i="27" s="1"/>
  <c r="F35" i="27"/>
  <c r="F63" i="27" s="1"/>
  <c r="K64" i="27" s="1"/>
  <c r="K66" i="26"/>
  <c r="K67" i="26" s="1"/>
  <c r="K35" i="25"/>
  <c r="L33" i="25" s="1"/>
  <c r="L63" i="25" s="1"/>
  <c r="J63" i="25"/>
  <c r="K63" i="25" s="1"/>
  <c r="K65" i="25" s="1"/>
  <c r="K66" i="25" s="1"/>
  <c r="K67" i="25" s="1"/>
  <c r="K68" i="25" s="1"/>
  <c r="K69" i="25" s="1"/>
  <c r="K68" i="24"/>
  <c r="K69" i="24" s="1"/>
  <c r="L33" i="21"/>
  <c r="L63" i="21" s="1"/>
  <c r="J63" i="21"/>
  <c r="K63" i="21" s="1"/>
  <c r="K65" i="21" s="1"/>
  <c r="F36" i="19"/>
  <c r="J36" i="19"/>
  <c r="H36" i="19"/>
  <c r="H34" i="19"/>
  <c r="D35" i="19"/>
  <c r="F34" i="19"/>
  <c r="J34" i="19"/>
  <c r="K33" i="19"/>
  <c r="K20" i="19"/>
  <c r="K21" i="19"/>
  <c r="K27" i="19"/>
  <c r="K19" i="19"/>
  <c r="J38" i="19"/>
  <c r="F38" i="19"/>
  <c r="H38" i="19"/>
  <c r="L24" i="19" l="1"/>
  <c r="K83" i="30"/>
  <c r="K85" i="30" s="1"/>
  <c r="K86" i="30" s="1"/>
  <c r="K87" i="30" s="1"/>
  <c r="K88" i="30" s="1"/>
  <c r="K89" i="30" s="1"/>
  <c r="K91" i="30" s="1"/>
  <c r="K92" i="30" s="1"/>
  <c r="K34" i="19"/>
  <c r="L83" i="30"/>
  <c r="K91" i="31"/>
  <c r="K92" i="31" s="1"/>
  <c r="K93" i="31" s="1"/>
  <c r="K94" i="31" s="1"/>
  <c r="K73" i="28"/>
  <c r="K74" i="28" s="1"/>
  <c r="K35" i="27"/>
  <c r="L33" i="27" s="1"/>
  <c r="L63" i="27" s="1"/>
  <c r="K63" i="27"/>
  <c r="K65" i="27" s="1"/>
  <c r="K66" i="27" s="1"/>
  <c r="K67" i="27" s="1"/>
  <c r="K68" i="26"/>
  <c r="K69" i="26" s="1"/>
  <c r="K71" i="25"/>
  <c r="K72" i="25" s="1"/>
  <c r="K71" i="24"/>
  <c r="K72" i="24" s="1"/>
  <c r="K71" i="22"/>
  <c r="K72" i="22" s="1"/>
  <c r="K66" i="21"/>
  <c r="K67" i="21" s="1"/>
  <c r="L18" i="19"/>
  <c r="K38" i="19"/>
  <c r="F35" i="19"/>
  <c r="F63" i="19" s="1"/>
  <c r="K64" i="19" s="1"/>
  <c r="J35" i="19"/>
  <c r="H35" i="19"/>
  <c r="H63" i="19" s="1"/>
  <c r="K70" i="19" s="1"/>
  <c r="K36" i="19"/>
  <c r="I3" i="31" l="1"/>
  <c r="F15" i="32"/>
  <c r="E15" i="32" s="1"/>
  <c r="K93" i="30"/>
  <c r="K94" i="30" s="1"/>
  <c r="K75" i="28"/>
  <c r="K76" i="28" s="1"/>
  <c r="K68" i="27"/>
  <c r="K69" i="27" s="1"/>
  <c r="K71" i="27" s="1"/>
  <c r="K72" i="27" s="1"/>
  <c r="K73" i="27" s="1"/>
  <c r="K74" i="27" s="1"/>
  <c r="K71" i="26"/>
  <c r="K72" i="26" s="1"/>
  <c r="K73" i="25"/>
  <c r="K74" i="25" s="1"/>
  <c r="K73" i="24"/>
  <c r="K74" i="24" s="1"/>
  <c r="K73" i="22"/>
  <c r="K74" i="22" s="1"/>
  <c r="K68" i="21"/>
  <c r="K69" i="21" s="1"/>
  <c r="K35" i="19"/>
  <c r="L33" i="19" s="1"/>
  <c r="L63" i="19" s="1"/>
  <c r="J63" i="19"/>
  <c r="K63" i="19" s="1"/>
  <c r="K65" i="19" s="1"/>
  <c r="K66" i="19" s="1"/>
  <c r="K67" i="19" s="1"/>
  <c r="K68" i="19" s="1"/>
  <c r="K69" i="19" s="1"/>
  <c r="K71" i="19" s="1"/>
  <c r="K72" i="19" s="1"/>
  <c r="K73" i="19" s="1"/>
  <c r="K74" i="19" s="1"/>
  <c r="I3" i="28" l="1"/>
  <c r="F13" i="32"/>
  <c r="E13" i="32" s="1"/>
  <c r="I3" i="27"/>
  <c r="F12" i="32"/>
  <c r="E12" i="32" s="1"/>
  <c r="I3" i="25"/>
  <c r="F10" i="32"/>
  <c r="E10" i="32" s="1"/>
  <c r="I3" i="24"/>
  <c r="F9" i="32"/>
  <c r="E9" i="32" s="1"/>
  <c r="I3" i="22"/>
  <c r="F8" i="32"/>
  <c r="E8" i="32" s="1"/>
  <c r="I3" i="19"/>
  <c r="F6" i="32"/>
  <c r="E6" i="32" s="1"/>
  <c r="I3" i="30"/>
  <c r="F14" i="32"/>
  <c r="K73" i="26"/>
  <c r="K74" i="26" s="1"/>
  <c r="K71" i="21"/>
  <c r="K72" i="21" s="1"/>
  <c r="I3" i="26" l="1"/>
  <c r="F11" i="32"/>
  <c r="E11" i="32" s="1"/>
  <c r="E14" i="32"/>
  <c r="K73" i="21"/>
  <c r="K74" i="21" s="1"/>
  <c r="I3" i="21" l="1"/>
  <c r="F7" i="32"/>
  <c r="E7" i="32" l="1"/>
  <c r="F17"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Ilia Kokoevi</author>
  </authors>
  <commentList>
    <comment ref="E20" authorId="0" shapeId="0" xr:uid="{1D8E2B11-8C6B-4FCA-8921-C7435A9D166D}">
      <text>
        <r>
          <rPr>
            <b/>
            <sz val="9"/>
            <color indexed="81"/>
            <rFont val="Tahoma"/>
            <family val="2"/>
          </rPr>
          <t>saba:</t>
        </r>
        <r>
          <rPr>
            <sz val="9"/>
            <color indexed="81"/>
            <rFont val="Tahoma"/>
            <family val="2"/>
          </rPr>
          <t xml:space="preserve">
https://rako.ge/mavtulis-badeebi/92-shenadugi-mavtulbade-sastiashke.html
</t>
        </r>
      </text>
    </comment>
    <comment ref="E21" authorId="0" shapeId="0" xr:uid="{CBF870CC-6C3F-4465-822F-D96D3CF2D0C8}">
      <text>
        <r>
          <rPr>
            <b/>
            <sz val="9"/>
            <color indexed="81"/>
            <rFont val="Tahoma"/>
            <family val="2"/>
          </rPr>
          <t>SABA:</t>
        </r>
        <r>
          <rPr>
            <sz val="9"/>
            <color indexed="81"/>
            <rFont val="Tahoma"/>
            <family val="2"/>
          </rPr>
          <t xml:space="preserve">
https://goodbuild.ge/samsheneblo-masala/shavi-qvisha/</t>
        </r>
      </text>
    </comment>
    <comment ref="E22" authorId="0" shapeId="0" xr:uid="{CF075829-D2C8-4E19-80A7-3FE4C051DC2C}">
      <text>
        <r>
          <rPr>
            <b/>
            <sz val="9"/>
            <color indexed="81"/>
            <rFont val="Tahoma"/>
            <family val="2"/>
          </rPr>
          <t>saba:</t>
        </r>
        <r>
          <rPr>
            <sz val="9"/>
            <color indexed="81"/>
            <rFont val="Tahoma"/>
            <family val="2"/>
          </rPr>
          <t xml:space="preserve">
https://nova.ge/ka/cementi/cementi-400-markiani-heidelberg</t>
        </r>
      </text>
    </comment>
    <comment ref="E26" authorId="0" shapeId="0" xr:uid="{03528289-D083-4464-9597-B16971B0AA72}">
      <text>
        <r>
          <rPr>
            <b/>
            <sz val="9"/>
            <color indexed="81"/>
            <rFont val="Tahoma"/>
            <family val="2"/>
          </rPr>
          <t>saba:</t>
        </r>
        <r>
          <rPr>
            <sz val="9"/>
            <color indexed="81"/>
            <rFont val="Tahoma"/>
            <family val="2"/>
          </rPr>
          <t xml:space="preserve">
https://bautech.ge/%E1%83%99%E1%83%9C%E1%83%90%E1%83%A3%E1%83%A4%E1%83%98%E1%83%A1-%E1%83%B0%E1%83%98%E1%83%93%E1%83%A0%E1%83%9D%E1%83%A1%E1%83%90%E1%83%98%E1%83%96%E1%83%9D%E1%83%9A%E1%83%90%E1%83%AA%E1%83%98%E1%83%9D-%E1%83%9A%E1%83%94%E1%83%9C%E1%83%A2%E1%83%98-flachendichtband-10-%E1%83%9B</t>
        </r>
      </text>
    </comment>
    <comment ref="E27" authorId="0" shapeId="0" xr:uid="{26D2D12D-CE83-4A02-A943-2DB35975A574}">
      <text>
        <r>
          <rPr>
            <b/>
            <sz val="9"/>
            <color indexed="81"/>
            <rFont val="Tahoma"/>
            <family val="2"/>
          </rPr>
          <t>SABA:</t>
        </r>
        <r>
          <rPr>
            <sz val="9"/>
            <color indexed="81"/>
            <rFont val="Tahoma"/>
            <family val="2"/>
          </rPr>
          <t xml:space="preserve">
https://ideal.ge/ka/%E1%83%9E%E1%83%A0%E1%83%9D%E1%83%93%E1%83%A3%E1%83%A5%E1%83%AA%E1%83%98%E1%83%90/product/5587/%E1%83%B0%E1%83%98%E1%83%93%E1%83%A0%E1%83%9D%E1%83%98%E1%83%96%E1%83%9D%E1%83%9A%E1%83%90%E1%83%AA%E1%83%98%E1%83%90</t>
        </r>
      </text>
    </comment>
    <comment ref="E35" authorId="0" shapeId="0" xr:uid="{33A62DDD-5242-4189-9A4E-76C169CA0544}">
      <text>
        <r>
          <rPr>
            <b/>
            <sz val="9"/>
            <color indexed="81"/>
            <rFont val="Tahoma"/>
            <family val="2"/>
          </rPr>
          <t>SABA:</t>
        </r>
        <r>
          <rPr>
            <sz val="9"/>
            <color indexed="81"/>
            <rFont val="Tahoma"/>
            <family val="2"/>
          </rPr>
          <t xml:space="preserve">
დამკვეთის მოთხოვნით</t>
        </r>
      </text>
    </comment>
    <comment ref="E36" authorId="0" shapeId="0" xr:uid="{1381C50F-7F6F-4240-A61B-0689C7B1248E}">
      <text>
        <r>
          <rPr>
            <b/>
            <sz val="9"/>
            <color indexed="81"/>
            <rFont val="Tahoma"/>
            <family val="2"/>
          </rPr>
          <t>SABA:</t>
        </r>
        <r>
          <rPr>
            <sz val="9"/>
            <color indexed="81"/>
            <rFont val="Tahoma"/>
            <family val="2"/>
          </rPr>
          <t xml:space="preserve">
https://nova.ge/ka/tsebocementi/yinvagamdzle-tsebo-cementi-25kg-ceresit-cm14</t>
        </r>
      </text>
    </comment>
    <comment ref="E43" authorId="0" shapeId="0" xr:uid="{62FB36D4-6C03-46D5-A5DC-B50939D21A91}">
      <text>
        <r>
          <rPr>
            <b/>
            <sz val="9"/>
            <color indexed="81"/>
            <rFont val="Tahoma"/>
            <family val="2"/>
          </rPr>
          <t>SABA:</t>
        </r>
        <r>
          <rPr>
            <sz val="9"/>
            <color indexed="81"/>
            <rFont val="Tahoma"/>
            <family val="2"/>
          </rPr>
          <t xml:space="preserve">
https://nova.ge/ka/tsebocementi/yinvagamdzle-tsebo-cementi-25kg-ceresit-cm14</t>
        </r>
      </text>
    </comment>
    <comment ref="E45" authorId="0" shapeId="0" xr:uid="{7335947A-6B13-4A79-A0C8-E9C04D452B72}">
      <text>
        <r>
          <rPr>
            <b/>
            <sz val="9"/>
            <color indexed="81"/>
            <rFont val="Tahoma"/>
            <family val="2"/>
          </rPr>
          <t>SABA:</t>
        </r>
        <r>
          <rPr>
            <sz val="9"/>
            <color indexed="81"/>
            <rFont val="Tahoma"/>
            <family val="2"/>
          </rPr>
          <t xml:space="preserve">
https://gorgia.ge/ka/mshenebloba/samsheneblo-fxvnilebi/fuga/fuga-ce-40-2kg-wyalmdegi-tetri-ceresit/</t>
        </r>
      </text>
    </comment>
    <comment ref="E50" authorId="0" shapeId="0" xr:uid="{ABBACEEA-2007-434F-84E7-208BD7981242}">
      <text>
        <r>
          <rPr>
            <b/>
            <sz val="9"/>
            <color indexed="81"/>
            <rFont val="Tahoma"/>
            <family val="2"/>
          </rPr>
          <t>SABA:</t>
        </r>
        <r>
          <rPr>
            <sz val="9"/>
            <color indexed="81"/>
            <rFont val="Tahoma"/>
            <family val="2"/>
          </rPr>
          <t xml:space="preserve">
https://modus.ge/ka/%E1%83%9E%E1%83%A0%E1%83%9D%E1%83%93%E1%83%A3%E1%83%A5%E1%83%AA%E1%83%98%E1%83%90/%E1%83%9A%E1%83%90%E1%83%A5-%E1%83%A1%E1%83%90%E1%83%A6%E1%83%94%E1%83%91%E1%83%90%E1%83%95%E1%83%94%E1%83%91%E1%83%98/%E1%83%93%E1%83%90%E1%83%A1%E1%83%90%E1%83%92%E1%83%A0%E1%83%A3%E1%83%9C%E1%83%A2%E1%83%98-%E1%83%A1%E1%83%90%E1%83%A8%E1%83%A3%E1%83%90%E1%83%9A%E1%83%94%E1%83%91%E1%83%90/61786-%E1%83%92%E1%83%A0%E1%83%A3%E1%83%9C%E1%83%A2-%E1%83%94%E1%83%9B%E1%83%90%E1%83%9A%E1%83%98-%E1%83%90%E1%83%9C%E1%83%A2%E1%83%98%E1%83%99%E1%83%9D%E1%83%A0%E1%83%9D%E1%83%96%E1%83%98%E1%83%A3%E1%83%9A%E1%83%98-3-1-%E1%83%A8%E1%83%98-Delfi-%D0%B1%D0%B5%D0%BB%D0%B0%D1%8F-28%E1%83%99%E1%83%92</t>
        </r>
      </text>
    </comment>
    <comment ref="E51" authorId="0" shapeId="0" xr:uid="{A7C2F525-C47C-4320-8B58-A0BE86C0CF62}">
      <text>
        <r>
          <rPr>
            <b/>
            <sz val="9"/>
            <color indexed="81"/>
            <rFont val="Tahoma"/>
            <family val="2"/>
          </rPr>
          <t>BETEK:</t>
        </r>
        <r>
          <rPr>
            <sz val="9"/>
            <color indexed="81"/>
            <rFont val="Tahoma"/>
            <family val="2"/>
          </rPr>
          <t xml:space="preserve">
https://modus.ge/ka/%E1%83%9E%E1%83%A0%E1%83%9D%E1%83%93%E1%83%A3%E1%83%A5%E1%83%AA%E1%83%98%E1%83%90/%E1%83%9A%E1%83%90%E1%83%A5-%E1%83%A1%E1%83%90%E1%83%A6%E1%83%94%E1%83%91%E1%83%90%E1%83%95%E1%83%94%E1%83%91%E1%83%98/%E1%83%9B%E1%83%94%E1%83%A2%E1%83%90%E1%83%9A%E1%83%98%E1%83%A1-%E1%83%A1%E1%83%90%E1%83%A6%E1%83%94%E1%83%91%E1%83%90%E1%83%95%E1%83%98/59050-%E1%83%A1%E1%83%90%E1%83%A6%E1%83%94%E1%83%91%E1%83%90%E1%83%95%E1%83%98-BETEKMETALMAXX-HAMMER-BLACK-075%E1%83%9A%E1%83%A2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Ilia Kokoevi</author>
  </authors>
  <commentList>
    <comment ref="E22" authorId="0" shapeId="0" xr:uid="{C0FA54CE-E995-43B0-AA5B-54F6553DC634}">
      <text>
        <r>
          <rPr>
            <b/>
            <sz val="9"/>
            <color indexed="81"/>
            <rFont val="Tahoma"/>
            <family val="2"/>
          </rPr>
          <t>saba:</t>
        </r>
        <r>
          <rPr>
            <sz val="9"/>
            <color indexed="81"/>
            <rFont val="Tahoma"/>
            <family val="2"/>
          </rPr>
          <t xml:space="preserve">
https://rako.ge/mavtulis-badeebi/92-shenadugi-mavtulbade-sastiashke.html
</t>
        </r>
      </text>
    </comment>
    <comment ref="E23" authorId="0" shapeId="0" xr:uid="{ECE4D52D-EA22-45A5-8AFD-FDE46AB11E4D}">
      <text>
        <r>
          <rPr>
            <b/>
            <sz val="9"/>
            <color indexed="81"/>
            <rFont val="Tahoma"/>
            <family val="2"/>
          </rPr>
          <t>SABA:</t>
        </r>
        <r>
          <rPr>
            <sz val="9"/>
            <color indexed="81"/>
            <rFont val="Tahoma"/>
            <family val="2"/>
          </rPr>
          <t xml:space="preserve">
https://goodbuild.ge/samsheneblo-masala/shavi-qvisha/</t>
        </r>
      </text>
    </comment>
    <comment ref="E24" authorId="0" shapeId="0" xr:uid="{AC91B227-80DE-45AD-ACB5-B44E7C289B51}">
      <text>
        <r>
          <rPr>
            <b/>
            <sz val="9"/>
            <color indexed="81"/>
            <rFont val="Tahoma"/>
            <family val="2"/>
          </rPr>
          <t>saba:</t>
        </r>
        <r>
          <rPr>
            <sz val="9"/>
            <color indexed="81"/>
            <rFont val="Tahoma"/>
            <family val="2"/>
          </rPr>
          <t xml:space="preserve">
https://nova.ge/ka/cementi/cementi-400-markiani-heidelberg</t>
        </r>
      </text>
    </comment>
    <comment ref="E28" authorId="0" shapeId="0" xr:uid="{805168C2-38C7-4CB3-BCEC-9F08286D3626}">
      <text>
        <r>
          <rPr>
            <b/>
            <sz val="9"/>
            <color indexed="81"/>
            <rFont val="Tahoma"/>
            <family val="2"/>
          </rPr>
          <t>saba:</t>
        </r>
        <r>
          <rPr>
            <sz val="9"/>
            <color indexed="81"/>
            <rFont val="Tahoma"/>
            <family val="2"/>
          </rPr>
          <t xml:space="preserve">
https://bautech.ge/%E1%83%99%E1%83%9C%E1%83%90%E1%83%A3%E1%83%A4%E1%83%98%E1%83%A1-%E1%83%B0%E1%83%98%E1%83%93%E1%83%A0%E1%83%9D%E1%83%A1%E1%83%90%E1%83%98%E1%83%96%E1%83%9D%E1%83%9A%E1%83%90%E1%83%AA%E1%83%98%E1%83%9D-%E1%83%9A%E1%83%94%E1%83%9C%E1%83%A2%E1%83%98-flachendichtband-10-%E1%83%9B</t>
        </r>
      </text>
    </comment>
    <comment ref="E29" authorId="0" shapeId="0" xr:uid="{D61F690D-2BF4-4A0D-9A8E-03D042962909}">
      <text>
        <r>
          <rPr>
            <b/>
            <sz val="9"/>
            <color indexed="81"/>
            <rFont val="Tahoma"/>
            <family val="2"/>
          </rPr>
          <t>SABA:</t>
        </r>
        <r>
          <rPr>
            <sz val="9"/>
            <color indexed="81"/>
            <rFont val="Tahoma"/>
            <family val="2"/>
          </rPr>
          <t xml:space="preserve">
https://ideal.ge/ka/%E1%83%9E%E1%83%A0%E1%83%9D%E1%83%93%E1%83%A3%E1%83%A5%E1%83%AA%E1%83%98%E1%83%90/product/5587/%E1%83%B0%E1%83%98%E1%83%93%E1%83%A0%E1%83%9D%E1%83%98%E1%83%96%E1%83%9D%E1%83%9A%E1%83%90%E1%83%AA%E1%83%98%E1%83%90</t>
        </r>
      </text>
    </comment>
    <comment ref="E37" authorId="0" shapeId="0" xr:uid="{70B3F215-87A9-4CE1-B21A-84C369D1D978}">
      <text>
        <r>
          <rPr>
            <b/>
            <sz val="9"/>
            <color indexed="81"/>
            <rFont val="Tahoma"/>
            <family val="2"/>
          </rPr>
          <t>SABA:</t>
        </r>
        <r>
          <rPr>
            <sz val="9"/>
            <color indexed="81"/>
            <rFont val="Tahoma"/>
            <family val="2"/>
          </rPr>
          <t xml:space="preserve">
დამკვეთის მოთხოვნით</t>
        </r>
      </text>
    </comment>
    <comment ref="E38" authorId="0" shapeId="0" xr:uid="{02FCC34A-4A0F-448A-901D-8CD8D80557AF}">
      <text>
        <r>
          <rPr>
            <b/>
            <sz val="9"/>
            <color indexed="81"/>
            <rFont val="Tahoma"/>
            <family val="2"/>
          </rPr>
          <t>SABA:</t>
        </r>
        <r>
          <rPr>
            <sz val="9"/>
            <color indexed="81"/>
            <rFont val="Tahoma"/>
            <family val="2"/>
          </rPr>
          <t xml:space="preserve">
https://nova.ge/ka/tsebocementi/yinvagamdzle-tsebo-cementi-25kg-ceresit-cm14</t>
        </r>
      </text>
    </comment>
    <comment ref="E45" authorId="0" shapeId="0" xr:uid="{7C793AAB-E88B-436B-A2B8-C7E06C2F4E1C}">
      <text>
        <r>
          <rPr>
            <b/>
            <sz val="9"/>
            <color indexed="81"/>
            <rFont val="Tahoma"/>
            <family val="2"/>
          </rPr>
          <t>SABA:</t>
        </r>
        <r>
          <rPr>
            <sz val="9"/>
            <color indexed="81"/>
            <rFont val="Tahoma"/>
            <family val="2"/>
          </rPr>
          <t xml:space="preserve">
https://nova.ge/ka/tsebocementi/yinvagamdzle-tsebo-cementi-25kg-ceresit-cm14</t>
        </r>
      </text>
    </comment>
    <comment ref="E47" authorId="0" shapeId="0" xr:uid="{38A0940E-ABF4-4859-8151-981E72ECE5B1}">
      <text>
        <r>
          <rPr>
            <b/>
            <sz val="9"/>
            <color indexed="81"/>
            <rFont val="Tahoma"/>
            <family val="2"/>
          </rPr>
          <t>SABA:</t>
        </r>
        <r>
          <rPr>
            <sz val="9"/>
            <color indexed="81"/>
            <rFont val="Tahoma"/>
            <family val="2"/>
          </rPr>
          <t xml:space="preserve">
https://gorgia.ge/ka/mshenebloba/samsheneblo-fxvnilebi/fuga/fuga-ce-40-2kg-wyalmdegi-tetri-ceresit/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Ilia Kokoevi</author>
  </authors>
  <commentList>
    <comment ref="E20" authorId="0" shapeId="0" xr:uid="{16483D28-07AB-42E7-97F0-ECB02C5428BB}">
      <text>
        <r>
          <rPr>
            <b/>
            <sz val="9"/>
            <color indexed="81"/>
            <rFont val="Tahoma"/>
            <family val="2"/>
          </rPr>
          <t>saba:</t>
        </r>
        <r>
          <rPr>
            <sz val="9"/>
            <color indexed="81"/>
            <rFont val="Tahoma"/>
            <family val="2"/>
          </rPr>
          <t xml:space="preserve">
https://rako.ge/mavtulis-badeebi/92-shenadugi-mavtulbade-sastiashke.html
</t>
        </r>
      </text>
    </comment>
    <comment ref="E21" authorId="0" shapeId="0" xr:uid="{16786F9C-ACBF-44AC-9CE5-4F6348F52AE2}">
      <text>
        <r>
          <rPr>
            <b/>
            <sz val="9"/>
            <color indexed="81"/>
            <rFont val="Tahoma"/>
            <family val="2"/>
          </rPr>
          <t>SABA:</t>
        </r>
        <r>
          <rPr>
            <sz val="9"/>
            <color indexed="81"/>
            <rFont val="Tahoma"/>
            <family val="2"/>
          </rPr>
          <t xml:space="preserve">
https://goodbuild.ge/samsheneblo-masala/shavi-qvisha/</t>
        </r>
      </text>
    </comment>
    <comment ref="E22" authorId="0" shapeId="0" xr:uid="{05817BC8-55C2-4B64-ADEB-A8F05BBF651D}">
      <text>
        <r>
          <rPr>
            <b/>
            <sz val="9"/>
            <color indexed="81"/>
            <rFont val="Tahoma"/>
            <family val="2"/>
          </rPr>
          <t>saba:</t>
        </r>
        <r>
          <rPr>
            <sz val="9"/>
            <color indexed="81"/>
            <rFont val="Tahoma"/>
            <family val="2"/>
          </rPr>
          <t xml:space="preserve">
https://nova.ge/ka/cementi/cementi-400-markiani-heidelberg</t>
        </r>
      </text>
    </comment>
    <comment ref="E26" authorId="0" shapeId="0" xr:uid="{92725713-127C-4197-B1E8-3AE9C321CFD8}">
      <text>
        <r>
          <rPr>
            <b/>
            <sz val="9"/>
            <color indexed="81"/>
            <rFont val="Tahoma"/>
            <family val="2"/>
          </rPr>
          <t>saba:</t>
        </r>
        <r>
          <rPr>
            <sz val="9"/>
            <color indexed="81"/>
            <rFont val="Tahoma"/>
            <family val="2"/>
          </rPr>
          <t xml:space="preserve">
https://bautech.ge/%E1%83%99%E1%83%9C%E1%83%90%E1%83%A3%E1%83%A4%E1%83%98%E1%83%A1-%E1%83%B0%E1%83%98%E1%83%93%E1%83%A0%E1%83%9D%E1%83%A1%E1%83%90%E1%83%98%E1%83%96%E1%83%9D%E1%83%9A%E1%83%90%E1%83%AA%E1%83%98%E1%83%9D-%E1%83%9A%E1%83%94%E1%83%9C%E1%83%A2%E1%83%98-flachendichtband-10-%E1%83%9B</t>
        </r>
      </text>
    </comment>
    <comment ref="E27" authorId="0" shapeId="0" xr:uid="{1C4F5E35-3E92-493B-B193-908CBFBA83B9}">
      <text>
        <r>
          <rPr>
            <b/>
            <sz val="9"/>
            <color indexed="81"/>
            <rFont val="Tahoma"/>
            <family val="2"/>
          </rPr>
          <t>SABA:</t>
        </r>
        <r>
          <rPr>
            <sz val="9"/>
            <color indexed="81"/>
            <rFont val="Tahoma"/>
            <family val="2"/>
          </rPr>
          <t xml:space="preserve">
https://ideal.ge/ka/%E1%83%9E%E1%83%A0%E1%83%9D%E1%83%93%E1%83%A3%E1%83%A5%E1%83%AA%E1%83%98%E1%83%90/product/5587/%E1%83%B0%E1%83%98%E1%83%93%E1%83%A0%E1%83%9D%E1%83%98%E1%83%96%E1%83%9D%E1%83%9A%E1%83%90%E1%83%AA%E1%83%98%E1%83%90</t>
        </r>
      </text>
    </comment>
    <comment ref="E35" authorId="0" shapeId="0" xr:uid="{C9353DF8-906C-43D8-9F81-AF1E877BA551}">
      <text>
        <r>
          <rPr>
            <b/>
            <sz val="9"/>
            <color indexed="81"/>
            <rFont val="Tahoma"/>
            <family val="2"/>
          </rPr>
          <t>SABA:</t>
        </r>
        <r>
          <rPr>
            <sz val="9"/>
            <color indexed="81"/>
            <rFont val="Tahoma"/>
            <family val="2"/>
          </rPr>
          <t xml:space="preserve">
დამკვეთის მოთხოვნით</t>
        </r>
      </text>
    </comment>
    <comment ref="E36" authorId="0" shapeId="0" xr:uid="{7633A1E5-7ED0-42C6-AE03-2FD0B11C4997}">
      <text>
        <r>
          <rPr>
            <b/>
            <sz val="9"/>
            <color indexed="81"/>
            <rFont val="Tahoma"/>
            <family val="2"/>
          </rPr>
          <t>SABA:</t>
        </r>
        <r>
          <rPr>
            <sz val="9"/>
            <color indexed="81"/>
            <rFont val="Tahoma"/>
            <family val="2"/>
          </rPr>
          <t xml:space="preserve">
https://nova.ge/ka/tsebocementi/yinvagamdzle-tsebo-cementi-25kg-ceresit-cm14</t>
        </r>
      </text>
    </comment>
    <comment ref="E43" authorId="0" shapeId="0" xr:uid="{A3365D1B-7B58-49AB-B251-C6B9751EFEC6}">
      <text>
        <r>
          <rPr>
            <b/>
            <sz val="9"/>
            <color indexed="81"/>
            <rFont val="Tahoma"/>
            <family val="2"/>
          </rPr>
          <t>SABA:</t>
        </r>
        <r>
          <rPr>
            <sz val="9"/>
            <color indexed="81"/>
            <rFont val="Tahoma"/>
            <family val="2"/>
          </rPr>
          <t xml:space="preserve">
https://nova.ge/ka/tsebocementi/yinvagamdzle-tsebo-cementi-25kg-ceresit-cm14</t>
        </r>
      </text>
    </comment>
    <comment ref="E45" authorId="0" shapeId="0" xr:uid="{E1057194-9247-4CEA-8630-7A4814DCE203}">
      <text>
        <r>
          <rPr>
            <b/>
            <sz val="9"/>
            <color indexed="81"/>
            <rFont val="Tahoma"/>
            <family val="2"/>
          </rPr>
          <t>SABA:</t>
        </r>
        <r>
          <rPr>
            <sz val="9"/>
            <color indexed="81"/>
            <rFont val="Tahoma"/>
            <family val="2"/>
          </rPr>
          <t xml:space="preserve">
https://gorgia.ge/ka/mshenebloba/samsheneblo-fxvnilebi/fuga/fuga-ce-40-2kg-wyalmdegi-tetri-ceresit/</t>
        </r>
      </text>
    </comment>
    <comment ref="E50" authorId="0" shapeId="0" xr:uid="{AA473DF7-1252-4176-A5C9-F1F3A08B35F8}">
      <text>
        <r>
          <rPr>
            <b/>
            <sz val="9"/>
            <color indexed="81"/>
            <rFont val="Tahoma"/>
            <family val="2"/>
          </rPr>
          <t>SABA:</t>
        </r>
        <r>
          <rPr>
            <sz val="9"/>
            <color indexed="81"/>
            <rFont val="Tahoma"/>
            <family val="2"/>
          </rPr>
          <t xml:space="preserve">
https://modus.ge/ka/%E1%83%9E%E1%83%A0%E1%83%9D%E1%83%93%E1%83%A3%E1%83%A5%E1%83%AA%E1%83%98%E1%83%90/%E1%83%9A%E1%83%90%E1%83%A5-%E1%83%A1%E1%83%90%E1%83%A6%E1%83%94%E1%83%91%E1%83%90%E1%83%95%E1%83%94%E1%83%91%E1%83%98/%E1%83%93%E1%83%90%E1%83%A1%E1%83%90%E1%83%92%E1%83%A0%E1%83%A3%E1%83%9C%E1%83%A2%E1%83%98-%E1%83%A1%E1%83%90%E1%83%A8%E1%83%A3%E1%83%90%E1%83%9A%E1%83%94%E1%83%91%E1%83%90/61786-%E1%83%92%E1%83%A0%E1%83%A3%E1%83%9C%E1%83%A2-%E1%83%94%E1%83%9B%E1%83%90%E1%83%9A%E1%83%98-%E1%83%90%E1%83%9C%E1%83%A2%E1%83%98%E1%83%99%E1%83%9D%E1%83%A0%E1%83%9D%E1%83%96%E1%83%98%E1%83%A3%E1%83%9A%E1%83%98-3-1-%E1%83%A8%E1%83%98-Delfi-%D0%B1%D0%B5%D0%BB%D0%B0%D1%8F-28%E1%83%99%E1%83%92</t>
        </r>
      </text>
    </comment>
    <comment ref="E51" authorId="0" shapeId="0" xr:uid="{E026488C-BD9D-437F-8492-3A3FD611FF87}">
      <text>
        <r>
          <rPr>
            <b/>
            <sz val="9"/>
            <color indexed="81"/>
            <rFont val="Tahoma"/>
            <family val="2"/>
          </rPr>
          <t>BETEK:</t>
        </r>
        <r>
          <rPr>
            <sz val="9"/>
            <color indexed="81"/>
            <rFont val="Tahoma"/>
            <family val="2"/>
          </rPr>
          <t xml:space="preserve">
https://modus.ge/ka/%E1%83%9E%E1%83%A0%E1%83%9D%E1%83%93%E1%83%A3%E1%83%A5%E1%83%AA%E1%83%98%E1%83%90/%E1%83%9A%E1%83%90%E1%83%A5-%E1%83%A1%E1%83%90%E1%83%A6%E1%83%94%E1%83%91%E1%83%90%E1%83%95%E1%83%94%E1%83%91%E1%83%98/%E1%83%9B%E1%83%94%E1%83%A2%E1%83%90%E1%83%9A%E1%83%98%E1%83%A1-%E1%83%A1%E1%83%90%E1%83%A6%E1%83%94%E1%83%91%E1%83%90%E1%83%95%E1%83%98/59050-%E1%83%A1%E1%83%90%E1%83%A6%E1%83%94%E1%83%91%E1%83%90%E1%83%95%E1%83%98-BETEKMETALMAXX-HAMMER-BLACK-075%E1%83%9A%E1%83%A2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Ilia Kokoevi</author>
  </authors>
  <commentList>
    <comment ref="E20" authorId="0" shapeId="0" xr:uid="{A2D7792B-628A-464F-830A-E383D275ACB3}">
      <text>
        <r>
          <rPr>
            <b/>
            <sz val="9"/>
            <color indexed="81"/>
            <rFont val="Tahoma"/>
            <family val="2"/>
          </rPr>
          <t>saba:</t>
        </r>
        <r>
          <rPr>
            <sz val="9"/>
            <color indexed="81"/>
            <rFont val="Tahoma"/>
            <family val="2"/>
          </rPr>
          <t xml:space="preserve">
https://rako.ge/mavtulis-badeebi/92-shenadugi-mavtulbade-sastiashke.html
</t>
        </r>
      </text>
    </comment>
    <comment ref="E21" authorId="0" shapeId="0" xr:uid="{835D6EE3-6D21-42A5-A8A6-FB3112D222A8}">
      <text>
        <r>
          <rPr>
            <b/>
            <sz val="9"/>
            <color indexed="81"/>
            <rFont val="Tahoma"/>
            <family val="2"/>
          </rPr>
          <t>SABA:</t>
        </r>
        <r>
          <rPr>
            <sz val="9"/>
            <color indexed="81"/>
            <rFont val="Tahoma"/>
            <family val="2"/>
          </rPr>
          <t xml:space="preserve">
https://goodbuild.ge/samsheneblo-masala/shavi-qvisha/</t>
        </r>
      </text>
    </comment>
    <comment ref="E22" authorId="0" shapeId="0" xr:uid="{3F29C75A-310A-4CCF-971D-63BB5AC01E05}">
      <text>
        <r>
          <rPr>
            <b/>
            <sz val="9"/>
            <color indexed="81"/>
            <rFont val="Tahoma"/>
            <family val="2"/>
          </rPr>
          <t>saba:</t>
        </r>
        <r>
          <rPr>
            <sz val="9"/>
            <color indexed="81"/>
            <rFont val="Tahoma"/>
            <family val="2"/>
          </rPr>
          <t xml:space="preserve">
https://nova.ge/ka/cementi/cementi-400-markiani-heidelberg</t>
        </r>
      </text>
    </comment>
    <comment ref="E26" authorId="0" shapeId="0" xr:uid="{64C3E4D9-E672-4683-8AD8-F7AFD1DEB467}">
      <text>
        <r>
          <rPr>
            <b/>
            <sz val="9"/>
            <color indexed="81"/>
            <rFont val="Tahoma"/>
            <family val="2"/>
          </rPr>
          <t>saba:</t>
        </r>
        <r>
          <rPr>
            <sz val="9"/>
            <color indexed="81"/>
            <rFont val="Tahoma"/>
            <family val="2"/>
          </rPr>
          <t xml:space="preserve">
https://bautech.ge/%E1%83%99%E1%83%9C%E1%83%90%E1%83%A3%E1%83%A4%E1%83%98%E1%83%A1-%E1%83%B0%E1%83%98%E1%83%93%E1%83%A0%E1%83%9D%E1%83%A1%E1%83%90%E1%83%98%E1%83%96%E1%83%9D%E1%83%9A%E1%83%90%E1%83%AA%E1%83%98%E1%83%9D-%E1%83%9A%E1%83%94%E1%83%9C%E1%83%A2%E1%83%98-flachendichtband-10-%E1%83%9B</t>
        </r>
      </text>
    </comment>
    <comment ref="E27" authorId="0" shapeId="0" xr:uid="{7DC5532F-2A53-4D63-8BBD-204796C490B5}">
      <text>
        <r>
          <rPr>
            <b/>
            <sz val="9"/>
            <color indexed="81"/>
            <rFont val="Tahoma"/>
            <family val="2"/>
          </rPr>
          <t>SABA:</t>
        </r>
        <r>
          <rPr>
            <sz val="9"/>
            <color indexed="81"/>
            <rFont val="Tahoma"/>
            <family val="2"/>
          </rPr>
          <t xml:space="preserve">
https://ideal.ge/ka/%E1%83%9E%E1%83%A0%E1%83%9D%E1%83%93%E1%83%A3%E1%83%A5%E1%83%AA%E1%83%98%E1%83%90/product/5587/%E1%83%B0%E1%83%98%E1%83%93%E1%83%A0%E1%83%9D%E1%83%98%E1%83%96%E1%83%9D%E1%83%9A%E1%83%90%E1%83%AA%E1%83%98%E1%83%90</t>
        </r>
      </text>
    </comment>
    <comment ref="E35" authorId="0" shapeId="0" xr:uid="{B077A4F2-DA20-497A-B31F-58DFDD149F7C}">
      <text>
        <r>
          <rPr>
            <b/>
            <sz val="9"/>
            <color indexed="81"/>
            <rFont val="Tahoma"/>
            <family val="2"/>
          </rPr>
          <t>SABA:</t>
        </r>
        <r>
          <rPr>
            <sz val="9"/>
            <color indexed="81"/>
            <rFont val="Tahoma"/>
            <family val="2"/>
          </rPr>
          <t xml:space="preserve">
დამკვეთის მოთხოვნით</t>
        </r>
      </text>
    </comment>
    <comment ref="E36" authorId="0" shapeId="0" xr:uid="{7C05D3A4-B42B-4F4D-B184-3370CADD9095}">
      <text>
        <r>
          <rPr>
            <b/>
            <sz val="9"/>
            <color indexed="81"/>
            <rFont val="Tahoma"/>
            <family val="2"/>
          </rPr>
          <t>SABA:</t>
        </r>
        <r>
          <rPr>
            <sz val="9"/>
            <color indexed="81"/>
            <rFont val="Tahoma"/>
            <family val="2"/>
          </rPr>
          <t xml:space="preserve">
https://nova.ge/ka/tsebocementi/yinvagamdzle-tsebo-cementi-25kg-ceresit-cm14</t>
        </r>
      </text>
    </comment>
    <comment ref="E43" authorId="0" shapeId="0" xr:uid="{ECB906AF-DC4C-4521-9865-14B15BED591C}">
      <text>
        <r>
          <rPr>
            <b/>
            <sz val="9"/>
            <color indexed="81"/>
            <rFont val="Tahoma"/>
            <family val="2"/>
          </rPr>
          <t>SABA:</t>
        </r>
        <r>
          <rPr>
            <sz val="9"/>
            <color indexed="81"/>
            <rFont val="Tahoma"/>
            <family val="2"/>
          </rPr>
          <t xml:space="preserve">
https://nova.ge/ka/tsebocementi/yinvagamdzle-tsebo-cementi-25kg-ceresit-cm14</t>
        </r>
      </text>
    </comment>
    <comment ref="E45" authorId="0" shapeId="0" xr:uid="{86AE8D83-9AB3-49D9-BEF9-77B5D205C3E8}">
      <text>
        <r>
          <rPr>
            <b/>
            <sz val="9"/>
            <color indexed="81"/>
            <rFont val="Tahoma"/>
            <family val="2"/>
          </rPr>
          <t>SABA:</t>
        </r>
        <r>
          <rPr>
            <sz val="9"/>
            <color indexed="81"/>
            <rFont val="Tahoma"/>
            <family val="2"/>
          </rPr>
          <t xml:space="preserve">
https://gorgia.ge/ka/mshenebloba/samsheneblo-fxvnilebi/fuga/fuga-ce-40-2kg-wyalmdegi-tetri-ceresit/</t>
        </r>
      </text>
    </comment>
    <comment ref="E50" authorId="0" shapeId="0" xr:uid="{2D3434EA-A625-4386-8ADC-261B0AA6DC17}">
      <text>
        <r>
          <rPr>
            <b/>
            <sz val="9"/>
            <color indexed="81"/>
            <rFont val="Tahoma"/>
            <family val="2"/>
          </rPr>
          <t>SABA:</t>
        </r>
        <r>
          <rPr>
            <sz val="9"/>
            <color indexed="81"/>
            <rFont val="Tahoma"/>
            <family val="2"/>
          </rPr>
          <t xml:space="preserve">
https://modus.ge/ka/%E1%83%9E%E1%83%A0%E1%83%9D%E1%83%93%E1%83%A3%E1%83%A5%E1%83%AA%E1%83%98%E1%83%90/%E1%83%9A%E1%83%90%E1%83%A5-%E1%83%A1%E1%83%90%E1%83%A6%E1%83%94%E1%83%91%E1%83%90%E1%83%95%E1%83%94%E1%83%91%E1%83%98/%E1%83%93%E1%83%90%E1%83%A1%E1%83%90%E1%83%92%E1%83%A0%E1%83%A3%E1%83%9C%E1%83%A2%E1%83%98-%E1%83%A1%E1%83%90%E1%83%A8%E1%83%A3%E1%83%90%E1%83%9A%E1%83%94%E1%83%91%E1%83%90/61786-%E1%83%92%E1%83%A0%E1%83%A3%E1%83%9C%E1%83%A2-%E1%83%94%E1%83%9B%E1%83%90%E1%83%9A%E1%83%98-%E1%83%90%E1%83%9C%E1%83%A2%E1%83%98%E1%83%99%E1%83%9D%E1%83%A0%E1%83%9D%E1%83%96%E1%83%98%E1%83%A3%E1%83%9A%E1%83%98-3-1-%E1%83%A8%E1%83%98-Delfi-%D0%B1%D0%B5%D0%BB%D0%B0%D1%8F-28%E1%83%99%E1%83%92</t>
        </r>
      </text>
    </comment>
    <comment ref="E51" authorId="0" shapeId="0" xr:uid="{F1E85F28-E96F-4706-AEF1-EC60AF03ABDA}">
      <text>
        <r>
          <rPr>
            <b/>
            <sz val="9"/>
            <color indexed="81"/>
            <rFont val="Tahoma"/>
            <family val="2"/>
          </rPr>
          <t>BETEK:</t>
        </r>
        <r>
          <rPr>
            <sz val="9"/>
            <color indexed="81"/>
            <rFont val="Tahoma"/>
            <family val="2"/>
          </rPr>
          <t xml:space="preserve">
https://modus.ge/ka/%E1%83%9E%E1%83%A0%E1%83%9D%E1%83%93%E1%83%A3%E1%83%A5%E1%83%AA%E1%83%98%E1%83%90/%E1%83%9A%E1%83%90%E1%83%A5-%E1%83%A1%E1%83%90%E1%83%A6%E1%83%94%E1%83%91%E1%83%90%E1%83%95%E1%83%94%E1%83%91%E1%83%98/%E1%83%9B%E1%83%94%E1%83%A2%E1%83%90%E1%83%9A%E1%83%98%E1%83%A1-%E1%83%A1%E1%83%90%E1%83%A6%E1%83%94%E1%83%91%E1%83%90%E1%83%95%E1%83%98/59050-%E1%83%A1%E1%83%90%E1%83%A6%E1%83%94%E1%83%91%E1%83%90%E1%83%95%E1%83%98-BETEKMETALMAXX-HAMMER-BLACK-075%E1%83%9A%E1%83%A2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Ilia Kokoevi</author>
  </authors>
  <commentList>
    <comment ref="E20" authorId="0" shapeId="0" xr:uid="{766EFEFB-D8BF-447E-BBED-DC16C1C619BF}">
      <text>
        <r>
          <rPr>
            <b/>
            <sz val="9"/>
            <color indexed="81"/>
            <rFont val="Tahoma"/>
            <family val="2"/>
          </rPr>
          <t>saba:</t>
        </r>
        <r>
          <rPr>
            <sz val="9"/>
            <color indexed="81"/>
            <rFont val="Tahoma"/>
            <family val="2"/>
          </rPr>
          <t xml:space="preserve">
https://rako.ge/mavtulis-badeebi/92-shenadugi-mavtulbade-sastiashke.html
</t>
        </r>
      </text>
    </comment>
    <comment ref="E21" authorId="0" shapeId="0" xr:uid="{F0FD86E1-9356-4148-B68C-A59F9873CE65}">
      <text>
        <r>
          <rPr>
            <b/>
            <sz val="9"/>
            <color indexed="81"/>
            <rFont val="Tahoma"/>
            <family val="2"/>
          </rPr>
          <t>SABA:</t>
        </r>
        <r>
          <rPr>
            <sz val="9"/>
            <color indexed="81"/>
            <rFont val="Tahoma"/>
            <family val="2"/>
          </rPr>
          <t xml:space="preserve">
https://goodbuild.ge/samsheneblo-masala/shavi-qvisha/</t>
        </r>
      </text>
    </comment>
    <comment ref="E22" authorId="0" shapeId="0" xr:uid="{EEC3DDFE-3686-411D-AEE2-08F9C727BE6B}">
      <text>
        <r>
          <rPr>
            <b/>
            <sz val="9"/>
            <color indexed="81"/>
            <rFont val="Tahoma"/>
            <family val="2"/>
          </rPr>
          <t>saba:</t>
        </r>
        <r>
          <rPr>
            <sz val="9"/>
            <color indexed="81"/>
            <rFont val="Tahoma"/>
            <family val="2"/>
          </rPr>
          <t xml:space="preserve">
https://nova.ge/ka/cementi/cementi-400-markiani-heidelberg</t>
        </r>
      </text>
    </comment>
    <comment ref="E26" authorId="0" shapeId="0" xr:uid="{C85C09DB-D299-4C99-8620-851E6ECF3B25}">
      <text>
        <r>
          <rPr>
            <b/>
            <sz val="9"/>
            <color indexed="81"/>
            <rFont val="Tahoma"/>
            <family val="2"/>
          </rPr>
          <t>saba:</t>
        </r>
        <r>
          <rPr>
            <sz val="9"/>
            <color indexed="81"/>
            <rFont val="Tahoma"/>
            <family val="2"/>
          </rPr>
          <t xml:space="preserve">
https://bautech.ge/%E1%83%99%E1%83%9C%E1%83%90%E1%83%A3%E1%83%A4%E1%83%98%E1%83%A1-%E1%83%B0%E1%83%98%E1%83%93%E1%83%A0%E1%83%9D%E1%83%A1%E1%83%90%E1%83%98%E1%83%96%E1%83%9D%E1%83%9A%E1%83%90%E1%83%AA%E1%83%98%E1%83%9D-%E1%83%9A%E1%83%94%E1%83%9C%E1%83%A2%E1%83%98-flachendichtband-10-%E1%83%9B</t>
        </r>
      </text>
    </comment>
    <comment ref="E27" authorId="0" shapeId="0" xr:uid="{91817BC2-C496-4CC9-A1CC-DC3A36FC3868}">
      <text>
        <r>
          <rPr>
            <b/>
            <sz val="9"/>
            <color indexed="81"/>
            <rFont val="Tahoma"/>
            <family val="2"/>
          </rPr>
          <t>SABA:</t>
        </r>
        <r>
          <rPr>
            <sz val="9"/>
            <color indexed="81"/>
            <rFont val="Tahoma"/>
            <family val="2"/>
          </rPr>
          <t xml:space="preserve">
https://ideal.ge/ka/%E1%83%9E%E1%83%A0%E1%83%9D%E1%83%93%E1%83%A3%E1%83%A5%E1%83%AA%E1%83%98%E1%83%90/product/5587/%E1%83%B0%E1%83%98%E1%83%93%E1%83%A0%E1%83%9D%E1%83%98%E1%83%96%E1%83%9D%E1%83%9A%E1%83%90%E1%83%AA%E1%83%98%E1%83%90</t>
        </r>
      </text>
    </comment>
    <comment ref="E35" authorId="0" shapeId="0" xr:uid="{DA9ECF28-CE96-4536-89EF-A1EECABA0A3B}">
      <text>
        <r>
          <rPr>
            <b/>
            <sz val="9"/>
            <color indexed="81"/>
            <rFont val="Tahoma"/>
            <family val="2"/>
          </rPr>
          <t>SABA:</t>
        </r>
        <r>
          <rPr>
            <sz val="9"/>
            <color indexed="81"/>
            <rFont val="Tahoma"/>
            <family val="2"/>
          </rPr>
          <t xml:space="preserve">
დამკვეთის მოთხოვნით</t>
        </r>
      </text>
    </comment>
    <comment ref="E36" authorId="0" shapeId="0" xr:uid="{877BB60E-9E71-438B-9ACC-5B075310F7C7}">
      <text>
        <r>
          <rPr>
            <b/>
            <sz val="9"/>
            <color indexed="81"/>
            <rFont val="Tahoma"/>
            <family val="2"/>
          </rPr>
          <t>SABA:</t>
        </r>
        <r>
          <rPr>
            <sz val="9"/>
            <color indexed="81"/>
            <rFont val="Tahoma"/>
            <family val="2"/>
          </rPr>
          <t xml:space="preserve">
https://nova.ge/ka/tsebocementi/yinvagamdzle-tsebo-cementi-25kg-ceresit-cm14</t>
        </r>
      </text>
    </comment>
    <comment ref="E43" authorId="0" shapeId="0" xr:uid="{E871663B-10DB-4494-BBAE-E961ACE2512C}">
      <text>
        <r>
          <rPr>
            <b/>
            <sz val="9"/>
            <color indexed="81"/>
            <rFont val="Tahoma"/>
            <family val="2"/>
          </rPr>
          <t>SABA:</t>
        </r>
        <r>
          <rPr>
            <sz val="9"/>
            <color indexed="81"/>
            <rFont val="Tahoma"/>
            <family val="2"/>
          </rPr>
          <t xml:space="preserve">
https://nova.ge/ka/tsebocementi/yinvagamdzle-tsebo-cementi-25kg-ceresit-cm14</t>
        </r>
      </text>
    </comment>
    <comment ref="E45" authorId="0" shapeId="0" xr:uid="{D6B3F25C-1F4E-487F-86B0-F82E38A596CA}">
      <text>
        <r>
          <rPr>
            <b/>
            <sz val="9"/>
            <color indexed="81"/>
            <rFont val="Tahoma"/>
            <family val="2"/>
          </rPr>
          <t>SABA:</t>
        </r>
        <r>
          <rPr>
            <sz val="9"/>
            <color indexed="81"/>
            <rFont val="Tahoma"/>
            <family val="2"/>
          </rPr>
          <t xml:space="preserve">
https://gorgia.ge/ka/mshenebloba/samsheneblo-fxvnilebi/fuga/fuga-ce-40-2kg-wyalmdegi-tetri-ceresit/</t>
        </r>
      </text>
    </comment>
    <comment ref="E50" authorId="0" shapeId="0" xr:uid="{1F4318A9-96FC-42E7-809D-77B8F423F453}">
      <text>
        <r>
          <rPr>
            <b/>
            <sz val="9"/>
            <color indexed="81"/>
            <rFont val="Tahoma"/>
            <family val="2"/>
          </rPr>
          <t>SABA:</t>
        </r>
        <r>
          <rPr>
            <sz val="9"/>
            <color indexed="81"/>
            <rFont val="Tahoma"/>
            <family val="2"/>
          </rPr>
          <t xml:space="preserve">
https://modus.ge/ka/%E1%83%9E%E1%83%A0%E1%83%9D%E1%83%93%E1%83%A3%E1%83%A5%E1%83%AA%E1%83%98%E1%83%90/%E1%83%9A%E1%83%90%E1%83%A5-%E1%83%A1%E1%83%90%E1%83%A6%E1%83%94%E1%83%91%E1%83%90%E1%83%95%E1%83%94%E1%83%91%E1%83%98/%E1%83%93%E1%83%90%E1%83%A1%E1%83%90%E1%83%92%E1%83%A0%E1%83%A3%E1%83%9C%E1%83%A2%E1%83%98-%E1%83%A1%E1%83%90%E1%83%A8%E1%83%A3%E1%83%90%E1%83%9A%E1%83%94%E1%83%91%E1%83%90/61786-%E1%83%92%E1%83%A0%E1%83%A3%E1%83%9C%E1%83%A2-%E1%83%94%E1%83%9B%E1%83%90%E1%83%9A%E1%83%98-%E1%83%90%E1%83%9C%E1%83%A2%E1%83%98%E1%83%99%E1%83%9D%E1%83%A0%E1%83%9D%E1%83%96%E1%83%98%E1%83%A3%E1%83%9A%E1%83%98-3-1-%E1%83%A8%E1%83%98-Delfi-%D0%B1%D0%B5%D0%BB%D0%B0%D1%8F-28%E1%83%99%E1%83%92</t>
        </r>
      </text>
    </comment>
    <comment ref="E51" authorId="0" shapeId="0" xr:uid="{FB9D6B3C-9C8A-4A4A-BF88-6DC9A49D6920}">
      <text>
        <r>
          <rPr>
            <b/>
            <sz val="9"/>
            <color indexed="81"/>
            <rFont val="Tahoma"/>
            <family val="2"/>
          </rPr>
          <t>BETEK:</t>
        </r>
        <r>
          <rPr>
            <sz val="9"/>
            <color indexed="81"/>
            <rFont val="Tahoma"/>
            <family val="2"/>
          </rPr>
          <t xml:space="preserve">
https://modus.ge/ka/%E1%83%9E%E1%83%A0%E1%83%9D%E1%83%93%E1%83%A3%E1%83%A5%E1%83%AA%E1%83%98%E1%83%90/%E1%83%9A%E1%83%90%E1%83%A5-%E1%83%A1%E1%83%90%E1%83%A6%E1%83%94%E1%83%91%E1%83%90%E1%83%95%E1%83%94%E1%83%91%E1%83%98/%E1%83%9B%E1%83%94%E1%83%A2%E1%83%90%E1%83%9A%E1%83%98%E1%83%A1-%E1%83%A1%E1%83%90%E1%83%A6%E1%83%94%E1%83%91%E1%83%90%E1%83%95%E1%83%98/59050-%E1%83%A1%E1%83%90%E1%83%A6%E1%83%94%E1%83%91%E1%83%90%E1%83%95%E1%83%98-BETEKMETALMAXX-HAMMER-BLACK-075%E1%83%9A%E1%83%A2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Ilia Kokoevi</author>
  </authors>
  <commentList>
    <comment ref="E20" authorId="0" shapeId="0" xr:uid="{53F43A16-6DC2-405B-911D-27EA8191494E}">
      <text>
        <r>
          <rPr>
            <b/>
            <sz val="9"/>
            <color indexed="81"/>
            <rFont val="Tahoma"/>
            <family val="2"/>
          </rPr>
          <t>saba:</t>
        </r>
        <r>
          <rPr>
            <sz val="9"/>
            <color indexed="81"/>
            <rFont val="Tahoma"/>
            <family val="2"/>
          </rPr>
          <t xml:space="preserve">
https://rako.ge/mavtulis-badeebi/92-shenadugi-mavtulbade-sastiashke.html
</t>
        </r>
      </text>
    </comment>
    <comment ref="E21" authorId="0" shapeId="0" xr:uid="{03E4EAD0-D408-4B99-BC5D-701148A23633}">
      <text>
        <r>
          <rPr>
            <b/>
            <sz val="9"/>
            <color indexed="81"/>
            <rFont val="Tahoma"/>
            <family val="2"/>
          </rPr>
          <t>SABA:</t>
        </r>
        <r>
          <rPr>
            <sz val="9"/>
            <color indexed="81"/>
            <rFont val="Tahoma"/>
            <family val="2"/>
          </rPr>
          <t xml:space="preserve">
https://goodbuild.ge/samsheneblo-masala/shavi-qvisha/</t>
        </r>
      </text>
    </comment>
    <comment ref="E22" authorId="0" shapeId="0" xr:uid="{104E1E0C-FE81-4DFD-80B8-E7BE0BAD25C5}">
      <text>
        <r>
          <rPr>
            <b/>
            <sz val="9"/>
            <color indexed="81"/>
            <rFont val="Tahoma"/>
            <family val="2"/>
          </rPr>
          <t>saba:</t>
        </r>
        <r>
          <rPr>
            <sz val="9"/>
            <color indexed="81"/>
            <rFont val="Tahoma"/>
            <family val="2"/>
          </rPr>
          <t xml:space="preserve">
https://nova.ge/ka/cementi/cementi-400-markiani-heidelberg</t>
        </r>
      </text>
    </comment>
    <comment ref="E26" authorId="0" shapeId="0" xr:uid="{4C04EE06-2E82-4BCD-90EF-6AC7CCACCFFD}">
      <text>
        <r>
          <rPr>
            <b/>
            <sz val="9"/>
            <color indexed="81"/>
            <rFont val="Tahoma"/>
            <family val="2"/>
          </rPr>
          <t>saba:</t>
        </r>
        <r>
          <rPr>
            <sz val="9"/>
            <color indexed="81"/>
            <rFont val="Tahoma"/>
            <family val="2"/>
          </rPr>
          <t xml:space="preserve">
https://bautech.ge/%E1%83%99%E1%83%9C%E1%83%90%E1%83%A3%E1%83%A4%E1%83%98%E1%83%A1-%E1%83%B0%E1%83%98%E1%83%93%E1%83%A0%E1%83%9D%E1%83%A1%E1%83%90%E1%83%98%E1%83%96%E1%83%9D%E1%83%9A%E1%83%90%E1%83%AA%E1%83%98%E1%83%9D-%E1%83%9A%E1%83%94%E1%83%9C%E1%83%A2%E1%83%98-flachendichtband-10-%E1%83%9B</t>
        </r>
      </text>
    </comment>
    <comment ref="E27" authorId="0" shapeId="0" xr:uid="{B486D4E4-37D2-41A3-BE9F-95ECC733EA02}">
      <text>
        <r>
          <rPr>
            <b/>
            <sz val="9"/>
            <color indexed="81"/>
            <rFont val="Tahoma"/>
            <family val="2"/>
          </rPr>
          <t>SABA:</t>
        </r>
        <r>
          <rPr>
            <sz val="9"/>
            <color indexed="81"/>
            <rFont val="Tahoma"/>
            <family val="2"/>
          </rPr>
          <t xml:space="preserve">
https://ideal.ge/ka/%E1%83%9E%E1%83%A0%E1%83%9D%E1%83%93%E1%83%A3%E1%83%A5%E1%83%AA%E1%83%98%E1%83%90/product/5587/%E1%83%B0%E1%83%98%E1%83%93%E1%83%A0%E1%83%9D%E1%83%98%E1%83%96%E1%83%9D%E1%83%9A%E1%83%90%E1%83%AA%E1%83%98%E1%83%90</t>
        </r>
      </text>
    </comment>
    <comment ref="E35" authorId="0" shapeId="0" xr:uid="{0A1A31CE-1B6D-4C5E-B87E-51F0BC6CDAC9}">
      <text>
        <r>
          <rPr>
            <b/>
            <sz val="9"/>
            <color indexed="81"/>
            <rFont val="Tahoma"/>
            <family val="2"/>
          </rPr>
          <t>SABA:</t>
        </r>
        <r>
          <rPr>
            <sz val="9"/>
            <color indexed="81"/>
            <rFont val="Tahoma"/>
            <family val="2"/>
          </rPr>
          <t xml:space="preserve">
დამკვეთის მოთხოვნით</t>
        </r>
      </text>
    </comment>
    <comment ref="E36" authorId="0" shapeId="0" xr:uid="{7D6D6CD5-5C0F-4080-841C-246351803B47}">
      <text>
        <r>
          <rPr>
            <b/>
            <sz val="9"/>
            <color indexed="81"/>
            <rFont val="Tahoma"/>
            <family val="2"/>
          </rPr>
          <t>SABA:</t>
        </r>
        <r>
          <rPr>
            <sz val="9"/>
            <color indexed="81"/>
            <rFont val="Tahoma"/>
            <family val="2"/>
          </rPr>
          <t xml:space="preserve">
https://nova.ge/ka/tsebocementi/yinvagamdzle-tsebo-cementi-25kg-ceresit-cm14</t>
        </r>
      </text>
    </comment>
    <comment ref="E43" authorId="0" shapeId="0" xr:uid="{7C329EAE-1602-4CEB-83CB-77E0093C6A4F}">
      <text>
        <r>
          <rPr>
            <b/>
            <sz val="9"/>
            <color indexed="81"/>
            <rFont val="Tahoma"/>
            <family val="2"/>
          </rPr>
          <t>SABA:</t>
        </r>
        <r>
          <rPr>
            <sz val="9"/>
            <color indexed="81"/>
            <rFont val="Tahoma"/>
            <family val="2"/>
          </rPr>
          <t xml:space="preserve">
https://nova.ge/ka/tsebocementi/yinvagamdzle-tsebo-cementi-25kg-ceresit-cm14</t>
        </r>
      </text>
    </comment>
    <comment ref="E45" authorId="0" shapeId="0" xr:uid="{CA86C522-6D51-4A60-A151-72544AF5719D}">
      <text>
        <r>
          <rPr>
            <b/>
            <sz val="9"/>
            <color indexed="81"/>
            <rFont val="Tahoma"/>
            <family val="2"/>
          </rPr>
          <t>SABA:</t>
        </r>
        <r>
          <rPr>
            <sz val="9"/>
            <color indexed="81"/>
            <rFont val="Tahoma"/>
            <family val="2"/>
          </rPr>
          <t xml:space="preserve">
https://gorgia.ge/ka/mshenebloba/samsheneblo-fxvnilebi/fuga/fuga-ce-40-2kg-wyalmdegi-tetri-ceresit/</t>
        </r>
      </text>
    </comment>
    <comment ref="E50" authorId="0" shapeId="0" xr:uid="{35737D7B-426B-4A8B-A640-68E597D3D490}">
      <text>
        <r>
          <rPr>
            <b/>
            <sz val="9"/>
            <color indexed="81"/>
            <rFont val="Tahoma"/>
            <family val="2"/>
          </rPr>
          <t>SABA:</t>
        </r>
        <r>
          <rPr>
            <sz val="9"/>
            <color indexed="81"/>
            <rFont val="Tahoma"/>
            <family val="2"/>
          </rPr>
          <t xml:space="preserve">
https://modus.ge/ka/%E1%83%9E%E1%83%A0%E1%83%9D%E1%83%93%E1%83%A3%E1%83%A5%E1%83%AA%E1%83%98%E1%83%90/%E1%83%9A%E1%83%90%E1%83%A5-%E1%83%A1%E1%83%90%E1%83%A6%E1%83%94%E1%83%91%E1%83%90%E1%83%95%E1%83%94%E1%83%91%E1%83%98/%E1%83%93%E1%83%90%E1%83%A1%E1%83%90%E1%83%92%E1%83%A0%E1%83%A3%E1%83%9C%E1%83%A2%E1%83%98-%E1%83%A1%E1%83%90%E1%83%A8%E1%83%A3%E1%83%90%E1%83%9A%E1%83%94%E1%83%91%E1%83%90/61786-%E1%83%92%E1%83%A0%E1%83%A3%E1%83%9C%E1%83%A2-%E1%83%94%E1%83%9B%E1%83%90%E1%83%9A%E1%83%98-%E1%83%90%E1%83%9C%E1%83%A2%E1%83%98%E1%83%99%E1%83%9D%E1%83%A0%E1%83%9D%E1%83%96%E1%83%98%E1%83%A3%E1%83%9A%E1%83%98-3-1-%E1%83%A8%E1%83%98-Delfi-%D0%B1%D0%B5%D0%BB%D0%B0%D1%8F-28%E1%83%99%E1%83%92</t>
        </r>
      </text>
    </comment>
    <comment ref="E51" authorId="0" shapeId="0" xr:uid="{8C25075D-1C3A-4CC2-88C3-9DD0D68FD19C}">
      <text>
        <r>
          <rPr>
            <b/>
            <sz val="9"/>
            <color indexed="81"/>
            <rFont val="Tahoma"/>
            <family val="2"/>
          </rPr>
          <t>BETEK:</t>
        </r>
        <r>
          <rPr>
            <sz val="9"/>
            <color indexed="81"/>
            <rFont val="Tahoma"/>
            <family val="2"/>
          </rPr>
          <t xml:space="preserve">
https://modus.ge/ka/%E1%83%9E%E1%83%A0%E1%83%9D%E1%83%93%E1%83%A3%E1%83%A5%E1%83%AA%E1%83%98%E1%83%90/%E1%83%9A%E1%83%90%E1%83%A5-%E1%83%A1%E1%83%90%E1%83%A6%E1%83%94%E1%83%91%E1%83%90%E1%83%95%E1%83%94%E1%83%91%E1%83%98/%E1%83%9B%E1%83%94%E1%83%A2%E1%83%90%E1%83%9A%E1%83%98%E1%83%A1-%E1%83%A1%E1%83%90%E1%83%A6%E1%83%94%E1%83%91%E1%83%90%E1%83%95%E1%83%98/59050-%E1%83%A1%E1%83%90%E1%83%A6%E1%83%94%E1%83%91%E1%83%90%E1%83%95%E1%83%98-BETEKMETALMAXX-HAMMER-BLACK-075%E1%83%9A%E1%83%A2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Ilia Kokoevi</author>
  </authors>
  <commentList>
    <comment ref="E20" authorId="0" shapeId="0" xr:uid="{2282A535-CA34-494D-B081-D8ABF42701C5}">
      <text>
        <r>
          <rPr>
            <b/>
            <sz val="9"/>
            <color indexed="81"/>
            <rFont val="Tahoma"/>
            <family val="2"/>
          </rPr>
          <t>saba:</t>
        </r>
        <r>
          <rPr>
            <sz val="9"/>
            <color indexed="81"/>
            <rFont val="Tahoma"/>
            <family val="2"/>
          </rPr>
          <t xml:space="preserve">
https://rako.ge/mavtulis-badeebi/92-shenadugi-mavtulbade-sastiashke.html
</t>
        </r>
      </text>
    </comment>
    <comment ref="E21" authorId="0" shapeId="0" xr:uid="{6AE7BDDA-2130-4203-A34C-4C9DC51BBF81}">
      <text>
        <r>
          <rPr>
            <b/>
            <sz val="9"/>
            <color indexed="81"/>
            <rFont val="Tahoma"/>
            <family val="2"/>
          </rPr>
          <t>SABA:</t>
        </r>
        <r>
          <rPr>
            <sz val="9"/>
            <color indexed="81"/>
            <rFont val="Tahoma"/>
            <family val="2"/>
          </rPr>
          <t xml:space="preserve">
https://goodbuild.ge/samsheneblo-masala/shavi-qvisha/</t>
        </r>
      </text>
    </comment>
    <comment ref="E22" authorId="0" shapeId="0" xr:uid="{2841D63D-A58D-4C12-BA1B-765133AF0674}">
      <text>
        <r>
          <rPr>
            <b/>
            <sz val="9"/>
            <color indexed="81"/>
            <rFont val="Tahoma"/>
            <family val="2"/>
          </rPr>
          <t>saba:</t>
        </r>
        <r>
          <rPr>
            <sz val="9"/>
            <color indexed="81"/>
            <rFont val="Tahoma"/>
            <family val="2"/>
          </rPr>
          <t xml:space="preserve">
https://nova.ge/ka/cementi/cementi-400-markiani-heidelberg</t>
        </r>
      </text>
    </comment>
    <comment ref="E26" authorId="0" shapeId="0" xr:uid="{9342C757-BEA1-491E-9B9B-69C2AE32A2E4}">
      <text>
        <r>
          <rPr>
            <b/>
            <sz val="9"/>
            <color indexed="81"/>
            <rFont val="Tahoma"/>
            <family val="2"/>
          </rPr>
          <t>saba:</t>
        </r>
        <r>
          <rPr>
            <sz val="9"/>
            <color indexed="81"/>
            <rFont val="Tahoma"/>
            <family val="2"/>
          </rPr>
          <t xml:space="preserve">
https://bautech.ge/%E1%83%99%E1%83%9C%E1%83%90%E1%83%A3%E1%83%A4%E1%83%98%E1%83%A1-%E1%83%B0%E1%83%98%E1%83%93%E1%83%A0%E1%83%9D%E1%83%A1%E1%83%90%E1%83%98%E1%83%96%E1%83%9D%E1%83%9A%E1%83%90%E1%83%AA%E1%83%98%E1%83%9D-%E1%83%9A%E1%83%94%E1%83%9C%E1%83%A2%E1%83%98-flachendichtband-10-%E1%83%9B</t>
        </r>
      </text>
    </comment>
    <comment ref="E27" authorId="0" shapeId="0" xr:uid="{2E971B5E-5136-43E1-8475-1A6F22BCB6FC}">
      <text>
        <r>
          <rPr>
            <b/>
            <sz val="9"/>
            <color indexed="81"/>
            <rFont val="Tahoma"/>
            <family val="2"/>
          </rPr>
          <t>SABA:</t>
        </r>
        <r>
          <rPr>
            <sz val="9"/>
            <color indexed="81"/>
            <rFont val="Tahoma"/>
            <family val="2"/>
          </rPr>
          <t xml:space="preserve">
https://ideal.ge/ka/%E1%83%9E%E1%83%A0%E1%83%9D%E1%83%93%E1%83%A3%E1%83%A5%E1%83%AA%E1%83%98%E1%83%90/product/5587/%E1%83%B0%E1%83%98%E1%83%93%E1%83%A0%E1%83%9D%E1%83%98%E1%83%96%E1%83%9D%E1%83%9A%E1%83%90%E1%83%AA%E1%83%98%E1%83%90</t>
        </r>
      </text>
    </comment>
    <comment ref="E35" authorId="0" shapeId="0" xr:uid="{C899A63E-7A4B-457F-B9F9-5FCB56B45295}">
      <text>
        <r>
          <rPr>
            <b/>
            <sz val="9"/>
            <color indexed="81"/>
            <rFont val="Tahoma"/>
            <family val="2"/>
          </rPr>
          <t>SABA:</t>
        </r>
        <r>
          <rPr>
            <sz val="9"/>
            <color indexed="81"/>
            <rFont val="Tahoma"/>
            <family val="2"/>
          </rPr>
          <t xml:space="preserve">
დამკვეთის მოთხოვნით</t>
        </r>
      </text>
    </comment>
    <comment ref="E36" authorId="0" shapeId="0" xr:uid="{9A14C437-9C95-485D-9CEA-1892F53E4212}">
      <text>
        <r>
          <rPr>
            <b/>
            <sz val="9"/>
            <color indexed="81"/>
            <rFont val="Tahoma"/>
            <family val="2"/>
          </rPr>
          <t>SABA:</t>
        </r>
        <r>
          <rPr>
            <sz val="9"/>
            <color indexed="81"/>
            <rFont val="Tahoma"/>
            <family val="2"/>
          </rPr>
          <t xml:space="preserve">
https://nova.ge/ka/tsebocementi/yinvagamdzle-tsebo-cementi-25kg-ceresit-cm14</t>
        </r>
      </text>
    </comment>
    <comment ref="E43" authorId="0" shapeId="0" xr:uid="{ED4679BE-5126-47B6-BFC7-2F40B418EF56}">
      <text>
        <r>
          <rPr>
            <b/>
            <sz val="9"/>
            <color indexed="81"/>
            <rFont val="Tahoma"/>
            <family val="2"/>
          </rPr>
          <t>SABA:</t>
        </r>
        <r>
          <rPr>
            <sz val="9"/>
            <color indexed="81"/>
            <rFont val="Tahoma"/>
            <family val="2"/>
          </rPr>
          <t xml:space="preserve">
https://nova.ge/ka/tsebocementi/yinvagamdzle-tsebo-cementi-25kg-ceresit-cm14</t>
        </r>
      </text>
    </comment>
    <comment ref="E45" authorId="0" shapeId="0" xr:uid="{90CA72F9-8DFD-479E-9903-512C5A6B6FF7}">
      <text>
        <r>
          <rPr>
            <b/>
            <sz val="9"/>
            <color indexed="81"/>
            <rFont val="Tahoma"/>
            <family val="2"/>
          </rPr>
          <t>SABA:</t>
        </r>
        <r>
          <rPr>
            <sz val="9"/>
            <color indexed="81"/>
            <rFont val="Tahoma"/>
            <family val="2"/>
          </rPr>
          <t xml:space="preserve">
https://gorgia.ge/ka/mshenebloba/samsheneblo-fxvnilebi/fuga/fuga-ce-40-2kg-wyalmdegi-tetri-ceresit/</t>
        </r>
      </text>
    </comment>
    <comment ref="E50" authorId="0" shapeId="0" xr:uid="{02E9582A-3603-4539-B9DB-DA990A36FA2F}">
      <text>
        <r>
          <rPr>
            <b/>
            <sz val="9"/>
            <color indexed="81"/>
            <rFont val="Tahoma"/>
            <family val="2"/>
          </rPr>
          <t>SABA:</t>
        </r>
        <r>
          <rPr>
            <sz val="9"/>
            <color indexed="81"/>
            <rFont val="Tahoma"/>
            <family val="2"/>
          </rPr>
          <t xml:space="preserve">
https://modus.ge/ka/%E1%83%9E%E1%83%A0%E1%83%9D%E1%83%93%E1%83%A3%E1%83%A5%E1%83%AA%E1%83%98%E1%83%90/%E1%83%9A%E1%83%90%E1%83%A5-%E1%83%A1%E1%83%90%E1%83%A6%E1%83%94%E1%83%91%E1%83%90%E1%83%95%E1%83%94%E1%83%91%E1%83%98/%E1%83%93%E1%83%90%E1%83%A1%E1%83%90%E1%83%92%E1%83%A0%E1%83%A3%E1%83%9C%E1%83%A2%E1%83%98-%E1%83%A1%E1%83%90%E1%83%A8%E1%83%A3%E1%83%90%E1%83%9A%E1%83%94%E1%83%91%E1%83%90/61786-%E1%83%92%E1%83%A0%E1%83%A3%E1%83%9C%E1%83%A2-%E1%83%94%E1%83%9B%E1%83%90%E1%83%9A%E1%83%98-%E1%83%90%E1%83%9C%E1%83%A2%E1%83%98%E1%83%99%E1%83%9D%E1%83%A0%E1%83%9D%E1%83%96%E1%83%98%E1%83%A3%E1%83%9A%E1%83%98-3-1-%E1%83%A8%E1%83%98-Delfi-%D0%B1%D0%B5%D0%BB%D0%B0%D1%8F-28%E1%83%99%E1%83%92</t>
        </r>
      </text>
    </comment>
    <comment ref="E51" authorId="0" shapeId="0" xr:uid="{F93F113D-B4FF-49EB-8E60-AD85C3A90656}">
      <text>
        <r>
          <rPr>
            <b/>
            <sz val="9"/>
            <color indexed="81"/>
            <rFont val="Tahoma"/>
            <family val="2"/>
          </rPr>
          <t>BETEK:</t>
        </r>
        <r>
          <rPr>
            <sz val="9"/>
            <color indexed="81"/>
            <rFont val="Tahoma"/>
            <family val="2"/>
          </rPr>
          <t xml:space="preserve">
https://modus.ge/ka/%E1%83%9E%E1%83%A0%E1%83%9D%E1%83%93%E1%83%A3%E1%83%A5%E1%83%AA%E1%83%98%E1%83%90/%E1%83%9A%E1%83%90%E1%83%A5-%E1%83%A1%E1%83%90%E1%83%A6%E1%83%94%E1%83%91%E1%83%90%E1%83%95%E1%83%94%E1%83%91%E1%83%98/%E1%83%9B%E1%83%94%E1%83%A2%E1%83%90%E1%83%9A%E1%83%98%E1%83%A1-%E1%83%A1%E1%83%90%E1%83%A6%E1%83%94%E1%83%91%E1%83%90%E1%83%95%E1%83%98/59050-%E1%83%A1%E1%83%90%E1%83%A6%E1%83%94%E1%83%91%E1%83%90%E1%83%95%E1%83%98-BETEKMETALMAXX-HAMMER-BLACK-075%E1%83%9A%E1%83%A2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Ilia Kokoevi</author>
  </authors>
  <commentList>
    <comment ref="E20" authorId="0" shapeId="0" xr:uid="{3E86CEF7-F878-49D4-85B5-24CCCD89F645}">
      <text>
        <r>
          <rPr>
            <b/>
            <sz val="9"/>
            <color indexed="81"/>
            <rFont val="Tahoma"/>
            <family val="2"/>
          </rPr>
          <t>saba:</t>
        </r>
        <r>
          <rPr>
            <sz val="9"/>
            <color indexed="81"/>
            <rFont val="Tahoma"/>
            <family val="2"/>
          </rPr>
          <t xml:space="preserve">
https://rako.ge/mavtulis-badeebi/92-shenadugi-mavtulbade-sastiashke.html
</t>
        </r>
      </text>
    </comment>
    <comment ref="E21" authorId="0" shapeId="0" xr:uid="{ADD75F2F-F469-4FCB-AAF5-0C71DB0A702F}">
      <text>
        <r>
          <rPr>
            <b/>
            <sz val="9"/>
            <color indexed="81"/>
            <rFont val="Tahoma"/>
            <family val="2"/>
          </rPr>
          <t>SABA:</t>
        </r>
        <r>
          <rPr>
            <sz val="9"/>
            <color indexed="81"/>
            <rFont val="Tahoma"/>
            <family val="2"/>
          </rPr>
          <t xml:space="preserve">
https://goodbuild.ge/samsheneblo-masala/shavi-qvisha/</t>
        </r>
      </text>
    </comment>
    <comment ref="E22" authorId="0" shapeId="0" xr:uid="{FDFFA38D-8F06-4335-8966-FA9D821663F6}">
      <text>
        <r>
          <rPr>
            <b/>
            <sz val="9"/>
            <color indexed="81"/>
            <rFont val="Tahoma"/>
            <family val="2"/>
          </rPr>
          <t>saba:</t>
        </r>
        <r>
          <rPr>
            <sz val="9"/>
            <color indexed="81"/>
            <rFont val="Tahoma"/>
            <family val="2"/>
          </rPr>
          <t xml:space="preserve">
https://nova.ge/ka/cementi/cementi-400-markiani-heidelberg</t>
        </r>
      </text>
    </comment>
    <comment ref="E26" authorId="0" shapeId="0" xr:uid="{B89B4C8D-45EF-4E02-B3F7-EA82E004C67A}">
      <text>
        <r>
          <rPr>
            <b/>
            <sz val="9"/>
            <color indexed="81"/>
            <rFont val="Tahoma"/>
            <family val="2"/>
          </rPr>
          <t>saba:</t>
        </r>
        <r>
          <rPr>
            <sz val="9"/>
            <color indexed="81"/>
            <rFont val="Tahoma"/>
            <family val="2"/>
          </rPr>
          <t xml:space="preserve">
https://bautech.ge/%E1%83%99%E1%83%9C%E1%83%90%E1%83%A3%E1%83%A4%E1%83%98%E1%83%A1-%E1%83%B0%E1%83%98%E1%83%93%E1%83%A0%E1%83%9D%E1%83%A1%E1%83%90%E1%83%98%E1%83%96%E1%83%9D%E1%83%9A%E1%83%90%E1%83%AA%E1%83%98%E1%83%9D-%E1%83%9A%E1%83%94%E1%83%9C%E1%83%A2%E1%83%98-flachendichtband-10-%E1%83%9B</t>
        </r>
      </text>
    </comment>
    <comment ref="E27" authorId="0" shapeId="0" xr:uid="{4D6F4C89-9944-4B6A-A8D5-1015F1C19EBE}">
      <text>
        <r>
          <rPr>
            <b/>
            <sz val="9"/>
            <color indexed="81"/>
            <rFont val="Tahoma"/>
            <family val="2"/>
          </rPr>
          <t>SABA:</t>
        </r>
        <r>
          <rPr>
            <sz val="9"/>
            <color indexed="81"/>
            <rFont val="Tahoma"/>
            <family val="2"/>
          </rPr>
          <t xml:space="preserve">
https://ideal.ge/ka/%E1%83%9E%E1%83%A0%E1%83%9D%E1%83%93%E1%83%A3%E1%83%A5%E1%83%AA%E1%83%98%E1%83%90/product/5587/%E1%83%B0%E1%83%98%E1%83%93%E1%83%A0%E1%83%9D%E1%83%98%E1%83%96%E1%83%9D%E1%83%9A%E1%83%90%E1%83%AA%E1%83%98%E1%83%90</t>
        </r>
      </text>
    </comment>
    <comment ref="E35" authorId="0" shapeId="0" xr:uid="{3F6A9DD9-00B0-42B9-A0BF-A19A91325A1E}">
      <text>
        <r>
          <rPr>
            <b/>
            <sz val="9"/>
            <color indexed="81"/>
            <rFont val="Tahoma"/>
            <family val="2"/>
          </rPr>
          <t>SABA:</t>
        </r>
        <r>
          <rPr>
            <sz val="9"/>
            <color indexed="81"/>
            <rFont val="Tahoma"/>
            <family val="2"/>
          </rPr>
          <t xml:space="preserve">
დამკვეთის მოთხოვნით</t>
        </r>
      </text>
    </comment>
    <comment ref="E36" authorId="0" shapeId="0" xr:uid="{B60CE762-2FF4-4411-8CD3-3EA361C7DA8D}">
      <text>
        <r>
          <rPr>
            <b/>
            <sz val="9"/>
            <color indexed="81"/>
            <rFont val="Tahoma"/>
            <family val="2"/>
          </rPr>
          <t>SABA:</t>
        </r>
        <r>
          <rPr>
            <sz val="9"/>
            <color indexed="81"/>
            <rFont val="Tahoma"/>
            <family val="2"/>
          </rPr>
          <t xml:space="preserve">
https://nova.ge/ka/tsebocementi/yinvagamdzle-tsebo-cementi-25kg-ceresit-cm14</t>
        </r>
      </text>
    </comment>
    <comment ref="E43" authorId="0" shapeId="0" xr:uid="{67F1CBAB-03B9-46F8-8E0A-8D8B6C5F2262}">
      <text>
        <r>
          <rPr>
            <b/>
            <sz val="9"/>
            <color indexed="81"/>
            <rFont val="Tahoma"/>
            <family val="2"/>
          </rPr>
          <t>SABA:</t>
        </r>
        <r>
          <rPr>
            <sz val="9"/>
            <color indexed="81"/>
            <rFont val="Tahoma"/>
            <family val="2"/>
          </rPr>
          <t xml:space="preserve">
https://nova.ge/ka/tsebocementi/yinvagamdzle-tsebo-cementi-25kg-ceresit-cm14</t>
        </r>
      </text>
    </comment>
    <comment ref="E45" authorId="0" shapeId="0" xr:uid="{CDB74557-35D1-4DBF-9657-0A8DBE9FF978}">
      <text>
        <r>
          <rPr>
            <b/>
            <sz val="9"/>
            <color indexed="81"/>
            <rFont val="Tahoma"/>
            <family val="2"/>
          </rPr>
          <t>SABA:</t>
        </r>
        <r>
          <rPr>
            <sz val="9"/>
            <color indexed="81"/>
            <rFont val="Tahoma"/>
            <family val="2"/>
          </rPr>
          <t xml:space="preserve">
https://gorgia.ge/ka/mshenebloba/samsheneblo-fxvnilebi/fuga/fuga-ce-40-2kg-wyalmdegi-tetri-ceresit/</t>
        </r>
      </text>
    </comment>
    <comment ref="E50" authorId="0" shapeId="0" xr:uid="{EE9EF53F-B134-400D-BB31-EA236CDC3C82}">
      <text>
        <r>
          <rPr>
            <b/>
            <sz val="9"/>
            <color indexed="81"/>
            <rFont val="Tahoma"/>
            <family val="2"/>
          </rPr>
          <t>SABA:</t>
        </r>
        <r>
          <rPr>
            <sz val="9"/>
            <color indexed="81"/>
            <rFont val="Tahoma"/>
            <family val="2"/>
          </rPr>
          <t xml:space="preserve">
https://modus.ge/ka/%E1%83%9E%E1%83%A0%E1%83%9D%E1%83%93%E1%83%A3%E1%83%A5%E1%83%AA%E1%83%98%E1%83%90/%E1%83%9A%E1%83%90%E1%83%A5-%E1%83%A1%E1%83%90%E1%83%A6%E1%83%94%E1%83%91%E1%83%90%E1%83%95%E1%83%94%E1%83%91%E1%83%98/%E1%83%93%E1%83%90%E1%83%A1%E1%83%90%E1%83%92%E1%83%A0%E1%83%A3%E1%83%9C%E1%83%A2%E1%83%98-%E1%83%A1%E1%83%90%E1%83%A8%E1%83%A3%E1%83%90%E1%83%9A%E1%83%94%E1%83%91%E1%83%90/61786-%E1%83%92%E1%83%A0%E1%83%A3%E1%83%9C%E1%83%A2-%E1%83%94%E1%83%9B%E1%83%90%E1%83%9A%E1%83%98-%E1%83%90%E1%83%9C%E1%83%A2%E1%83%98%E1%83%99%E1%83%9D%E1%83%A0%E1%83%9D%E1%83%96%E1%83%98%E1%83%A3%E1%83%9A%E1%83%98-3-1-%E1%83%A8%E1%83%98-Delfi-%D0%B1%D0%B5%D0%BB%D0%B0%D1%8F-28%E1%83%99%E1%83%92</t>
        </r>
      </text>
    </comment>
    <comment ref="E51" authorId="0" shapeId="0" xr:uid="{DB480981-767A-48E7-B431-4F0FCDBEDC98}">
      <text>
        <r>
          <rPr>
            <b/>
            <sz val="9"/>
            <color indexed="81"/>
            <rFont val="Tahoma"/>
            <family val="2"/>
          </rPr>
          <t>BETEK:</t>
        </r>
        <r>
          <rPr>
            <sz val="9"/>
            <color indexed="81"/>
            <rFont val="Tahoma"/>
            <family val="2"/>
          </rPr>
          <t xml:space="preserve">
https://modus.ge/ka/%E1%83%9E%E1%83%A0%E1%83%9D%E1%83%93%E1%83%A3%E1%83%A5%E1%83%AA%E1%83%98%E1%83%90/%E1%83%9A%E1%83%90%E1%83%A5-%E1%83%A1%E1%83%90%E1%83%A6%E1%83%94%E1%83%91%E1%83%90%E1%83%95%E1%83%94%E1%83%91%E1%83%98/%E1%83%9B%E1%83%94%E1%83%A2%E1%83%90%E1%83%9A%E1%83%98%E1%83%A1-%E1%83%A1%E1%83%90%E1%83%A6%E1%83%94%E1%83%91%E1%83%90%E1%83%95%E1%83%98/59050-%E1%83%A1%E1%83%90%E1%83%A6%E1%83%94%E1%83%91%E1%83%90%E1%83%95%E1%83%98-BETEKMETALMAXX-HAMMER-BLACK-075%E1%83%9A%E1%83%A2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Ilia Kokoevi</author>
  </authors>
  <commentList>
    <comment ref="E20" authorId="0" shapeId="0" xr:uid="{1E58F551-8479-4C18-BDC7-AD63A28C9315}">
      <text>
        <r>
          <rPr>
            <b/>
            <sz val="9"/>
            <color indexed="81"/>
            <rFont val="Tahoma"/>
            <family val="2"/>
          </rPr>
          <t>saba:</t>
        </r>
        <r>
          <rPr>
            <sz val="9"/>
            <color indexed="81"/>
            <rFont val="Tahoma"/>
            <family val="2"/>
          </rPr>
          <t xml:space="preserve">
https://rako.ge/mavtulis-badeebi/92-shenadugi-mavtulbade-sastiashke.html
</t>
        </r>
      </text>
    </comment>
    <comment ref="E21" authorId="0" shapeId="0" xr:uid="{6B813861-99E6-4A81-9343-63BFFC38421F}">
      <text>
        <r>
          <rPr>
            <b/>
            <sz val="9"/>
            <color indexed="81"/>
            <rFont val="Tahoma"/>
            <family val="2"/>
          </rPr>
          <t>SABA:</t>
        </r>
        <r>
          <rPr>
            <sz val="9"/>
            <color indexed="81"/>
            <rFont val="Tahoma"/>
            <family val="2"/>
          </rPr>
          <t xml:space="preserve">
https://goodbuild.ge/samsheneblo-masala/shavi-qvisha/</t>
        </r>
      </text>
    </comment>
    <comment ref="E22" authorId="0" shapeId="0" xr:uid="{4B9C1677-7B76-41A1-870E-927A94C87D13}">
      <text>
        <r>
          <rPr>
            <b/>
            <sz val="9"/>
            <color indexed="81"/>
            <rFont val="Tahoma"/>
            <family val="2"/>
          </rPr>
          <t>saba:</t>
        </r>
        <r>
          <rPr>
            <sz val="9"/>
            <color indexed="81"/>
            <rFont val="Tahoma"/>
            <family val="2"/>
          </rPr>
          <t xml:space="preserve">
https://nova.ge/ka/cementi/cementi-400-markiani-heidelberg</t>
        </r>
      </text>
    </comment>
    <comment ref="E26" authorId="0" shapeId="0" xr:uid="{2FE8AFF8-0A3B-4E9A-B988-00878C05D28B}">
      <text>
        <r>
          <rPr>
            <b/>
            <sz val="9"/>
            <color indexed="81"/>
            <rFont val="Tahoma"/>
            <family val="2"/>
          </rPr>
          <t>saba:</t>
        </r>
        <r>
          <rPr>
            <sz val="9"/>
            <color indexed="81"/>
            <rFont val="Tahoma"/>
            <family val="2"/>
          </rPr>
          <t xml:space="preserve">
https://bautech.ge/%E1%83%99%E1%83%9C%E1%83%90%E1%83%A3%E1%83%A4%E1%83%98%E1%83%A1-%E1%83%B0%E1%83%98%E1%83%93%E1%83%A0%E1%83%9D%E1%83%A1%E1%83%90%E1%83%98%E1%83%96%E1%83%9D%E1%83%9A%E1%83%90%E1%83%AA%E1%83%98%E1%83%9D-%E1%83%9A%E1%83%94%E1%83%9C%E1%83%A2%E1%83%98-flachendichtband-10-%E1%83%9B</t>
        </r>
      </text>
    </comment>
    <comment ref="E27" authorId="0" shapeId="0" xr:uid="{8DBDC131-BD90-4A9E-AEFE-D81D613720D3}">
      <text>
        <r>
          <rPr>
            <b/>
            <sz val="9"/>
            <color indexed="81"/>
            <rFont val="Tahoma"/>
            <family val="2"/>
          </rPr>
          <t>SABA:</t>
        </r>
        <r>
          <rPr>
            <sz val="9"/>
            <color indexed="81"/>
            <rFont val="Tahoma"/>
            <family val="2"/>
          </rPr>
          <t xml:space="preserve">
https://ideal.ge/ka/%E1%83%9E%E1%83%A0%E1%83%9D%E1%83%93%E1%83%A3%E1%83%A5%E1%83%AA%E1%83%98%E1%83%90/product/5587/%E1%83%B0%E1%83%98%E1%83%93%E1%83%A0%E1%83%9D%E1%83%98%E1%83%96%E1%83%9D%E1%83%9A%E1%83%90%E1%83%AA%E1%83%98%E1%83%90</t>
        </r>
      </text>
    </comment>
    <comment ref="E37" authorId="0" shapeId="0" xr:uid="{B943F36D-0883-44FA-AAC6-2FFAD7379633}">
      <text>
        <r>
          <rPr>
            <b/>
            <sz val="9"/>
            <color indexed="81"/>
            <rFont val="Tahoma"/>
            <family val="2"/>
          </rPr>
          <t>SABA:</t>
        </r>
        <r>
          <rPr>
            <sz val="9"/>
            <color indexed="81"/>
            <rFont val="Tahoma"/>
            <family val="2"/>
          </rPr>
          <t xml:space="preserve">
დამკვეთის მოთხოვნით</t>
        </r>
      </text>
    </comment>
    <comment ref="E38" authorId="0" shapeId="0" xr:uid="{81F6B9B0-70A2-4857-B73A-B613908D4D8D}">
      <text>
        <r>
          <rPr>
            <b/>
            <sz val="9"/>
            <color indexed="81"/>
            <rFont val="Tahoma"/>
            <family val="2"/>
          </rPr>
          <t>SABA:</t>
        </r>
        <r>
          <rPr>
            <sz val="9"/>
            <color indexed="81"/>
            <rFont val="Tahoma"/>
            <family val="2"/>
          </rPr>
          <t xml:space="preserve">
https://nova.ge/ka/tsebocementi/yinvagamdzle-tsebo-cementi-25kg-ceresit-cm14</t>
        </r>
      </text>
    </comment>
    <comment ref="E45" authorId="0" shapeId="0" xr:uid="{9049565C-AB2B-4FAC-85D5-CA9793950EEA}">
      <text>
        <r>
          <rPr>
            <b/>
            <sz val="9"/>
            <color indexed="81"/>
            <rFont val="Tahoma"/>
            <family val="2"/>
          </rPr>
          <t>SABA:</t>
        </r>
        <r>
          <rPr>
            <sz val="9"/>
            <color indexed="81"/>
            <rFont val="Tahoma"/>
            <family val="2"/>
          </rPr>
          <t xml:space="preserve">
https://nova.ge/ka/tsebocementi/yinvagamdzle-tsebo-cementi-25kg-ceresit-cm14</t>
        </r>
      </text>
    </comment>
    <comment ref="E47" authorId="0" shapeId="0" xr:uid="{0907E5B0-7495-43B8-A292-07F1295B2FBA}">
      <text>
        <r>
          <rPr>
            <b/>
            <sz val="9"/>
            <color indexed="81"/>
            <rFont val="Tahoma"/>
            <family val="2"/>
          </rPr>
          <t>SABA:</t>
        </r>
        <r>
          <rPr>
            <sz val="9"/>
            <color indexed="81"/>
            <rFont val="Tahoma"/>
            <family val="2"/>
          </rPr>
          <t xml:space="preserve">
https://gorgia.ge/ka/mshenebloba/samsheneblo-fxvnilebi/fuga/fuga-ce-40-2kg-wyalmdegi-tetri-ceresit/</t>
        </r>
      </text>
    </comment>
    <comment ref="E52" authorId="0" shapeId="0" xr:uid="{62312BEE-2536-4877-A014-70D9DE1367FA}">
      <text>
        <r>
          <rPr>
            <b/>
            <sz val="9"/>
            <color indexed="81"/>
            <rFont val="Tahoma"/>
            <family val="2"/>
          </rPr>
          <t>SABA:</t>
        </r>
        <r>
          <rPr>
            <sz val="9"/>
            <color indexed="81"/>
            <rFont val="Tahoma"/>
            <family val="2"/>
          </rPr>
          <t xml:space="preserve">
https://modus.ge/ka/%E1%83%9E%E1%83%A0%E1%83%9D%E1%83%93%E1%83%A3%E1%83%A5%E1%83%AA%E1%83%98%E1%83%90/%E1%83%9A%E1%83%90%E1%83%A5-%E1%83%A1%E1%83%90%E1%83%A6%E1%83%94%E1%83%91%E1%83%90%E1%83%95%E1%83%94%E1%83%91%E1%83%98/%E1%83%93%E1%83%90%E1%83%A1%E1%83%90%E1%83%92%E1%83%A0%E1%83%A3%E1%83%9C%E1%83%A2%E1%83%98-%E1%83%A1%E1%83%90%E1%83%A8%E1%83%A3%E1%83%90%E1%83%9A%E1%83%94%E1%83%91%E1%83%90/61786-%E1%83%92%E1%83%A0%E1%83%A3%E1%83%9C%E1%83%A2-%E1%83%94%E1%83%9B%E1%83%90%E1%83%9A%E1%83%98-%E1%83%90%E1%83%9C%E1%83%A2%E1%83%98%E1%83%99%E1%83%9D%E1%83%A0%E1%83%9D%E1%83%96%E1%83%98%E1%83%A3%E1%83%9A%E1%83%98-3-1-%E1%83%A8%E1%83%98-Delfi-%D0%B1%D0%B5%D0%BB%D0%B0%D1%8F-28%E1%83%99%E1%83%92</t>
        </r>
      </text>
    </comment>
    <comment ref="E53" authorId="0" shapeId="0" xr:uid="{F5B705D1-29C5-4973-B310-C983656A9595}">
      <text>
        <r>
          <rPr>
            <b/>
            <sz val="9"/>
            <color indexed="81"/>
            <rFont val="Tahoma"/>
            <family val="2"/>
          </rPr>
          <t>BETEK:</t>
        </r>
        <r>
          <rPr>
            <sz val="9"/>
            <color indexed="81"/>
            <rFont val="Tahoma"/>
            <family val="2"/>
          </rPr>
          <t xml:space="preserve">
https://modus.ge/ka/%E1%83%9E%E1%83%A0%E1%83%9D%E1%83%93%E1%83%A3%E1%83%A5%E1%83%AA%E1%83%98%E1%83%90/%E1%83%9A%E1%83%90%E1%83%A5-%E1%83%A1%E1%83%90%E1%83%A6%E1%83%94%E1%83%91%E1%83%90%E1%83%95%E1%83%94%E1%83%91%E1%83%98/%E1%83%9B%E1%83%94%E1%83%A2%E1%83%90%E1%83%9A%E1%83%98%E1%83%A1-%E1%83%A1%E1%83%90%E1%83%A6%E1%83%94%E1%83%91%E1%83%90%E1%83%95%E1%83%98/59050-%E1%83%A1%E1%83%90%E1%83%A6%E1%83%94%E1%83%91%E1%83%90%E1%83%95%E1%83%98-BETEKMETALMAXX-HAMMER-BLACK-075%E1%83%9A%E1%83%A2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Ilia Kokoevi</author>
  </authors>
  <commentList>
    <comment ref="E22" authorId="0" shapeId="0" xr:uid="{B88A3374-C3D9-400F-8BF2-5F63A5B998CB}">
      <text>
        <r>
          <rPr>
            <b/>
            <sz val="9"/>
            <color indexed="81"/>
            <rFont val="Tahoma"/>
            <family val="2"/>
          </rPr>
          <t>saba:</t>
        </r>
        <r>
          <rPr>
            <sz val="9"/>
            <color indexed="81"/>
            <rFont val="Tahoma"/>
            <family val="2"/>
          </rPr>
          <t xml:space="preserve">
https://rako.ge/mavtulis-badeebi/92-shenadugi-mavtulbade-sastiashke.html
</t>
        </r>
      </text>
    </comment>
    <comment ref="E23" authorId="0" shapeId="0" xr:uid="{8B5E7C9F-9F73-4674-B902-BA126C55F7FA}">
      <text>
        <r>
          <rPr>
            <b/>
            <sz val="9"/>
            <color indexed="81"/>
            <rFont val="Tahoma"/>
            <family val="2"/>
          </rPr>
          <t>SABA:</t>
        </r>
        <r>
          <rPr>
            <sz val="9"/>
            <color indexed="81"/>
            <rFont val="Tahoma"/>
            <family val="2"/>
          </rPr>
          <t xml:space="preserve">
https://goodbuild.ge/samsheneblo-masala/shavi-qvisha/</t>
        </r>
      </text>
    </comment>
    <comment ref="E24" authorId="0" shapeId="0" xr:uid="{B3BCB423-A0B0-4070-94FF-35D3A47D8F4F}">
      <text>
        <r>
          <rPr>
            <b/>
            <sz val="9"/>
            <color indexed="81"/>
            <rFont val="Tahoma"/>
            <family val="2"/>
          </rPr>
          <t>saba:</t>
        </r>
        <r>
          <rPr>
            <sz val="9"/>
            <color indexed="81"/>
            <rFont val="Tahoma"/>
            <family val="2"/>
          </rPr>
          <t xml:space="preserve">
https://nova.ge/ka/cementi/cementi-400-markiani-heidelberg</t>
        </r>
      </text>
    </comment>
    <comment ref="E28" authorId="0" shapeId="0" xr:uid="{2ED33D46-0AD8-4ADB-BF31-7F4B967ECE52}">
      <text>
        <r>
          <rPr>
            <b/>
            <sz val="9"/>
            <color indexed="81"/>
            <rFont val="Tahoma"/>
            <family val="2"/>
          </rPr>
          <t>saba:</t>
        </r>
        <r>
          <rPr>
            <sz val="9"/>
            <color indexed="81"/>
            <rFont val="Tahoma"/>
            <family val="2"/>
          </rPr>
          <t xml:space="preserve">
https://bautech.ge/%E1%83%99%E1%83%9C%E1%83%90%E1%83%A3%E1%83%A4%E1%83%98%E1%83%A1-%E1%83%B0%E1%83%98%E1%83%93%E1%83%A0%E1%83%9D%E1%83%A1%E1%83%90%E1%83%98%E1%83%96%E1%83%9D%E1%83%9A%E1%83%90%E1%83%AA%E1%83%98%E1%83%9D-%E1%83%9A%E1%83%94%E1%83%9C%E1%83%A2%E1%83%98-flachendichtband-10-%E1%83%9B</t>
        </r>
      </text>
    </comment>
    <comment ref="E29" authorId="0" shapeId="0" xr:uid="{E6FB0CAF-608A-488D-999A-41358AB72FE5}">
      <text>
        <r>
          <rPr>
            <b/>
            <sz val="9"/>
            <color indexed="81"/>
            <rFont val="Tahoma"/>
            <family val="2"/>
          </rPr>
          <t>SABA:</t>
        </r>
        <r>
          <rPr>
            <sz val="9"/>
            <color indexed="81"/>
            <rFont val="Tahoma"/>
            <family val="2"/>
          </rPr>
          <t xml:space="preserve">
https://ideal.ge/ka/%E1%83%9E%E1%83%A0%E1%83%9D%E1%83%93%E1%83%A3%E1%83%A5%E1%83%AA%E1%83%98%E1%83%90/product/5587/%E1%83%B0%E1%83%98%E1%83%93%E1%83%A0%E1%83%9D%E1%83%98%E1%83%96%E1%83%9D%E1%83%9A%E1%83%90%E1%83%AA%E1%83%98%E1%83%90</t>
        </r>
      </text>
    </comment>
    <comment ref="E37" authorId="0" shapeId="0" xr:uid="{CC439BEC-0002-440C-A076-B69E344EF844}">
      <text>
        <r>
          <rPr>
            <b/>
            <sz val="9"/>
            <color indexed="81"/>
            <rFont val="Tahoma"/>
            <family val="2"/>
          </rPr>
          <t>SABA:</t>
        </r>
        <r>
          <rPr>
            <sz val="9"/>
            <color indexed="81"/>
            <rFont val="Tahoma"/>
            <family val="2"/>
          </rPr>
          <t xml:space="preserve">
დამკვეთის მოთხოვნით</t>
        </r>
      </text>
    </comment>
    <comment ref="E38" authorId="0" shapeId="0" xr:uid="{0F55A905-0FC8-4989-BA1E-FE4E64679C68}">
      <text>
        <r>
          <rPr>
            <b/>
            <sz val="9"/>
            <color indexed="81"/>
            <rFont val="Tahoma"/>
            <family val="2"/>
          </rPr>
          <t>SABA:</t>
        </r>
        <r>
          <rPr>
            <sz val="9"/>
            <color indexed="81"/>
            <rFont val="Tahoma"/>
            <family val="2"/>
          </rPr>
          <t xml:space="preserve">
https://nova.ge/ka/tsebocementi/yinvagamdzle-tsebo-cementi-25kg-ceresit-cm14</t>
        </r>
      </text>
    </comment>
    <comment ref="E45" authorId="0" shapeId="0" xr:uid="{B96E2CDE-48AC-4C4B-A72F-E1F7C4D917F8}">
      <text>
        <r>
          <rPr>
            <b/>
            <sz val="9"/>
            <color indexed="81"/>
            <rFont val="Tahoma"/>
            <family val="2"/>
          </rPr>
          <t>SABA:</t>
        </r>
        <r>
          <rPr>
            <sz val="9"/>
            <color indexed="81"/>
            <rFont val="Tahoma"/>
            <family val="2"/>
          </rPr>
          <t xml:space="preserve">
https://nova.ge/ka/tsebocementi/yinvagamdzle-tsebo-cementi-25kg-ceresit-cm14</t>
        </r>
      </text>
    </comment>
    <comment ref="E47" authorId="0" shapeId="0" xr:uid="{A31F45D2-792D-4D6C-B2EE-AAE180DD06A4}">
      <text>
        <r>
          <rPr>
            <b/>
            <sz val="9"/>
            <color indexed="81"/>
            <rFont val="Tahoma"/>
            <family val="2"/>
          </rPr>
          <t>SABA:</t>
        </r>
        <r>
          <rPr>
            <sz val="9"/>
            <color indexed="81"/>
            <rFont val="Tahoma"/>
            <family val="2"/>
          </rPr>
          <t xml:space="preserve">
https://gorgia.ge/ka/mshenebloba/samsheneblo-fxvnilebi/fuga/fuga-ce-40-2kg-wyalmdegi-tetri-ceresit/</t>
        </r>
      </text>
    </comment>
  </commentList>
</comments>
</file>

<file path=xl/sharedStrings.xml><?xml version="1.0" encoding="utf-8"?>
<sst xmlns="http://schemas.openxmlformats.org/spreadsheetml/2006/main" count="1491" uniqueCount="124">
  <si>
    <t>დასახელება</t>
  </si>
  <si>
    <t>ც</t>
  </si>
  <si>
    <t>კომპ</t>
  </si>
  <si>
    <t>კგ</t>
  </si>
  <si>
    <t>ჯამი</t>
  </si>
  <si>
    <t>ლარი</t>
  </si>
  <si>
    <t>რაოდენობა</t>
  </si>
  <si>
    <t>მ3</t>
  </si>
  <si>
    <t>ტ</t>
  </si>
  <si>
    <t>სულ ჯამი</t>
  </si>
  <si>
    <t>სხვა მასალები</t>
  </si>
  <si>
    <t>სატრანსპორტო ხარჯი</t>
  </si>
  <si>
    <t>განზ</t>
  </si>
  <si>
    <t>დღე</t>
  </si>
  <si>
    <t>ზედნადები ხარჯი</t>
  </si>
  <si>
    <t>გაუთვალისწინებელი ხარჯები</t>
  </si>
  <si>
    <t>დღგ</t>
  </si>
  <si>
    <t>გეგმიური დაგროვება</t>
  </si>
  <si>
    <t>ამწე კრანი</t>
  </si>
  <si>
    <t>ფასადი</t>
  </si>
  <si>
    <t>საპესიო დანარიცხი</t>
  </si>
  <si>
    <t>დღიური მუშა</t>
  </si>
  <si>
    <t>გ</t>
  </si>
  <si>
    <t>შრომის დანახარჯი</t>
  </si>
  <si>
    <t>გმ</t>
  </si>
  <si>
    <t>არსებული ვიტრაჟის ძირის გასუფთავება და დამუშავება ჰერმეტიკით</t>
  </si>
  <si>
    <t>მ2</t>
  </si>
  <si>
    <t>საღებავი  ანტიკოროზიული</t>
  </si>
  <si>
    <t>ლ</t>
  </si>
  <si>
    <t>გრუნტი</t>
  </si>
  <si>
    <t>მეტალის მოაჯირის გასუფთავება,დამუშავება და შეღებვა</t>
  </si>
  <si>
    <t>მ²</t>
  </si>
  <si>
    <t xml:space="preserve">ფუგა   </t>
  </si>
  <si>
    <t>სამონტაჟო მაკომპლექტებელი პლასტმასის</t>
  </si>
  <si>
    <r>
      <t xml:space="preserve">წებოცემენტი      </t>
    </r>
    <r>
      <rPr>
        <sz val="8"/>
        <color rgb="FFFF0000"/>
        <rFont val="Sylfaen"/>
        <family val="1"/>
      </rPr>
      <t xml:space="preserve"> </t>
    </r>
  </si>
  <si>
    <t xml:space="preserve">კერამოგრანიტის ფილა   ზომით 45x45 სმ ან 60x60 სმ   </t>
  </si>
  <si>
    <t>გრძ.მ.</t>
  </si>
  <si>
    <t>შრომის დანახარჯები</t>
  </si>
  <si>
    <t xml:space="preserve">კერამოგრანიტის  პლინტუსების მოწყობა   </t>
  </si>
  <si>
    <r>
      <t xml:space="preserve">წებოცემენტი  (ყინვაგამძლე)    </t>
    </r>
    <r>
      <rPr>
        <sz val="8"/>
        <color rgb="FFFF0000"/>
        <rFont val="Sylfaen"/>
        <family val="1"/>
      </rPr>
      <t xml:space="preserve"> </t>
    </r>
  </si>
  <si>
    <t xml:space="preserve">კერამოგრანიტის  ფილა </t>
  </si>
  <si>
    <t>იატაკზე  კერამოგრანიტის  ფილების დაგება</t>
  </si>
  <si>
    <t xml:space="preserve">ჰიდროიზოლიაცია </t>
  </si>
  <si>
    <r>
      <t>მ</t>
    </r>
    <r>
      <rPr>
        <sz val="8"/>
        <color theme="1"/>
        <rFont val="Calibri"/>
        <family val="2"/>
        <charset val="204"/>
      </rPr>
      <t>²</t>
    </r>
  </si>
  <si>
    <t xml:space="preserve">აივნის იატაკზე ჰიდროიზოლიაციის მოწყობა </t>
  </si>
  <si>
    <t>ცემენტი</t>
  </si>
  <si>
    <t>ქვიშა</t>
  </si>
  <si>
    <t xml:space="preserve">აივნის იატაკის  მოჭიმვის მოწყობა </t>
  </si>
  <si>
    <t>1. იატაკები</t>
  </si>
  <si>
    <t xml:space="preserve"> სამონტაჟო სამუშაოები</t>
  </si>
  <si>
    <t xml:space="preserve"> </t>
  </si>
  <si>
    <t>საცრემლის დემონტაჟი</t>
  </si>
  <si>
    <t xml:space="preserve"> სადემონტაჟო სამუშაოები </t>
  </si>
  <si>
    <t xml:space="preserve">ერთ ფასი </t>
  </si>
  <si>
    <t xml:space="preserve">მანქანა-მექანიზმები </t>
  </si>
  <si>
    <t>ხელფასი</t>
  </si>
  <si>
    <t>მასალები</t>
  </si>
  <si>
    <t>სამუშაოების დასახელება</t>
  </si>
  <si>
    <t>N</t>
  </si>
  <si>
    <t xml:space="preserve">სახარჯთაღრიცხვო  ღირ-ბა              </t>
  </si>
  <si>
    <t>სართული 1</t>
  </si>
  <si>
    <t>სართული 2</t>
  </si>
  <si>
    <t>სართული 3</t>
  </si>
  <si>
    <t>აივნის იატაკზე დახრების და წყალის ჩასვლის გამო არსებული მოჭიმვის დემონტაჟი/თავისი ფილით და იზოლაციით</t>
  </si>
  <si>
    <t xml:space="preserve">ბადე კუთხოვანა </t>
  </si>
  <si>
    <t>აივნის საცრემლის მონტაჟი</t>
  </si>
  <si>
    <t>ჰერმეტიკი SISTA F122</t>
  </si>
  <si>
    <t>კარ-ფანჯრის გარშემო ჰერმეტიკის მოწყობა (ბოლო სართულზე ღია აივანზე)</t>
  </si>
  <si>
    <t>აივნის გამყოფ კდედელზე საცრემლის მონტაჟი</t>
  </si>
  <si>
    <t>დათვლილია მხოლოდ ის აივნები რომლებზეც არ არის ფილა</t>
  </si>
  <si>
    <t>სართული 0</t>
  </si>
  <si>
    <t xml:space="preserve">კერამოგრანიტის პლინტუსების მოწყობა   </t>
  </si>
  <si>
    <t>ვილა #1</t>
  </si>
  <si>
    <t>ვილა #2</t>
  </si>
  <si>
    <t>ვილა #7</t>
  </si>
  <si>
    <t>კვ/მ</t>
  </si>
  <si>
    <t>ღირებ/კვ.მ</t>
  </si>
  <si>
    <t>3. გარე პერიმეტრის იატაკები</t>
  </si>
  <si>
    <t>2. ფასადი</t>
  </si>
  <si>
    <t>აივნის საცრემლის დემონტაჟი(სურვილის შემთხვევაში) მონტაჟი</t>
  </si>
  <si>
    <t xml:space="preserve">   2026 წლის მარტი</t>
  </si>
  <si>
    <t>შენიშვნები</t>
  </si>
  <si>
    <t>Building #B2 და #B3  ში- 0 სართულზე არსებული აივნის საცრემლეებს სურვილისამებრ ჩაუტარდეს დემონაჟი მონტაჟი ( ამ ეტაპზე ჩამატებულია).</t>
  </si>
  <si>
    <t>ყველა ვილაზე და შენობაზე არსებული მდგომარეობით, არის საცრემლური, ილიასთან გავლილი რეკომენდაციის საფუძველზე ჩავდეთ ამ ყველას მოხსნა და ხელახლა დამონტაჟება. (რადგან ზოგიერთ ვილაზე შესაძლებელია ამ საცრემლურის გადარჩენა თუ იატაკის მოჭიმვა არ იქნება საჭირო)</t>
  </si>
  <si>
    <t xml:space="preserve">მშენებლობის კრებსითი სახარჯთაღრიცხვო ანგარიში    </t>
  </si>
  <si>
    <t xml:space="preserve"> თბილისი, ლისი, იორკ თაუერსი</t>
  </si>
  <si>
    <t>ბადე კუთხოვანა  KNAUF  Flachendichtband</t>
  </si>
  <si>
    <t>ჰიდროიზოლაცია / Mapelastic /</t>
  </si>
  <si>
    <r>
      <t xml:space="preserve">წებოცემენტი CERESIT CM14  </t>
    </r>
    <r>
      <rPr>
        <sz val="8"/>
        <color rgb="FFFF0000"/>
        <rFont val="Sylfaen"/>
        <family val="1"/>
      </rPr>
      <t xml:space="preserve"> </t>
    </r>
  </si>
  <si>
    <t>არმირება 4მმ ბადით</t>
  </si>
  <si>
    <t xml:space="preserve">კერამოგრანიტის ფილა </t>
  </si>
  <si>
    <t>საღებავი ანტიკოროზიული Capalac Dickschichtlack</t>
  </si>
  <si>
    <t xml:space="preserve">საღებავი ანტიკოროზიული </t>
  </si>
  <si>
    <t>Building #B2 და #B3  ში - ჩვენი რეკომენდაციით იატაკის მოჭიმვა დამატებით აივანზე რომელიც არის 0 სართულის გასწვრივ, არ არის საჭირო და არ  გავითვალისწინეთ ხარჯთაღრიცხვაში.</t>
  </si>
  <si>
    <t>არქიტექტურიდან</t>
  </si>
  <si>
    <t xml:space="preserve">არ გვაქვს </t>
  </si>
  <si>
    <t>ლისი Block #1 აივნის დეფექტების გამოსწორება (ს/კ 72.16.06.674)</t>
  </si>
  <si>
    <t>ლისი Building #B3 აივნის დეფექტების გამოსწორება (ს/კ 72.16.06.701)</t>
  </si>
  <si>
    <t>ლისი Building #B2 აივნის დეფექტების გამოსწორება (ს/კ 72.16.06.682)</t>
  </si>
  <si>
    <t>ლისი vila #7 აივნის დეფექტების გამოსწორება (ს/კ 72.16.06.667)</t>
  </si>
  <si>
    <t>ლისი Apartment #6 აივნის დეფექტების გამოსწორება (ს/კ 72.16.06.665)</t>
  </si>
  <si>
    <t>ლისი Apartment #4 აივნის დეფექტების გამოსწორება (ს/კ 72.16.06.664)</t>
  </si>
  <si>
    <t>ლისი Apartment #3 აივნის დეფექტების გამოსწორება (ს/კ 72.16.06.663)</t>
  </si>
  <si>
    <t>აპარტამენტები  #3</t>
  </si>
  <si>
    <t>აპარტამენტები #4</t>
  </si>
  <si>
    <t>აპარტამენტები  #5</t>
  </si>
  <si>
    <t>აპარტამენტები #6</t>
  </si>
  <si>
    <t>ვერ მოვახრხეთ  Building #B3-ის ბინებში ნუმემრაციით #4 , #8 და #14 ში შესვლა .( შესაბამისად არ ვიცით რა მდგომარეობაა)</t>
  </si>
  <si>
    <t>ვერ მოვახრხეთ  Building #B2-ის ბინებში ნუმემრაციით #14 ში შესვლა .(ეყენა ელექტრო საკეტი შესაბამისად არ ვიცით რა მდგომარეობაა)</t>
  </si>
  <si>
    <t>ლისი villa #1 აივნის დეფექტების გამოსწორება (ს/კ  72.16.06.662)</t>
  </si>
  <si>
    <t>ლისი villa #2 აივნის დეფექტების გამოსწორება (ს/კ 72.16.06.710)</t>
  </si>
  <si>
    <t>ლისი Apartment #5 აივნის დეფექტების გამოსწორება (ს/კ 72.16.06.673)</t>
  </si>
  <si>
    <t>შენობა  B1</t>
  </si>
  <si>
    <t>შენობა  B3</t>
  </si>
  <si>
    <t>შენობა  B2</t>
  </si>
  <si>
    <t>აივნის საცრემლის  გარშემო სილიკონის/ჰერმეტიკის მეშვეობით კერამიკის დაბოლოების შევსება</t>
  </si>
  <si>
    <t>ცალი</t>
  </si>
  <si>
    <t xml:space="preserve">1. სადემონტაჟო სამუშაოები </t>
  </si>
  <si>
    <t>2. იატაკები</t>
  </si>
  <si>
    <t xml:space="preserve"> 2. სამონტაჟო სამუშაოები</t>
  </si>
  <si>
    <t>3. ფასადი</t>
  </si>
  <si>
    <t xml:space="preserve"> 1.სადემონტაჟო სამუშაოები </t>
  </si>
  <si>
    <t>2.1. იატაკები</t>
  </si>
  <si>
    <t>2.2. ფასადი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</si>
</sst>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quot;$&quot;* #,##0.00_-;\-&quot;$&quot;* #,##0.00_-;_-&quot;$&quot;* &quot;-&quot;??_-;_-@_-"/>
    <numFmt numFmtId="166" formatCode="_-* #,##0.00_р_._-;\-* #,##0.00_р_._-;_-* &quot;-&quot;??_р_._-;_-@_-"/>
    <numFmt numFmtId="167" formatCode="_-* #,##0.00\ [$₾-437]_-;\-* #,##0.00\ [$₾-437]_-;_-* &quot;-&quot;??\ [$₾-437]_-;_-@_-"/>
  </numFmts>
  <fonts count="33" x14ac:knownFonts="1">
    <font>
      <sz val="11"/>
      <color theme="1"/>
      <name val="Calibri"/>
      <family val="2"/>
      <scheme val="minor"/>
    </font>
    <font>
      <sz val="11"/>
      <color theme="1"/>
      <name val="Calibri"/>
      <family val="2"/>
      <scheme val="minor"/>
    </font>
    <font>
      <sz val="11"/>
      <color theme="1"/>
      <name val="Calibri"/>
      <family val="2"/>
      <charset val="1"/>
      <scheme val="minor"/>
    </font>
    <font>
      <sz val="11"/>
      <color theme="1" tint="0.24994659260841701"/>
      <name val="Calibri"/>
      <family val="2"/>
      <scheme val="minor"/>
    </font>
    <font>
      <sz val="10"/>
      <name val="Arial"/>
      <family val="2"/>
    </font>
    <font>
      <sz val="10"/>
      <name val="Arial"/>
      <family val="2"/>
      <charset val="204"/>
    </font>
    <font>
      <sz val="10"/>
      <name val="Arial Cyr"/>
      <family val="2"/>
      <charset val="204"/>
    </font>
    <font>
      <sz val="11"/>
      <color indexed="8"/>
      <name val="Calibri"/>
      <family val="2"/>
    </font>
    <font>
      <sz val="11"/>
      <color rgb="FF000000"/>
      <name val="Calibri"/>
      <family val="2"/>
    </font>
    <font>
      <sz val="11"/>
      <color theme="1"/>
      <name val="Calibri"/>
      <family val="2"/>
      <charset val="204"/>
      <scheme val="minor"/>
    </font>
    <font>
      <b/>
      <sz val="11"/>
      <color theme="1"/>
      <name val="Calibri"/>
      <family val="2"/>
      <scheme val="minor"/>
    </font>
    <font>
      <sz val="8"/>
      <color theme="1"/>
      <name val="Calibri"/>
      <family val="2"/>
      <scheme val="minor"/>
    </font>
    <font>
      <b/>
      <sz val="8"/>
      <color theme="1"/>
      <name val="Sylfaen"/>
      <family val="1"/>
      <charset val="204"/>
    </font>
    <font>
      <sz val="8"/>
      <color theme="1"/>
      <name val="Sylfaen"/>
      <family val="1"/>
      <charset val="204"/>
    </font>
    <font>
      <b/>
      <i/>
      <sz val="8"/>
      <color theme="1"/>
      <name val="Sylfaen"/>
      <family val="1"/>
      <charset val="204"/>
    </font>
    <font>
      <b/>
      <sz val="8"/>
      <color theme="1"/>
      <name val="Sylfaen"/>
      <family val="1"/>
    </font>
    <font>
      <sz val="8"/>
      <color theme="1"/>
      <name val="Sylfaen"/>
      <family val="1"/>
    </font>
    <font>
      <sz val="8"/>
      <color rgb="FFFF0000"/>
      <name val="Sylfaen"/>
      <family val="1"/>
    </font>
    <font>
      <b/>
      <sz val="8"/>
      <name val="Sylfaen"/>
      <family val="1"/>
    </font>
    <font>
      <sz val="8"/>
      <color theme="1"/>
      <name val="Calibri"/>
      <family val="2"/>
      <charset val="204"/>
    </font>
    <font>
      <b/>
      <sz val="14"/>
      <color theme="1"/>
      <name val="Sylfaen"/>
      <family val="1"/>
    </font>
    <font>
      <b/>
      <sz val="8"/>
      <color theme="1"/>
      <name val="Calibri"/>
      <family val="2"/>
      <scheme val="minor"/>
    </font>
    <font>
      <b/>
      <sz val="12"/>
      <color theme="1"/>
      <name val="Calibri"/>
      <family val="2"/>
      <scheme val="minor"/>
    </font>
    <font>
      <sz val="12"/>
      <name val="Sylfaen"/>
      <family val="1"/>
    </font>
    <font>
      <b/>
      <sz val="10"/>
      <name val="Sylfaen"/>
      <family val="1"/>
    </font>
    <font>
      <b/>
      <sz val="12"/>
      <name val="Sylfaen"/>
      <family val="1"/>
    </font>
    <font>
      <b/>
      <sz val="9"/>
      <name val="Sylfaen"/>
      <family val="1"/>
    </font>
    <font>
      <sz val="10"/>
      <color rgb="FFFF0000"/>
      <name val="Sylfaen"/>
      <family val="1"/>
    </font>
    <font>
      <sz val="9"/>
      <color indexed="81"/>
      <name val="Tahoma"/>
      <family val="2"/>
    </font>
    <font>
      <b/>
      <sz val="9"/>
      <color indexed="81"/>
      <name val="Tahoma"/>
      <family val="2"/>
    </font>
    <font>
      <b/>
      <sz val="12"/>
      <color rgb="FFFF0000"/>
      <name val="Sylfaen"/>
      <family val="1"/>
    </font>
    <font>
      <sz val="16"/>
      <color rgb="FF222222"/>
      <name val="Arial"/>
      <family val="2"/>
    </font>
    <font>
      <sz val="8"/>
      <color rgb="FF222222"/>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3">
    <xf numFmtId="0" fontId="0" fillId="0" borderId="0"/>
    <xf numFmtId="164" fontId="1" fillId="0" borderId="0" applyFont="0" applyFill="0" applyBorder="0" applyAlignment="0" applyProtection="0"/>
    <xf numFmtId="0" fontId="1" fillId="0" borderId="0"/>
    <xf numFmtId="0" fontId="2" fillId="0" borderId="0"/>
    <xf numFmtId="164" fontId="2" fillId="0" borderId="0" applyFont="0" applyFill="0" applyBorder="0" applyAlignment="0" applyProtection="0"/>
    <xf numFmtId="0" fontId="1" fillId="0" borderId="0"/>
    <xf numFmtId="0" fontId="1" fillId="0" borderId="0"/>
    <xf numFmtId="0" fontId="1"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5" fillId="0" borderId="0"/>
    <xf numFmtId="0" fontId="1" fillId="0" borderId="0"/>
    <xf numFmtId="0" fontId="4" fillId="0" borderId="0"/>
    <xf numFmtId="166" fontId="6" fillId="0" borderId="0" applyFont="0" applyFill="0" applyBorder="0" applyAlignment="0" applyProtection="0"/>
    <xf numFmtId="0" fontId="4" fillId="0" borderId="0"/>
    <xf numFmtId="0" fontId="4" fillId="0" borderId="0"/>
    <xf numFmtId="0" fontId="7" fillId="0" borderId="0"/>
    <xf numFmtId="166" fontId="7" fillId="0" borderId="0" applyFont="0" applyFill="0" applyBorder="0" applyAlignment="0" applyProtection="0"/>
    <xf numFmtId="0" fontId="4" fillId="0" borderId="0"/>
    <xf numFmtId="0" fontId="1"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166" fontId="6" fillId="0" borderId="0" applyFont="0" applyFill="0" applyBorder="0" applyAlignment="0" applyProtection="0"/>
    <xf numFmtId="164" fontId="2" fillId="0" borderId="0" applyFont="0" applyFill="0" applyBorder="0" applyAlignment="0" applyProtection="0"/>
    <xf numFmtId="164" fontId="8" fillId="0" borderId="0" applyFont="0" applyFill="0" applyBorder="0" applyAlignment="0" applyProtection="0"/>
    <xf numFmtId="0" fontId="9" fillId="0" borderId="0"/>
    <xf numFmtId="0" fontId="4" fillId="0" borderId="0"/>
    <xf numFmtId="0" fontId="1" fillId="0" borderId="0"/>
    <xf numFmtId="164" fontId="1" fillId="0" borderId="0" applyFont="0" applyFill="0" applyBorder="0" applyAlignment="0" applyProtection="0"/>
    <xf numFmtId="9" fontId="1" fillId="0" borderId="0" applyFont="0" applyFill="0" applyBorder="0" applyAlignment="0" applyProtection="0"/>
  </cellStyleXfs>
  <cellXfs count="248">
    <xf numFmtId="0" fontId="0" fillId="0" borderId="0" xfId="0"/>
    <xf numFmtId="0" fontId="11" fillId="3" borderId="0" xfId="0" applyFont="1" applyFill="1"/>
    <xf numFmtId="0" fontId="11" fillId="3" borderId="0" xfId="0" applyFont="1" applyFill="1" applyAlignment="1">
      <alignment wrapText="1"/>
    </xf>
    <xf numFmtId="164" fontId="11" fillId="3" borderId="0" xfId="1" applyFont="1" applyFill="1"/>
    <xf numFmtId="0" fontId="13" fillId="3" borderId="1" xfId="0" applyFont="1" applyFill="1" applyBorder="1" applyAlignment="1">
      <alignment horizontal="center" vertical="center" wrapText="1"/>
    </xf>
    <xf numFmtId="2" fontId="13" fillId="3" borderId="1" xfId="0" applyNumberFormat="1" applyFont="1" applyFill="1" applyBorder="1" applyAlignment="1">
      <alignment horizontal="center" vertical="center" wrapText="1"/>
    </xf>
    <xf numFmtId="0" fontId="15" fillId="3" borderId="1" xfId="0" applyFont="1" applyFill="1" applyBorder="1" applyAlignment="1">
      <alignment vertical="center"/>
    </xf>
    <xf numFmtId="0" fontId="11" fillId="0" borderId="0" xfId="0" applyFont="1" applyFill="1"/>
    <xf numFmtId="0" fontId="16" fillId="0" borderId="18" xfId="0" applyFont="1" applyFill="1" applyBorder="1" applyAlignment="1">
      <alignment horizontal="center" vertical="center"/>
    </xf>
    <xf numFmtId="164" fontId="13" fillId="0" borderId="1" xfId="0" applyNumberFormat="1" applyFont="1" applyFill="1" applyBorder="1" applyAlignment="1">
      <alignment horizontal="center" vertical="center"/>
    </xf>
    <xf numFmtId="2" fontId="16" fillId="0" borderId="23"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6" fillId="0" borderId="25" xfId="0" applyNumberFormat="1" applyFont="1" applyFill="1" applyBorder="1" applyAlignment="1">
      <alignment horizontal="left" vertical="center" wrapText="1"/>
    </xf>
    <xf numFmtId="0" fontId="15" fillId="0" borderId="23" xfId="0" applyFont="1" applyFill="1" applyBorder="1" applyAlignment="1">
      <alignment horizontal="center" vertical="top"/>
    </xf>
    <xf numFmtId="2" fontId="16" fillId="0" borderId="1" xfId="0" applyNumberFormat="1" applyFont="1" applyFill="1" applyBorder="1" applyAlignment="1">
      <alignment horizontal="center" vertical="center" wrapText="1"/>
    </xf>
    <xf numFmtId="164" fontId="13" fillId="3" borderId="1" xfId="0" applyNumberFormat="1" applyFont="1" applyFill="1" applyBorder="1" applyAlignment="1">
      <alignment horizontal="center" vertical="center"/>
    </xf>
    <xf numFmtId="2" fontId="16" fillId="3" borderId="1" xfId="0" applyNumberFormat="1" applyFont="1" applyFill="1" applyBorder="1" applyAlignment="1">
      <alignment horizontal="center" vertical="center" wrapText="1"/>
    </xf>
    <xf numFmtId="2" fontId="16" fillId="3" borderId="23"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49" fontId="16" fillId="3" borderId="25" xfId="0" applyNumberFormat="1" applyFont="1" applyFill="1" applyBorder="1" applyAlignment="1">
      <alignment horizontal="left" vertical="center" wrapText="1"/>
    </xf>
    <xf numFmtId="0" fontId="15" fillId="3" borderId="24" xfId="0" applyFont="1" applyFill="1" applyBorder="1" applyAlignment="1">
      <alignment horizontal="center" vertical="top"/>
    </xf>
    <xf numFmtId="0" fontId="16" fillId="3" borderId="1" xfId="0" applyFont="1" applyFill="1" applyBorder="1" applyAlignment="1">
      <alignment horizontal="center" vertical="center"/>
    </xf>
    <xf numFmtId="0" fontId="15" fillId="3" borderId="1" xfId="0" applyFont="1" applyFill="1" applyBorder="1" applyAlignment="1">
      <alignment horizontal="center" vertical="top"/>
    </xf>
    <xf numFmtId="49" fontId="16" fillId="3" borderId="1" xfId="0" applyNumberFormat="1" applyFont="1" applyFill="1" applyBorder="1" applyAlignment="1">
      <alignment horizontal="left" vertical="center" wrapText="1"/>
    </xf>
    <xf numFmtId="2" fontId="16" fillId="3" borderId="1" xfId="0" applyNumberFormat="1" applyFont="1" applyFill="1" applyBorder="1" applyAlignment="1">
      <alignment horizontal="center" vertical="center"/>
    </xf>
    <xf numFmtId="2" fontId="16" fillId="0" borderId="1" xfId="0" applyNumberFormat="1" applyFont="1" applyFill="1" applyBorder="1" applyAlignment="1">
      <alignment horizontal="center" vertical="center"/>
    </xf>
    <xf numFmtId="0" fontId="16" fillId="3" borderId="1" xfId="0" applyFont="1" applyFill="1" applyBorder="1" applyAlignment="1">
      <alignment horizontal="left" vertical="center" wrapText="1"/>
    </xf>
    <xf numFmtId="0" fontId="16" fillId="3" borderId="1" xfId="0" applyFont="1" applyFill="1" applyBorder="1" applyAlignment="1">
      <alignment wrapText="1"/>
    </xf>
    <xf numFmtId="49" fontId="18" fillId="3" borderId="23" xfId="14" applyNumberFormat="1" applyFont="1" applyFill="1" applyBorder="1" applyAlignment="1">
      <alignment vertical="top" wrapText="1"/>
    </xf>
    <xf numFmtId="2" fontId="13" fillId="3" borderId="23" xfId="0" applyNumberFormat="1" applyFont="1" applyFill="1" applyBorder="1" applyAlignment="1">
      <alignment horizontal="center" vertical="center" wrapText="1"/>
    </xf>
    <xf numFmtId="2" fontId="13" fillId="0" borderId="23" xfId="0" applyNumberFormat="1" applyFont="1" applyFill="1" applyBorder="1" applyAlignment="1">
      <alignment horizontal="center" vertical="center" wrapText="1"/>
    </xf>
    <xf numFmtId="49" fontId="13" fillId="3" borderId="25" xfId="0" applyNumberFormat="1" applyFont="1" applyFill="1" applyBorder="1" applyAlignment="1">
      <alignment horizontal="left" vertical="center" wrapText="1"/>
    </xf>
    <xf numFmtId="0" fontId="18" fillId="3" borderId="24" xfId="14" applyFont="1" applyFill="1" applyBorder="1" applyAlignment="1">
      <alignment vertical="top" wrapText="1"/>
    </xf>
    <xf numFmtId="0" fontId="13" fillId="3" borderId="1" xfId="0" applyFont="1" applyFill="1" applyBorder="1" applyAlignment="1">
      <alignment horizontal="center" vertical="center"/>
    </xf>
    <xf numFmtId="0" fontId="13" fillId="3" borderId="1" xfId="0" applyFont="1" applyFill="1" applyBorder="1" applyAlignment="1">
      <alignment horizontal="left" vertical="center" wrapText="1"/>
    </xf>
    <xf numFmtId="0" fontId="16" fillId="3" borderId="1" xfId="0" applyFont="1" applyFill="1" applyBorder="1" applyAlignment="1">
      <alignment vertical="center" wrapText="1"/>
    </xf>
    <xf numFmtId="2" fontId="13" fillId="3" borderId="1" xfId="0" applyNumberFormat="1" applyFont="1" applyFill="1" applyBorder="1" applyAlignment="1">
      <alignment horizontal="center" vertical="center"/>
    </xf>
    <xf numFmtId="0" fontId="12" fillId="3" borderId="1" xfId="0" applyFont="1" applyFill="1" applyBorder="1" applyAlignment="1">
      <alignment horizontal="center" vertical="top"/>
    </xf>
    <xf numFmtId="0" fontId="15" fillId="3" borderId="27" xfId="0" applyFont="1" applyFill="1" applyBorder="1" applyAlignment="1">
      <alignment horizontal="center" vertical="center"/>
    </xf>
    <xf numFmtId="0" fontId="15" fillId="3" borderId="27" xfId="0" applyFont="1" applyFill="1" applyBorder="1" applyAlignment="1">
      <alignment horizontal="center" vertical="center" wrapText="1"/>
    </xf>
    <xf numFmtId="4" fontId="16" fillId="3" borderId="29" xfId="0" applyNumberFormat="1" applyFont="1" applyFill="1" applyBorder="1" applyAlignment="1">
      <alignment horizontal="left" vertical="center" wrapText="1"/>
    </xf>
    <xf numFmtId="0" fontId="21" fillId="3" borderId="0" xfId="0" applyFont="1" applyFill="1"/>
    <xf numFmtId="2" fontId="0" fillId="0" borderId="0" xfId="0" applyNumberFormat="1"/>
    <xf numFmtId="164" fontId="16" fillId="3" borderId="29" xfId="1" applyFont="1" applyFill="1" applyBorder="1" applyAlignment="1">
      <alignment horizontal="left" vertical="center" wrapText="1"/>
    </xf>
    <xf numFmtId="164" fontId="15" fillId="3" borderId="27" xfId="1" applyFont="1" applyFill="1" applyBorder="1" applyAlignment="1">
      <alignment horizontal="center" vertical="center"/>
    </xf>
    <xf numFmtId="164" fontId="13" fillId="3" borderId="1" xfId="1" applyFont="1" applyFill="1" applyBorder="1" applyAlignment="1">
      <alignment horizontal="center" vertical="center"/>
    </xf>
    <xf numFmtId="164" fontId="13" fillId="0" borderId="1" xfId="1" applyFont="1" applyFill="1" applyBorder="1" applyAlignment="1">
      <alignment horizontal="center" vertical="center"/>
    </xf>
    <xf numFmtId="164" fontId="10" fillId="0" borderId="11" xfId="0" applyNumberFormat="1" applyFont="1" applyBorder="1"/>
    <xf numFmtId="167" fontId="0" fillId="0" borderId="0" xfId="0" applyNumberFormat="1"/>
    <xf numFmtId="167" fontId="10" fillId="0" borderId="11" xfId="0" applyNumberFormat="1" applyFont="1" applyBorder="1"/>
    <xf numFmtId="0" fontId="23" fillId="3" borderId="0" xfId="17" applyFont="1" applyFill="1"/>
    <xf numFmtId="0" fontId="23" fillId="2" borderId="33" xfId="17" applyFont="1" applyFill="1" applyBorder="1" applyAlignment="1">
      <alignment horizontal="center" vertical="center"/>
    </xf>
    <xf numFmtId="0" fontId="23" fillId="2" borderId="14" xfId="17" applyFont="1" applyFill="1" applyBorder="1" applyAlignment="1">
      <alignment horizontal="center" vertical="center"/>
    </xf>
    <xf numFmtId="0" fontId="0" fillId="0" borderId="0" xfId="0" applyFill="1"/>
    <xf numFmtId="0" fontId="0" fillId="0" borderId="1" xfId="0" applyFill="1" applyBorder="1" applyAlignment="1">
      <alignment horizontal="center"/>
    </xf>
    <xf numFmtId="0" fontId="15" fillId="0" borderId="1" xfId="0" applyFont="1" applyFill="1" applyBorder="1" applyAlignment="1">
      <alignment horizontal="left" vertical="center" wrapText="1"/>
    </xf>
    <xf numFmtId="0" fontId="16" fillId="3" borderId="20" xfId="0" applyFont="1" applyFill="1" applyBorder="1" applyAlignment="1">
      <alignment vertical="center" wrapText="1"/>
    </xf>
    <xf numFmtId="0" fontId="16" fillId="3" borderId="21" xfId="0" applyFont="1" applyFill="1" applyBorder="1" applyAlignment="1">
      <alignment vertical="center" wrapText="1"/>
    </xf>
    <xf numFmtId="49" fontId="18" fillId="3" borderId="24" xfId="14" applyNumberFormat="1" applyFont="1" applyFill="1" applyBorder="1" applyAlignment="1">
      <alignment vertical="top" wrapText="1"/>
    </xf>
    <xf numFmtId="0" fontId="15" fillId="3" borderId="24" xfId="0" applyFont="1" applyFill="1" applyBorder="1" applyAlignment="1">
      <alignment vertical="top" wrapText="1"/>
    </xf>
    <xf numFmtId="0" fontId="15" fillId="3" borderId="23" xfId="0" applyFont="1" applyFill="1" applyBorder="1" applyAlignment="1">
      <alignment vertical="top" wrapText="1"/>
    </xf>
    <xf numFmtId="0" fontId="21" fillId="3" borderId="25" xfId="0" applyFont="1" applyFill="1" applyBorder="1" applyAlignment="1"/>
    <xf numFmtId="0" fontId="20" fillId="3" borderId="19" xfId="0" applyFont="1" applyFill="1" applyBorder="1" applyAlignment="1">
      <alignment vertical="center"/>
    </xf>
    <xf numFmtId="0" fontId="20" fillId="3" borderId="31" xfId="0" applyFont="1" applyFill="1" applyBorder="1" applyAlignment="1">
      <alignment vertical="center"/>
    </xf>
    <xf numFmtId="0" fontId="20" fillId="3" borderId="22" xfId="0" applyFont="1" applyFill="1" applyBorder="1" applyAlignment="1">
      <alignment vertical="center"/>
    </xf>
    <xf numFmtId="0" fontId="16" fillId="3" borderId="30" xfId="0" applyFont="1" applyFill="1" applyBorder="1" applyAlignment="1">
      <alignment vertical="center"/>
    </xf>
    <xf numFmtId="0" fontId="16" fillId="3" borderId="25" xfId="0" applyFont="1" applyFill="1" applyBorder="1" applyAlignment="1">
      <alignment vertical="center"/>
    </xf>
    <xf numFmtId="0" fontId="16" fillId="3" borderId="25" xfId="0" applyFont="1" applyFill="1" applyBorder="1" applyAlignment="1">
      <alignment vertical="center" wrapText="1"/>
    </xf>
    <xf numFmtId="4" fontId="15" fillId="3" borderId="25" xfId="0" applyNumberFormat="1" applyFont="1" applyFill="1" applyBorder="1" applyAlignment="1">
      <alignment vertical="center" wrapText="1"/>
    </xf>
    <xf numFmtId="0" fontId="15" fillId="3" borderId="25" xfId="0" applyFont="1" applyFill="1" applyBorder="1" applyAlignment="1">
      <alignment vertical="center" wrapText="1"/>
    </xf>
    <xf numFmtId="0" fontId="16" fillId="3" borderId="18" xfId="0" applyFont="1" applyFill="1" applyBorder="1" applyAlignment="1">
      <alignment vertical="center"/>
    </xf>
    <xf numFmtId="0" fontId="16" fillId="3" borderId="23" xfId="0" applyFont="1" applyFill="1" applyBorder="1" applyAlignment="1">
      <alignment vertical="center"/>
    </xf>
    <xf numFmtId="164" fontId="16" fillId="3" borderId="18" xfId="1" applyFont="1" applyFill="1" applyBorder="1" applyAlignment="1">
      <alignment vertical="center"/>
    </xf>
    <xf numFmtId="164" fontId="16" fillId="3" borderId="23" xfId="1" applyFont="1" applyFill="1" applyBorder="1" applyAlignment="1">
      <alignment vertical="center"/>
    </xf>
    <xf numFmtId="0" fontId="16" fillId="3" borderId="18" xfId="0" applyFont="1" applyFill="1" applyBorder="1" applyAlignment="1">
      <alignment vertical="center" wrapText="1"/>
    </xf>
    <xf numFmtId="0" fontId="16" fillId="3" borderId="23" xfId="0" applyFont="1" applyFill="1" applyBorder="1" applyAlignment="1">
      <alignment vertical="center" wrapText="1"/>
    </xf>
    <xf numFmtId="0" fontId="16" fillId="3" borderId="28" xfId="0" applyFont="1" applyFill="1" applyBorder="1" applyAlignment="1">
      <alignment vertical="center"/>
    </xf>
    <xf numFmtId="0" fontId="16" fillId="3" borderId="21" xfId="0" applyFont="1" applyFill="1" applyBorder="1" applyAlignment="1">
      <alignment vertical="center"/>
    </xf>
    <xf numFmtId="0" fontId="16" fillId="3" borderId="20" xfId="0" applyFont="1" applyFill="1" applyBorder="1" applyAlignment="1">
      <alignment vertical="center"/>
    </xf>
    <xf numFmtId="0" fontId="15" fillId="0" borderId="18" xfId="0" applyFont="1" applyFill="1" applyBorder="1" applyAlignment="1">
      <alignment vertical="top" wrapText="1"/>
    </xf>
    <xf numFmtId="0" fontId="18" fillId="0" borderId="18" xfId="14" applyFont="1" applyFill="1" applyBorder="1" applyAlignment="1">
      <alignment vertical="top"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top"/>
    </xf>
    <xf numFmtId="0" fontId="16" fillId="0" borderId="1" xfId="0" applyFont="1" applyFill="1" applyBorder="1" applyAlignment="1">
      <alignment horizontal="center" vertical="center"/>
    </xf>
    <xf numFmtId="0" fontId="12" fillId="0" borderId="1" xfId="0" applyFont="1" applyFill="1" applyBorder="1" applyAlignment="1">
      <alignment horizontal="center" vertical="top"/>
    </xf>
    <xf numFmtId="0" fontId="16" fillId="0" borderId="23" xfId="0" applyFont="1" applyFill="1" applyBorder="1" applyAlignment="1">
      <alignment horizontal="center" vertical="center"/>
    </xf>
    <xf numFmtId="0" fontId="15" fillId="0" borderId="23" xfId="0" applyFont="1" applyFill="1" applyBorder="1" applyAlignment="1">
      <alignment horizontal="center" vertical="center" wrapText="1"/>
    </xf>
    <xf numFmtId="164" fontId="16" fillId="0" borderId="23" xfId="1"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2" fontId="13" fillId="0" borderId="1"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xf>
    <xf numFmtId="0" fontId="16"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wrapText="1"/>
    </xf>
    <xf numFmtId="0" fontId="18" fillId="0" borderId="24" xfId="14" applyFont="1" applyFill="1" applyBorder="1" applyAlignment="1">
      <alignment vertical="top" wrapText="1"/>
    </xf>
    <xf numFmtId="49" fontId="13" fillId="0" borderId="25" xfId="0" applyNumberFormat="1" applyFont="1" applyFill="1" applyBorder="1" applyAlignment="1">
      <alignment horizontal="left" vertical="center" wrapText="1"/>
    </xf>
    <xf numFmtId="0" fontId="13" fillId="0" borderId="1" xfId="0" applyFont="1" applyFill="1" applyBorder="1" applyAlignment="1">
      <alignment horizontal="center" vertical="center" wrapText="1"/>
    </xf>
    <xf numFmtId="49" fontId="18" fillId="0" borderId="23" xfId="14" applyNumberFormat="1" applyFont="1" applyFill="1" applyBorder="1" applyAlignment="1">
      <alignment vertical="top" wrapText="1"/>
    </xf>
    <xf numFmtId="49" fontId="16" fillId="0" borderId="1" xfId="0" applyNumberFormat="1" applyFont="1" applyFill="1" applyBorder="1" applyAlignment="1">
      <alignment horizontal="left" vertical="center" wrapText="1"/>
    </xf>
    <xf numFmtId="0" fontId="15" fillId="0" borderId="24" xfId="0" applyFont="1" applyFill="1" applyBorder="1" applyAlignment="1">
      <alignment horizontal="center" vertical="top"/>
    </xf>
    <xf numFmtId="0" fontId="15" fillId="0" borderId="1" xfId="0" applyFont="1" applyFill="1" applyBorder="1" applyAlignment="1">
      <alignment vertical="center"/>
    </xf>
    <xf numFmtId="164" fontId="16" fillId="0" borderId="29" xfId="1" applyFont="1" applyFill="1" applyBorder="1" applyAlignment="1">
      <alignment horizontal="left" vertical="center" wrapText="1"/>
    </xf>
    <xf numFmtId="4" fontId="16" fillId="0" borderId="29" xfId="0" applyNumberFormat="1" applyFont="1" applyFill="1" applyBorder="1" applyAlignment="1">
      <alignment horizontal="left" vertical="center" wrapText="1"/>
    </xf>
    <xf numFmtId="0" fontId="15" fillId="0" borderId="27" xfId="0" applyFont="1" applyFill="1" applyBorder="1" applyAlignment="1">
      <alignment horizontal="center" vertical="center"/>
    </xf>
    <xf numFmtId="0" fontId="15" fillId="0" borderId="27" xfId="0" applyFont="1" applyFill="1" applyBorder="1" applyAlignment="1">
      <alignment horizontal="center" vertical="center" wrapText="1"/>
    </xf>
    <xf numFmtId="164" fontId="15" fillId="0" borderId="27" xfId="1" applyFont="1" applyFill="1" applyBorder="1" applyAlignment="1">
      <alignment horizontal="center" vertical="center"/>
    </xf>
    <xf numFmtId="2" fontId="16" fillId="0" borderId="0" xfId="0" applyNumberFormat="1" applyFont="1" applyFill="1" applyBorder="1" applyAlignment="1">
      <alignment horizontal="center" vertical="center" wrapText="1"/>
    </xf>
    <xf numFmtId="49" fontId="13" fillId="0" borderId="1" xfId="0" applyNumberFormat="1" applyFont="1" applyFill="1" applyBorder="1" applyAlignment="1">
      <alignment wrapText="1"/>
    </xf>
    <xf numFmtId="9" fontId="13" fillId="0" borderId="1" xfId="0" applyNumberFormat="1" applyFont="1" applyFill="1" applyBorder="1" applyAlignment="1">
      <alignment horizontal="center" vertical="center" wrapText="1"/>
    </xf>
    <xf numFmtId="164" fontId="13" fillId="0" borderId="1" xfId="1" applyFont="1" applyFill="1" applyBorder="1" applyAlignment="1">
      <alignment horizontal="center" vertical="center" wrapText="1"/>
    </xf>
    <xf numFmtId="4"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wrapText="1"/>
    </xf>
    <xf numFmtId="0" fontId="21" fillId="0" borderId="0" xfId="0" applyFont="1" applyFill="1"/>
    <xf numFmtId="164" fontId="16" fillId="0" borderId="32" xfId="1" applyFont="1" applyFill="1" applyBorder="1" applyAlignment="1">
      <alignment horizontal="left" vertical="center" wrapText="1"/>
    </xf>
    <xf numFmtId="4" fontId="16" fillId="0" borderId="7" xfId="0" applyNumberFormat="1" applyFont="1" applyFill="1" applyBorder="1" applyAlignment="1">
      <alignment horizontal="left" vertical="center" wrapText="1"/>
    </xf>
    <xf numFmtId="164" fontId="11" fillId="0" borderId="0" xfId="1" applyFont="1" applyFill="1"/>
    <xf numFmtId="0" fontId="11" fillId="0" borderId="0" xfId="0" applyFont="1" applyFill="1" applyAlignment="1">
      <alignment wrapText="1"/>
    </xf>
    <xf numFmtId="0" fontId="0" fillId="0" borderId="8" xfId="0" applyFill="1" applyBorder="1"/>
    <xf numFmtId="0" fontId="22" fillId="0" borderId="11" xfId="0" applyFont="1" applyFill="1" applyBorder="1" applyAlignment="1">
      <alignment horizontal="center"/>
    </xf>
    <xf numFmtId="0" fontId="0" fillId="0" borderId="12" xfId="0" applyFill="1" applyBorder="1" applyAlignment="1">
      <alignment horizontal="center"/>
    </xf>
    <xf numFmtId="0" fontId="0" fillId="0" borderId="26" xfId="0" applyFill="1" applyBorder="1" applyAlignment="1">
      <alignment horizontal="center"/>
    </xf>
    <xf numFmtId="2" fontId="0" fillId="0" borderId="26" xfId="0" applyNumberFormat="1" applyFill="1" applyBorder="1" applyAlignment="1">
      <alignment horizontal="center"/>
    </xf>
    <xf numFmtId="164" fontId="0" fillId="0" borderId="26" xfId="0" applyNumberFormat="1" applyFill="1" applyBorder="1" applyAlignment="1">
      <alignment horizontal="center"/>
    </xf>
    <xf numFmtId="167" fontId="0" fillId="0" borderId="13" xfId="0" applyNumberFormat="1" applyFill="1" applyBorder="1"/>
    <xf numFmtId="2" fontId="0" fillId="0" borderId="35" xfId="0" applyNumberFormat="1" applyFill="1" applyBorder="1" applyAlignment="1">
      <alignment horizontal="center"/>
    </xf>
    <xf numFmtId="0" fontId="0" fillId="0" borderId="14" xfId="0" applyFill="1" applyBorder="1" applyAlignment="1">
      <alignment horizontal="center"/>
    </xf>
    <xf numFmtId="2" fontId="0" fillId="0" borderId="1" xfId="0" applyNumberFormat="1" applyFill="1" applyBorder="1" applyAlignment="1">
      <alignment horizontal="center"/>
    </xf>
    <xf numFmtId="164" fontId="0" fillId="0" borderId="1" xfId="0" applyNumberFormat="1" applyFill="1" applyBorder="1" applyAlignment="1">
      <alignment horizontal="center"/>
    </xf>
    <xf numFmtId="167" fontId="0" fillId="0" borderId="15" xfId="0" applyNumberFormat="1" applyFill="1" applyBorder="1"/>
    <xf numFmtId="2" fontId="0" fillId="0" borderId="36" xfId="0" applyNumberFormat="1" applyFill="1" applyBorder="1" applyAlignment="1">
      <alignment horizontal="center"/>
    </xf>
    <xf numFmtId="0" fontId="0" fillId="0" borderId="16" xfId="0" applyFill="1" applyBorder="1" applyAlignment="1">
      <alignment horizontal="center"/>
    </xf>
    <xf numFmtId="0" fontId="0" fillId="0" borderId="27" xfId="0" applyFill="1" applyBorder="1" applyAlignment="1">
      <alignment horizontal="center"/>
    </xf>
    <xf numFmtId="2" fontId="0" fillId="0" borderId="27" xfId="0" applyNumberFormat="1" applyFill="1" applyBorder="1" applyAlignment="1">
      <alignment horizontal="center"/>
    </xf>
    <xf numFmtId="164" fontId="0" fillId="0" borderId="27" xfId="0" applyNumberFormat="1" applyFill="1" applyBorder="1" applyAlignment="1">
      <alignment horizontal="center"/>
    </xf>
    <xf numFmtId="167" fontId="0" fillId="0" borderId="17" xfId="0" applyNumberFormat="1" applyFill="1" applyBorder="1"/>
    <xf numFmtId="2" fontId="0" fillId="0" borderId="37" xfId="0" applyNumberFormat="1" applyFill="1" applyBorder="1" applyAlignment="1">
      <alignment horizontal="center"/>
    </xf>
    <xf numFmtId="0" fontId="23" fillId="2" borderId="16" xfId="17" applyFont="1" applyFill="1" applyBorder="1" applyAlignment="1">
      <alignment horizontal="center" vertical="center"/>
    </xf>
    <xf numFmtId="164" fontId="0" fillId="0" borderId="0" xfId="0" applyNumberFormat="1" applyFill="1" applyBorder="1" applyAlignment="1">
      <alignment horizontal="center"/>
    </xf>
    <xf numFmtId="164" fontId="0" fillId="0" borderId="0" xfId="1" applyFont="1"/>
    <xf numFmtId="3" fontId="0" fillId="0" borderId="0" xfId="0" applyNumberFormat="1"/>
    <xf numFmtId="3" fontId="31" fillId="0" borderId="0" xfId="0" applyNumberFormat="1" applyFont="1"/>
    <xf numFmtId="0" fontId="32" fillId="0" borderId="0" xfId="0" applyFont="1"/>
    <xf numFmtId="0" fontId="16" fillId="0" borderId="18" xfId="0" applyFont="1" applyFill="1" applyBorder="1" applyAlignment="1">
      <alignment horizontal="center" vertical="center"/>
    </xf>
    <xf numFmtId="0" fontId="16" fillId="0" borderId="23" xfId="0" applyFont="1" applyFill="1" applyBorder="1" applyAlignment="1">
      <alignment horizontal="center" vertical="center"/>
    </xf>
    <xf numFmtId="0" fontId="15" fillId="2" borderId="25" xfId="0" applyFont="1" applyFill="1" applyBorder="1" applyAlignment="1">
      <alignment horizontal="center" vertical="center" wrapText="1"/>
    </xf>
    <xf numFmtId="0" fontId="16" fillId="2" borderId="1" xfId="0" applyFont="1" applyFill="1" applyBorder="1" applyAlignment="1">
      <alignment horizontal="center" vertical="center"/>
    </xf>
    <xf numFmtId="2" fontId="16" fillId="2" borderId="23" xfId="0" applyNumberFormat="1" applyFont="1" applyFill="1" applyBorder="1" applyAlignment="1">
      <alignment horizontal="center" vertical="center"/>
    </xf>
    <xf numFmtId="2" fontId="16" fillId="2" borderId="23" xfId="0" applyNumberFormat="1" applyFont="1" applyFill="1" applyBorder="1" applyAlignment="1">
      <alignment horizontal="center" vertical="center" wrapText="1"/>
    </xf>
    <xf numFmtId="164" fontId="13" fillId="2" borderId="1" xfId="0" applyNumberFormat="1" applyFont="1" applyFill="1" applyBorder="1" applyAlignment="1">
      <alignment horizontal="center" vertical="center"/>
    </xf>
    <xf numFmtId="2" fontId="16" fillId="2" borderId="1" xfId="0" applyNumberFormat="1" applyFont="1" applyFill="1" applyBorder="1" applyAlignment="1">
      <alignment horizontal="center" vertical="center" wrapText="1"/>
    </xf>
    <xf numFmtId="164" fontId="13" fillId="2" borderId="1" xfId="1" applyFont="1" applyFill="1" applyBorder="1" applyAlignment="1">
      <alignment horizontal="center" vertical="center"/>
    </xf>
    <xf numFmtId="0" fontId="15" fillId="2" borderId="23" xfId="0" applyFont="1" applyFill="1" applyBorder="1" applyAlignment="1">
      <alignment horizontal="center" vertical="center" wrapText="1"/>
    </xf>
    <xf numFmtId="0" fontId="16" fillId="2" borderId="23" xfId="0" applyFont="1" applyFill="1" applyBorder="1" applyAlignment="1">
      <alignment horizontal="center" vertical="center"/>
    </xf>
    <xf numFmtId="164" fontId="16" fillId="2" borderId="23" xfId="1" applyFont="1" applyFill="1" applyBorder="1" applyAlignment="1">
      <alignment horizontal="center" vertical="center"/>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xf>
    <xf numFmtId="2" fontId="16" fillId="2" borderId="1" xfId="0" applyNumberFormat="1"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2" fontId="12" fillId="2" borderId="1" xfId="0" applyNumberFormat="1" applyFont="1" applyFill="1" applyBorder="1" applyAlignment="1">
      <alignment horizontal="center" vertical="center"/>
    </xf>
    <xf numFmtId="4" fontId="12" fillId="2" borderId="1" xfId="0" applyNumberFormat="1" applyFont="1" applyFill="1" applyBorder="1" applyAlignment="1">
      <alignment horizontal="center" vertical="center"/>
    </xf>
    <xf numFmtId="164" fontId="12" fillId="2" borderId="1" xfId="1" applyFont="1" applyFill="1" applyBorder="1" applyAlignment="1">
      <alignment horizontal="center" vertical="center"/>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164" fontId="12" fillId="2" borderId="1" xfId="1"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wrapText="1"/>
    </xf>
    <xf numFmtId="2" fontId="15" fillId="2" borderId="1" xfId="0" applyNumberFormat="1" applyFont="1" applyFill="1" applyBorder="1" applyAlignment="1">
      <alignment horizontal="center" vertical="center" wrapText="1"/>
    </xf>
    <xf numFmtId="164" fontId="15" fillId="2" borderId="1" xfId="1" applyFont="1" applyFill="1" applyBorder="1" applyAlignment="1">
      <alignment horizontal="center" vertical="center" wrapText="1"/>
    </xf>
    <xf numFmtId="9" fontId="15" fillId="2" borderId="1" xfId="0" applyNumberFormat="1" applyFont="1" applyFill="1" applyBorder="1" applyAlignment="1">
      <alignment horizontal="center" vertical="center" wrapText="1"/>
    </xf>
    <xf numFmtId="0" fontId="24" fillId="3" borderId="0" xfId="17" applyFont="1" applyFill="1" applyAlignment="1">
      <alignment horizontal="center"/>
    </xf>
    <xf numFmtId="0" fontId="27" fillId="3" borderId="27" xfId="17" applyFont="1" applyFill="1" applyBorder="1" applyAlignment="1">
      <alignment horizontal="left" wrapText="1"/>
    </xf>
    <xf numFmtId="0" fontId="27" fillId="3" borderId="17" xfId="17" applyFont="1" applyFill="1" applyBorder="1" applyAlignment="1">
      <alignment horizontal="left" wrapText="1"/>
    </xf>
    <xf numFmtId="0" fontId="27" fillId="3" borderId="23" xfId="17" applyFont="1" applyFill="1" applyBorder="1" applyAlignment="1">
      <alignment horizontal="left"/>
    </xf>
    <xf numFmtId="0" fontId="27" fillId="3" borderId="34" xfId="17" applyFont="1" applyFill="1" applyBorder="1" applyAlignment="1">
      <alignment horizontal="left"/>
    </xf>
    <xf numFmtId="0" fontId="27" fillId="3" borderId="1" xfId="17" applyFont="1" applyFill="1" applyBorder="1" applyAlignment="1">
      <alignment horizontal="left" wrapText="1"/>
    </xf>
    <xf numFmtId="0" fontId="27" fillId="3" borderId="15" xfId="17" applyFont="1" applyFill="1" applyBorder="1" applyAlignment="1">
      <alignment horizontal="left" wrapText="1"/>
    </xf>
    <xf numFmtId="0" fontId="30" fillId="0" borderId="8" xfId="17" applyFont="1" applyFill="1" applyBorder="1" applyAlignment="1">
      <alignment horizontal="center"/>
    </xf>
    <xf numFmtId="0" fontId="30" fillId="0" borderId="9" xfId="17" applyFont="1" applyFill="1" applyBorder="1" applyAlignment="1">
      <alignment horizontal="center"/>
    </xf>
    <xf numFmtId="0" fontId="30" fillId="0" borderId="10" xfId="17" applyFont="1" applyFill="1" applyBorder="1" applyAlignment="1">
      <alignment horizontal="center"/>
    </xf>
    <xf numFmtId="0" fontId="26" fillId="3" borderId="0" xfId="28" applyFont="1" applyFill="1" applyAlignment="1">
      <alignment horizontal="left" vertical="center"/>
    </xf>
    <xf numFmtId="0" fontId="25" fillId="3" borderId="0" xfId="28" applyFont="1" applyFill="1" applyAlignment="1">
      <alignment horizontal="center" vertical="center"/>
    </xf>
    <xf numFmtId="0" fontId="16" fillId="3" borderId="18" xfId="0" applyFont="1" applyFill="1" applyBorder="1" applyAlignment="1">
      <alignment horizontal="center" vertical="center"/>
    </xf>
    <xf numFmtId="0" fontId="16" fillId="3" borderId="23" xfId="0" applyFont="1" applyFill="1" applyBorder="1" applyAlignment="1">
      <alignment horizontal="center" vertical="center"/>
    </xf>
    <xf numFmtId="0" fontId="21" fillId="3" borderId="25" xfId="0" applyFont="1" applyFill="1" applyBorder="1" applyAlignment="1">
      <alignment horizontal="center"/>
    </xf>
    <xf numFmtId="0" fontId="20" fillId="3" borderId="19" xfId="0" applyFont="1" applyFill="1" applyBorder="1" applyAlignment="1">
      <alignment horizontal="center" vertical="center"/>
    </xf>
    <xf numFmtId="0" fontId="20" fillId="3" borderId="31" xfId="0" applyFont="1" applyFill="1" applyBorder="1" applyAlignment="1">
      <alignment horizontal="center" vertical="center"/>
    </xf>
    <xf numFmtId="0" fontId="20" fillId="3" borderId="22" xfId="0" applyFont="1" applyFill="1" applyBorder="1" applyAlignment="1">
      <alignment horizontal="center" vertical="center"/>
    </xf>
    <xf numFmtId="0" fontId="16" fillId="3" borderId="30" xfId="0" applyFont="1" applyFill="1" applyBorder="1" applyAlignment="1">
      <alignment horizontal="left" vertical="center"/>
    </xf>
    <xf numFmtId="0" fontId="16" fillId="3" borderId="25" xfId="0" applyFont="1" applyFill="1" applyBorder="1" applyAlignment="1">
      <alignment horizontal="left" vertical="center"/>
    </xf>
    <xf numFmtId="0" fontId="16" fillId="3" borderId="25" xfId="0" applyFont="1" applyFill="1" applyBorder="1" applyAlignment="1">
      <alignment horizontal="right" vertical="center" wrapText="1"/>
    </xf>
    <xf numFmtId="4" fontId="15" fillId="3" borderId="25" xfId="0" applyNumberFormat="1"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6" fillId="3" borderId="20" xfId="0" applyFont="1" applyFill="1" applyBorder="1" applyAlignment="1">
      <alignment horizontal="center" vertical="center"/>
    </xf>
    <xf numFmtId="0" fontId="16" fillId="3" borderId="21" xfId="0" applyFont="1" applyFill="1" applyBorder="1" applyAlignment="1">
      <alignment horizontal="center" vertical="center"/>
    </xf>
    <xf numFmtId="0" fontId="16" fillId="3" borderId="20" xfId="0" applyFont="1" applyFill="1" applyBorder="1" applyAlignment="1">
      <alignment horizontal="center" vertical="center" wrapText="1"/>
    </xf>
    <xf numFmtId="0" fontId="16" fillId="3" borderId="21" xfId="0" applyFont="1" applyFill="1" applyBorder="1" applyAlignment="1">
      <alignment horizontal="center" vertical="center" wrapText="1"/>
    </xf>
    <xf numFmtId="164" fontId="16" fillId="3" borderId="18" xfId="1" applyFont="1" applyFill="1" applyBorder="1" applyAlignment="1">
      <alignment horizontal="center" vertical="center"/>
    </xf>
    <xf numFmtId="164" fontId="16" fillId="3" borderId="23" xfId="1" applyFont="1" applyFill="1" applyBorder="1" applyAlignment="1">
      <alignment horizontal="center" vertical="center"/>
    </xf>
    <xf numFmtId="0" fontId="16" fillId="3" borderId="18"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28" xfId="0" applyFont="1" applyFill="1" applyBorder="1" applyAlignment="1">
      <alignment horizontal="center" vertical="center"/>
    </xf>
    <xf numFmtId="0" fontId="15" fillId="0" borderId="18" xfId="0" applyFont="1" applyFill="1" applyBorder="1" applyAlignment="1">
      <alignment horizontal="center" vertical="top" wrapText="1"/>
    </xf>
    <xf numFmtId="0" fontId="15" fillId="0" borderId="24" xfId="0" applyFont="1" applyFill="1" applyBorder="1" applyAlignment="1">
      <alignment horizontal="center" vertical="top" wrapText="1"/>
    </xf>
    <xf numFmtId="0" fontId="15" fillId="0" borderId="23" xfId="0" applyFont="1" applyFill="1" applyBorder="1" applyAlignment="1">
      <alignment horizontal="center" vertical="top" wrapText="1"/>
    </xf>
    <xf numFmtId="0" fontId="18" fillId="0" borderId="18" xfId="14" applyFont="1" applyFill="1" applyBorder="1" applyAlignment="1">
      <alignment horizontal="center" vertical="top" wrapText="1"/>
    </xf>
    <xf numFmtId="0" fontId="18" fillId="0" borderId="24" xfId="14" applyFont="1" applyFill="1" applyBorder="1" applyAlignment="1">
      <alignment horizontal="center" vertical="top" wrapText="1"/>
    </xf>
    <xf numFmtId="0" fontId="18" fillId="0" borderId="23" xfId="14" applyFont="1" applyFill="1" applyBorder="1" applyAlignment="1">
      <alignment horizontal="center" vertical="top" wrapText="1"/>
    </xf>
    <xf numFmtId="164" fontId="16" fillId="0" borderId="18" xfId="1" applyFont="1" applyFill="1" applyBorder="1" applyAlignment="1">
      <alignment horizontal="center" vertical="center"/>
    </xf>
    <xf numFmtId="164" fontId="16" fillId="0" borderId="23" xfId="1" applyFont="1" applyFill="1" applyBorder="1" applyAlignment="1">
      <alignment horizontal="center" vertical="center"/>
    </xf>
    <xf numFmtId="0" fontId="16" fillId="0" borderId="18" xfId="0" applyFont="1" applyFill="1" applyBorder="1" applyAlignment="1">
      <alignment horizontal="center" vertical="center"/>
    </xf>
    <xf numFmtId="0" fontId="16" fillId="0" borderId="23" xfId="0" applyFont="1" applyFill="1" applyBorder="1" applyAlignment="1">
      <alignment horizontal="center" vertical="center"/>
    </xf>
    <xf numFmtId="49" fontId="18" fillId="0" borderId="24" xfId="14" applyNumberFormat="1" applyFont="1" applyFill="1" applyBorder="1" applyAlignment="1">
      <alignment horizontal="center" vertical="top" wrapText="1"/>
    </xf>
    <xf numFmtId="49" fontId="18" fillId="0" borderId="23" xfId="14" applyNumberFormat="1" applyFont="1" applyFill="1" applyBorder="1" applyAlignment="1">
      <alignment horizontal="center" vertical="top" wrapText="1"/>
    </xf>
    <xf numFmtId="0" fontId="20" fillId="0" borderId="19"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22" xfId="0" applyFont="1" applyFill="1" applyBorder="1" applyAlignment="1">
      <alignment horizontal="center" vertical="center"/>
    </xf>
    <xf numFmtId="0" fontId="15" fillId="0" borderId="30" xfId="0" applyFont="1" applyFill="1" applyBorder="1" applyAlignment="1">
      <alignment horizontal="center" vertical="center"/>
    </xf>
    <xf numFmtId="0" fontId="15" fillId="0" borderId="25" xfId="0" applyFont="1" applyFill="1" applyBorder="1" applyAlignment="1">
      <alignment horizontal="center" vertical="center"/>
    </xf>
    <xf numFmtId="0" fontId="16" fillId="0" borderId="25" xfId="0" applyFont="1" applyFill="1" applyBorder="1" applyAlignment="1">
      <alignment horizontal="right" vertical="center" wrapText="1"/>
    </xf>
    <xf numFmtId="4" fontId="15" fillId="0" borderId="25" xfId="0" applyNumberFormat="1"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28"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20" xfId="0" applyFont="1" applyFill="1" applyBorder="1" applyAlignment="1">
      <alignment horizontal="center" vertical="center"/>
    </xf>
    <xf numFmtId="0" fontId="16" fillId="0" borderId="20" xfId="0" applyFont="1" applyFill="1" applyBorder="1" applyAlignment="1">
      <alignment horizontal="center" vertical="center" wrapText="1"/>
    </xf>
    <xf numFmtId="0" fontId="16" fillId="0" borderId="21" xfId="0" applyFont="1" applyFill="1" applyBorder="1" applyAlignment="1">
      <alignment horizontal="center" vertical="center" wrapText="1"/>
    </xf>
    <xf numFmtId="0" fontId="21" fillId="0" borderId="0" xfId="0" applyFont="1" applyFill="1" applyBorder="1" applyAlignment="1">
      <alignment horizont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6" fillId="0" borderId="6" xfId="0" applyFont="1" applyFill="1" applyBorder="1" applyAlignment="1">
      <alignment horizontal="right" vertical="center" wrapText="1"/>
    </xf>
    <xf numFmtId="4" fontId="15" fillId="0" borderId="6" xfId="0" applyNumberFormat="1" applyFont="1" applyFill="1" applyBorder="1" applyAlignment="1">
      <alignment horizontal="center" vertical="center" wrapText="1"/>
    </xf>
    <xf numFmtId="0" fontId="15" fillId="0" borderId="6" xfId="0" applyFont="1" applyFill="1" applyBorder="1" applyAlignment="1">
      <alignment horizontal="center" vertical="center" wrapText="1"/>
    </xf>
    <xf numFmtId="0" fontId="16" fillId="0" borderId="24" xfId="0" applyFont="1" applyFill="1" applyBorder="1" applyAlignment="1">
      <alignment horizontal="center" vertical="center"/>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xf>
    <xf numFmtId="0" fontId="16" fillId="0" borderId="29"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16" fillId="0" borderId="30" xfId="0" applyFont="1" applyFill="1" applyBorder="1" applyAlignment="1">
      <alignment horizontal="center" vertical="center"/>
    </xf>
    <xf numFmtId="0" fontId="16" fillId="0" borderId="30" xfId="0" applyFont="1" applyFill="1" applyBorder="1" applyAlignment="1">
      <alignment horizontal="center" vertical="center" wrapText="1"/>
    </xf>
    <xf numFmtId="0" fontId="16" fillId="0" borderId="29" xfId="0" applyFont="1" applyFill="1" applyBorder="1" applyAlignment="1">
      <alignment horizontal="center" vertical="center" wrapText="1"/>
    </xf>
    <xf numFmtId="164" fontId="16" fillId="0" borderId="24" xfId="1" applyFont="1" applyFill="1" applyBorder="1" applyAlignment="1">
      <alignment horizontal="center" vertical="center"/>
    </xf>
  </cellXfs>
  <cellStyles count="33">
    <cellStyle name="Comma" xfId="1" builtinId="3"/>
    <cellStyle name="Comma 2" xfId="4" xr:uid="{00000000-0005-0000-0000-000004000000}"/>
    <cellStyle name="Comma 2 2" xfId="26" xr:uid="{00000000-0005-0000-0000-000005000000}"/>
    <cellStyle name="Comma 2 3" xfId="27" xr:uid="{00000000-0005-0000-0000-000006000000}"/>
    <cellStyle name="Comma 21 2" xfId="31" xr:uid="{00000000-0005-0000-0000-000007000000}"/>
    <cellStyle name="Comma 6" xfId="19" xr:uid="{00000000-0005-0000-0000-000008000000}"/>
    <cellStyle name="Currency 2" xfId="11" xr:uid="{00000000-0005-0000-0000-00000A000000}"/>
    <cellStyle name="Normal" xfId="0" builtinId="0"/>
    <cellStyle name="Normal 10" xfId="20" xr:uid="{00000000-0005-0000-0000-00000D000000}"/>
    <cellStyle name="Normal 11 2" xfId="28" xr:uid="{00000000-0005-0000-0000-00000E000000}"/>
    <cellStyle name="Normal 13" xfId="13" xr:uid="{00000000-0005-0000-0000-00000F000000}"/>
    <cellStyle name="Normal 13 2" xfId="18" xr:uid="{00000000-0005-0000-0000-000010000000}"/>
    <cellStyle name="Normal 13 5" xfId="21" xr:uid="{00000000-0005-0000-0000-000011000000}"/>
    <cellStyle name="Normal 2" xfId="22" xr:uid="{00000000-0005-0000-0000-000012000000}"/>
    <cellStyle name="Normal 2 11" xfId="8" xr:uid="{00000000-0005-0000-0000-000013000000}"/>
    <cellStyle name="Normal 2 12" xfId="3" xr:uid="{00000000-0005-0000-0000-000014000000}"/>
    <cellStyle name="Normal 2 2" xfId="9" xr:uid="{00000000-0005-0000-0000-000015000000}"/>
    <cellStyle name="Normal 3 10" xfId="17" xr:uid="{00000000-0005-0000-0000-000016000000}"/>
    <cellStyle name="Normal 3 2" xfId="14" xr:uid="{00000000-0005-0000-0000-000017000000}"/>
    <cellStyle name="Normal 43 2 2" xfId="7" xr:uid="{00000000-0005-0000-0000-000018000000}"/>
    <cellStyle name="Normal 43 3" xfId="5" xr:uid="{00000000-0005-0000-0000-000019000000}"/>
    <cellStyle name="Normal 44 2" xfId="30" xr:uid="{00000000-0005-0000-0000-00001A000000}"/>
    <cellStyle name="Normal 45 2" xfId="6" xr:uid="{00000000-0005-0000-0000-00001B000000}"/>
    <cellStyle name="Normal 48 2" xfId="2" xr:uid="{00000000-0005-0000-0000-00001C000000}"/>
    <cellStyle name="Normal 5" xfId="29" xr:uid="{00000000-0005-0000-0000-00001D000000}"/>
    <cellStyle name="Percent 2" xfId="24" xr:uid="{00000000-0005-0000-0000-00001F000000}"/>
    <cellStyle name="Percent 2 2" xfId="10" xr:uid="{00000000-0005-0000-0000-000020000000}"/>
    <cellStyle name="Percent 3" xfId="23" xr:uid="{00000000-0005-0000-0000-000021000000}"/>
    <cellStyle name="Percent 7 2" xfId="32" xr:uid="{00000000-0005-0000-0000-000022000000}"/>
    <cellStyle name="Обычный 2" xfId="16" xr:uid="{00000000-0005-0000-0000-000023000000}"/>
    <cellStyle name="Обычный 4 2" xfId="12" xr:uid="{00000000-0005-0000-0000-000024000000}"/>
    <cellStyle name="Финансовый 2" xfId="15" xr:uid="{00000000-0005-0000-0000-000025000000}"/>
    <cellStyle name="Финансовый 2 4" xfId="25" xr:uid="{00000000-0005-0000-0000-00002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01\public\Amiran\Finance%20Dep\Reports\Operational%20Report\January\January%20BV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ocuments%20and%20Settings\ttsereteli\Local%20Settings\Temporary%20Internet%20Files\Content.Outlook\5CJ76GUA\Hotel%20Business%20Model%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Users\zkajaia\Desktop\WSP\7%20CITY\Modelling\Hotel%20Project\Model-%20HOTE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Pr&#225;ce\Inovat\_vzory\NKC%20xxx_15_V1%20elektroinstalace%2015052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225;ce/Inovat/_vzory/NKC%20xxx_15_V1%20elektroinstalace%20150527.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Weekly%20schedule%20planner1"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yvela%20ertad%20%2030.08.2019\&#4320;&#4308;&#4310;&#4317;%20&#4306;&#4323;&#4307;&#4304;&#4323;&#4320;&#4312;\&#4304;&#4329;&#4312;&#4313;&#4317;\&#4334;&#4304;&#4320;&#4335;&#4311;&#4304;&#4326;&#4320;&#4312;&#4330;&#4334;&#4309;&#4308;&#4305;&#4312;\&#4328;&#4308;&#4311;&#4304;&#4316;&#4334;&#4315;&#4308;&#4305;&#4323;&#4314;&#4312;%20&#4304;&#4316;&#4304;&#4306;&#4312;\&#4335;&#4312;&#4325;&#4312;&#4304;%20&#4334;&#4304;&#4320;&#4335;&#4311;&#4326;&#4320;&#4312;&#4330;&#4334;&#4309;&#43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S Telasi"/>
      <sheetName val="Admin"/>
      <sheetName val="North"/>
      <sheetName val="East"/>
      <sheetName val="South"/>
      <sheetName val="West"/>
      <sheetName val="PD"/>
      <sheetName val="Power Ratios"/>
      <sheetName val="Gen Data"/>
      <sheetName val="Actual"/>
      <sheetName val="Budget"/>
      <sheetName val="Cash Out"/>
      <sheetName val="Cash In"/>
      <sheetName val="Bud Actu PW"/>
      <sheetName val="Splitting Of Acc"/>
      <sheetName val="budjet"/>
      <sheetName val="Source"/>
      <sheetName val="არ წაშალოთ"/>
    </sheetNames>
    <sheetDataSet>
      <sheetData sheetId="0"/>
      <sheetData sheetId="1"/>
      <sheetData sheetId="2"/>
      <sheetData sheetId="3"/>
      <sheetData sheetId="4"/>
      <sheetData sheetId="5"/>
      <sheetData sheetId="6"/>
      <sheetData sheetId="7"/>
      <sheetData sheetId="8">
        <row r="2">
          <cell r="A2" t="str">
            <v>I/C</v>
          </cell>
          <cell r="B2" t="str">
            <v>C/F</v>
          </cell>
        </row>
        <row r="3">
          <cell r="A3" t="str">
            <v>E</v>
          </cell>
          <cell r="B3" t="str">
            <v>EL</v>
          </cell>
        </row>
        <row r="4">
          <cell r="A4" t="str">
            <v>E</v>
          </cell>
          <cell r="B4" t="str">
            <v>EL</v>
          </cell>
        </row>
        <row r="5">
          <cell r="A5" t="str">
            <v>E</v>
          </cell>
          <cell r="B5" t="str">
            <v>EL</v>
          </cell>
        </row>
        <row r="6">
          <cell r="A6" t="str">
            <v>E</v>
          </cell>
          <cell r="B6" t="str">
            <v>EL</v>
          </cell>
        </row>
        <row r="7">
          <cell r="A7" t="str">
            <v>E</v>
          </cell>
          <cell r="B7" t="str">
            <v>EL</v>
          </cell>
        </row>
        <row r="8">
          <cell r="A8" t="str">
            <v>E</v>
          </cell>
          <cell r="B8" t="str">
            <v>EL</v>
          </cell>
        </row>
        <row r="9">
          <cell r="A9" t="str">
            <v>E</v>
          </cell>
          <cell r="B9" t="str">
            <v>EL</v>
          </cell>
        </row>
        <row r="10">
          <cell r="A10" t="str">
            <v>E</v>
          </cell>
          <cell r="B10" t="str">
            <v>EL</v>
          </cell>
        </row>
        <row r="11">
          <cell r="A11" t="str">
            <v>E</v>
          </cell>
          <cell r="B11" t="str">
            <v>EL</v>
          </cell>
        </row>
        <row r="12">
          <cell r="A12" t="str">
            <v>T</v>
          </cell>
          <cell r="B12" t="str">
            <v>EL</v>
          </cell>
        </row>
        <row r="13">
          <cell r="A13" t="str">
            <v>T</v>
          </cell>
          <cell r="B13" t="str">
            <v>EL</v>
          </cell>
        </row>
        <row r="14">
          <cell r="A14" t="str">
            <v>no</v>
          </cell>
          <cell r="B14" t="str">
            <v>EL</v>
          </cell>
        </row>
        <row r="15">
          <cell r="A15" t="str">
            <v>O</v>
          </cell>
          <cell r="B15" t="str">
            <v>SE</v>
          </cell>
        </row>
        <row r="16">
          <cell r="A16" t="str">
            <v>O</v>
          </cell>
          <cell r="B16" t="str">
            <v>SE</v>
          </cell>
        </row>
        <row r="17">
          <cell r="A17" t="str">
            <v>no</v>
          </cell>
          <cell r="B17" t="str">
            <v>SE</v>
          </cell>
        </row>
        <row r="18">
          <cell r="A18" t="str">
            <v>O</v>
          </cell>
          <cell r="B18" t="str">
            <v>SE</v>
          </cell>
        </row>
        <row r="19">
          <cell r="A19" t="str">
            <v>no</v>
          </cell>
          <cell r="B19" t="str">
            <v>no</v>
          </cell>
        </row>
        <row r="20">
          <cell r="A20" t="str">
            <v>no</v>
          </cell>
          <cell r="B20" t="str">
            <v>no</v>
          </cell>
        </row>
        <row r="21">
          <cell r="A21" t="str">
            <v>no</v>
          </cell>
          <cell r="B21" t="str">
            <v>no</v>
          </cell>
        </row>
        <row r="22">
          <cell r="A22" t="str">
            <v>E</v>
          </cell>
          <cell r="B22" t="str">
            <v>SE</v>
          </cell>
        </row>
        <row r="23">
          <cell r="A23" t="str">
            <v>no</v>
          </cell>
          <cell r="B23" t="str">
            <v>SE</v>
          </cell>
        </row>
        <row r="24">
          <cell r="A24" t="str">
            <v>O</v>
          </cell>
          <cell r="B24" t="str">
            <v>SE</v>
          </cell>
        </row>
        <row r="25">
          <cell r="A25" t="str">
            <v>P</v>
          </cell>
          <cell r="B25" t="str">
            <v>PW</v>
          </cell>
        </row>
        <row r="26">
          <cell r="A26" t="str">
            <v>P</v>
          </cell>
          <cell r="B26" t="str">
            <v>PW</v>
          </cell>
        </row>
        <row r="27">
          <cell r="A27" t="str">
            <v>P</v>
          </cell>
          <cell r="B27" t="str">
            <v>PW</v>
          </cell>
        </row>
        <row r="28">
          <cell r="A28" t="str">
            <v>SA</v>
          </cell>
          <cell r="B28" t="str">
            <v>no</v>
          </cell>
        </row>
        <row r="29">
          <cell r="A29" t="str">
            <v>TX</v>
          </cell>
          <cell r="B29" t="str">
            <v>no</v>
          </cell>
        </row>
        <row r="30">
          <cell r="A30" t="str">
            <v>no</v>
          </cell>
          <cell r="B30" t="str">
            <v>PW</v>
          </cell>
        </row>
        <row r="31">
          <cell r="A31" t="str">
            <v>TX</v>
          </cell>
          <cell r="B31" t="str">
            <v>PW</v>
          </cell>
        </row>
        <row r="32">
          <cell r="A32" t="str">
            <v>OT</v>
          </cell>
          <cell r="B32" t="str">
            <v>OP</v>
          </cell>
        </row>
        <row r="33">
          <cell r="A33" t="str">
            <v>OT</v>
          </cell>
          <cell r="B33" t="str">
            <v>OP</v>
          </cell>
        </row>
        <row r="34">
          <cell r="A34" t="str">
            <v>no</v>
          </cell>
          <cell r="B34" t="str">
            <v>no</v>
          </cell>
        </row>
        <row r="35">
          <cell r="A35" t="str">
            <v>P</v>
          </cell>
          <cell r="B35" t="str">
            <v>PW</v>
          </cell>
        </row>
        <row r="36">
          <cell r="A36" t="str">
            <v>no</v>
          </cell>
          <cell r="B36" t="str">
            <v>PW</v>
          </cell>
        </row>
        <row r="37">
          <cell r="A37" t="str">
            <v>P</v>
          </cell>
          <cell r="B37" t="str">
            <v>PW</v>
          </cell>
        </row>
        <row r="38">
          <cell r="A38" t="str">
            <v>no</v>
          </cell>
          <cell r="B38" t="str">
            <v>no</v>
          </cell>
        </row>
        <row r="39">
          <cell r="A39" t="str">
            <v>M</v>
          </cell>
          <cell r="B39" t="str">
            <v>MT</v>
          </cell>
        </row>
        <row r="40">
          <cell r="A40" t="str">
            <v>M</v>
          </cell>
          <cell r="B40" t="str">
            <v>MT</v>
          </cell>
        </row>
        <row r="41">
          <cell r="A41" t="str">
            <v>M</v>
          </cell>
          <cell r="B41" t="str">
            <v>MT</v>
          </cell>
        </row>
        <row r="42">
          <cell r="A42" t="str">
            <v>M</v>
          </cell>
          <cell r="B42" t="str">
            <v>MT</v>
          </cell>
        </row>
        <row r="43">
          <cell r="A43" t="str">
            <v>M</v>
          </cell>
          <cell r="B43" t="str">
            <v>MT</v>
          </cell>
        </row>
        <row r="44">
          <cell r="A44" t="str">
            <v>no</v>
          </cell>
          <cell r="B44" t="str">
            <v>MT</v>
          </cell>
        </row>
        <row r="45">
          <cell r="A45" t="str">
            <v>no</v>
          </cell>
          <cell r="B45" t="str">
            <v>OP</v>
          </cell>
        </row>
        <row r="46">
          <cell r="A46" t="str">
            <v>M</v>
          </cell>
          <cell r="B46" t="str">
            <v>MT</v>
          </cell>
        </row>
        <row r="47">
          <cell r="A47" t="str">
            <v>M</v>
          </cell>
          <cell r="B47" t="str">
            <v>CT</v>
          </cell>
        </row>
        <row r="48">
          <cell r="A48" t="str">
            <v>M</v>
          </cell>
          <cell r="B48" t="str">
            <v>CT</v>
          </cell>
        </row>
        <row r="49">
          <cell r="A49" t="str">
            <v>M</v>
          </cell>
          <cell r="B49" t="str">
            <v>MT</v>
          </cell>
        </row>
        <row r="50">
          <cell r="A50" t="str">
            <v>M</v>
          </cell>
          <cell r="B50" t="str">
            <v>MT</v>
          </cell>
        </row>
        <row r="51">
          <cell r="A51" t="str">
            <v>M</v>
          </cell>
          <cell r="B51" t="str">
            <v>MT</v>
          </cell>
        </row>
        <row r="52">
          <cell r="A52" t="str">
            <v>M</v>
          </cell>
          <cell r="B52" t="str">
            <v>MT</v>
          </cell>
        </row>
        <row r="53">
          <cell r="A53" t="str">
            <v>no</v>
          </cell>
          <cell r="B53" t="str">
            <v>no</v>
          </cell>
        </row>
        <row r="54">
          <cell r="A54" t="str">
            <v>no</v>
          </cell>
          <cell r="B54" t="str">
            <v>no</v>
          </cell>
        </row>
        <row r="55">
          <cell r="A55" t="str">
            <v>no</v>
          </cell>
          <cell r="B55" t="str">
            <v>no</v>
          </cell>
        </row>
        <row r="56">
          <cell r="A56" t="str">
            <v>M</v>
          </cell>
          <cell r="B56" t="str">
            <v>MT</v>
          </cell>
        </row>
        <row r="57">
          <cell r="A57" t="str">
            <v>no</v>
          </cell>
          <cell r="B57" t="str">
            <v>no</v>
          </cell>
        </row>
        <row r="58">
          <cell r="A58" t="str">
            <v>no</v>
          </cell>
          <cell r="B58" t="str">
            <v>OP</v>
          </cell>
        </row>
        <row r="59">
          <cell r="A59" t="str">
            <v>no</v>
          </cell>
          <cell r="B59" t="str">
            <v>no</v>
          </cell>
        </row>
        <row r="60">
          <cell r="A60" t="str">
            <v>M</v>
          </cell>
          <cell r="B60" t="str">
            <v>MT</v>
          </cell>
        </row>
        <row r="61">
          <cell r="A61" t="str">
            <v>M</v>
          </cell>
          <cell r="B61" t="str">
            <v>MT</v>
          </cell>
        </row>
        <row r="62">
          <cell r="A62" t="str">
            <v>no</v>
          </cell>
          <cell r="B62" t="str">
            <v>no</v>
          </cell>
        </row>
        <row r="63">
          <cell r="A63" t="str">
            <v>no</v>
          </cell>
          <cell r="B63" t="str">
            <v>no</v>
          </cell>
        </row>
        <row r="64">
          <cell r="A64" t="str">
            <v>no</v>
          </cell>
          <cell r="B64" t="str">
            <v>no</v>
          </cell>
        </row>
        <row r="65">
          <cell r="A65" t="str">
            <v>no</v>
          </cell>
          <cell r="B65" t="str">
            <v>no</v>
          </cell>
        </row>
        <row r="66">
          <cell r="A66" t="str">
            <v>DE</v>
          </cell>
          <cell r="B66" t="str">
            <v>no</v>
          </cell>
        </row>
        <row r="67">
          <cell r="A67" t="str">
            <v>no</v>
          </cell>
          <cell r="B67" t="str">
            <v>no</v>
          </cell>
        </row>
        <row r="68">
          <cell r="A68" t="str">
            <v>no</v>
          </cell>
          <cell r="B68" t="str">
            <v>no</v>
          </cell>
        </row>
        <row r="69">
          <cell r="A69" t="str">
            <v>no</v>
          </cell>
          <cell r="B69" t="str">
            <v>no</v>
          </cell>
        </row>
        <row r="70">
          <cell r="A70" t="str">
            <v>no</v>
          </cell>
          <cell r="B70" t="str">
            <v>no</v>
          </cell>
        </row>
        <row r="71">
          <cell r="A71" t="str">
            <v>DC</v>
          </cell>
          <cell r="B71" t="str">
            <v>no</v>
          </cell>
        </row>
        <row r="72">
          <cell r="A72" t="str">
            <v>TD</v>
          </cell>
          <cell r="B72" t="str">
            <v>PW</v>
          </cell>
        </row>
        <row r="73">
          <cell r="A73" t="str">
            <v>no</v>
          </cell>
          <cell r="B73" t="str">
            <v>no</v>
          </cell>
        </row>
        <row r="74">
          <cell r="A74" t="str">
            <v>no</v>
          </cell>
          <cell r="B74" t="str">
            <v>no</v>
          </cell>
        </row>
        <row r="75">
          <cell r="A75" t="str">
            <v>SA</v>
          </cell>
          <cell r="B75" t="str">
            <v>no</v>
          </cell>
        </row>
        <row r="76">
          <cell r="A76" t="str">
            <v>TX</v>
          </cell>
          <cell r="B76" t="str">
            <v>no</v>
          </cell>
        </row>
        <row r="77">
          <cell r="A77" t="str">
            <v>no</v>
          </cell>
          <cell r="B77" t="str">
            <v>no</v>
          </cell>
        </row>
        <row r="78">
          <cell r="A78" t="str">
            <v>OT</v>
          </cell>
          <cell r="B78" t="str">
            <v>CT</v>
          </cell>
        </row>
        <row r="79">
          <cell r="A79" t="str">
            <v>OT</v>
          </cell>
          <cell r="B79" t="str">
            <v>CT</v>
          </cell>
        </row>
        <row r="80">
          <cell r="A80" t="str">
            <v>OT</v>
          </cell>
          <cell r="B80" t="str">
            <v>no</v>
          </cell>
        </row>
        <row r="81">
          <cell r="A81" t="str">
            <v>OT</v>
          </cell>
          <cell r="B81" t="str">
            <v>OP</v>
          </cell>
        </row>
        <row r="82">
          <cell r="A82" t="str">
            <v>no</v>
          </cell>
          <cell r="B82" t="str">
            <v>no</v>
          </cell>
        </row>
        <row r="83">
          <cell r="A83" t="str">
            <v>SA</v>
          </cell>
          <cell r="B83" t="str">
            <v>SA</v>
          </cell>
        </row>
        <row r="84">
          <cell r="A84" t="str">
            <v>SA</v>
          </cell>
          <cell r="B84" t="str">
            <v>SA</v>
          </cell>
        </row>
        <row r="85">
          <cell r="A85" t="str">
            <v>SA</v>
          </cell>
          <cell r="B85" t="str">
            <v>SA</v>
          </cell>
        </row>
        <row r="86">
          <cell r="A86" t="str">
            <v>SA</v>
          </cell>
          <cell r="B86" t="str">
            <v>SA</v>
          </cell>
        </row>
        <row r="87">
          <cell r="A87" t="str">
            <v>SA</v>
          </cell>
          <cell r="B87" t="str">
            <v>SA</v>
          </cell>
        </row>
        <row r="88">
          <cell r="A88" t="str">
            <v>SA</v>
          </cell>
          <cell r="B88" t="str">
            <v>SA</v>
          </cell>
        </row>
        <row r="89">
          <cell r="A89" t="str">
            <v>no</v>
          </cell>
          <cell r="B89" t="str">
            <v>TX</v>
          </cell>
        </row>
        <row r="90">
          <cell r="A90" t="str">
            <v>TX</v>
          </cell>
          <cell r="B90" t="str">
            <v>TX</v>
          </cell>
        </row>
        <row r="91">
          <cell r="A91" t="str">
            <v>TX</v>
          </cell>
          <cell r="B91" t="str">
            <v>TX</v>
          </cell>
        </row>
        <row r="92">
          <cell r="A92" t="str">
            <v>TX</v>
          </cell>
          <cell r="B92" t="str">
            <v>TX</v>
          </cell>
        </row>
        <row r="93">
          <cell r="A93" t="str">
            <v>GA</v>
          </cell>
          <cell r="B93" t="str">
            <v>SA</v>
          </cell>
        </row>
        <row r="94">
          <cell r="A94" t="str">
            <v>no</v>
          </cell>
          <cell r="B94" t="str">
            <v>no</v>
          </cell>
        </row>
        <row r="95">
          <cell r="A95" t="str">
            <v>GA</v>
          </cell>
          <cell r="B95" t="str">
            <v>GA</v>
          </cell>
        </row>
        <row r="96">
          <cell r="A96" t="str">
            <v>GA</v>
          </cell>
          <cell r="B96" t="str">
            <v>GA</v>
          </cell>
        </row>
        <row r="97">
          <cell r="A97" t="str">
            <v>GA</v>
          </cell>
          <cell r="B97" t="str">
            <v>GA</v>
          </cell>
        </row>
        <row r="98">
          <cell r="A98" t="str">
            <v>GA</v>
          </cell>
          <cell r="B98" t="str">
            <v>GA</v>
          </cell>
        </row>
        <row r="99">
          <cell r="A99" t="str">
            <v>GA</v>
          </cell>
          <cell r="B99" t="str">
            <v>GA</v>
          </cell>
        </row>
        <row r="100">
          <cell r="A100" t="str">
            <v>GA</v>
          </cell>
          <cell r="B100" t="str">
            <v>GA</v>
          </cell>
        </row>
        <row r="101">
          <cell r="A101" t="str">
            <v>OT</v>
          </cell>
          <cell r="B101" t="str">
            <v>OP</v>
          </cell>
        </row>
        <row r="102">
          <cell r="A102" t="str">
            <v>GA</v>
          </cell>
          <cell r="B102" t="str">
            <v>GA</v>
          </cell>
        </row>
        <row r="103">
          <cell r="A103" t="str">
            <v>OT</v>
          </cell>
          <cell r="B103" t="str">
            <v>GA</v>
          </cell>
        </row>
        <row r="104">
          <cell r="A104" t="str">
            <v>OT</v>
          </cell>
          <cell r="B104" t="str">
            <v>GA</v>
          </cell>
        </row>
        <row r="105">
          <cell r="A105" t="str">
            <v>GA</v>
          </cell>
          <cell r="B105" t="str">
            <v>OP</v>
          </cell>
        </row>
        <row r="106">
          <cell r="A106" t="str">
            <v>OT</v>
          </cell>
          <cell r="B106" t="str">
            <v>GA</v>
          </cell>
        </row>
        <row r="107">
          <cell r="A107" t="str">
            <v>GA</v>
          </cell>
          <cell r="B107" t="str">
            <v>MS</v>
          </cell>
        </row>
        <row r="108">
          <cell r="A108" t="str">
            <v>GA</v>
          </cell>
          <cell r="B108" t="str">
            <v>GA</v>
          </cell>
        </row>
        <row r="109">
          <cell r="A109" t="str">
            <v>GA</v>
          </cell>
          <cell r="B109" t="str">
            <v>CT</v>
          </cell>
        </row>
        <row r="110">
          <cell r="A110" t="str">
            <v>GA</v>
          </cell>
          <cell r="B110" t="str">
            <v>CT</v>
          </cell>
        </row>
        <row r="111">
          <cell r="A111" t="str">
            <v>GA</v>
          </cell>
          <cell r="B111" t="str">
            <v>CT</v>
          </cell>
        </row>
        <row r="112">
          <cell r="A112" t="str">
            <v>GA</v>
          </cell>
          <cell r="B112" t="str">
            <v>CT</v>
          </cell>
        </row>
        <row r="113">
          <cell r="A113" t="str">
            <v>GA</v>
          </cell>
          <cell r="B113" t="str">
            <v>GA</v>
          </cell>
        </row>
        <row r="114">
          <cell r="A114" t="str">
            <v>GA</v>
          </cell>
          <cell r="B114" t="str">
            <v>OP</v>
          </cell>
        </row>
        <row r="115">
          <cell r="A115" t="str">
            <v>GA</v>
          </cell>
          <cell r="B115" t="str">
            <v>SA</v>
          </cell>
        </row>
        <row r="116">
          <cell r="A116" t="str">
            <v>OE</v>
          </cell>
          <cell r="B116" t="str">
            <v>GA</v>
          </cell>
        </row>
        <row r="117">
          <cell r="A117" t="str">
            <v>no</v>
          </cell>
          <cell r="B117" t="str">
            <v>OP</v>
          </cell>
        </row>
        <row r="118">
          <cell r="A118" t="str">
            <v>GA</v>
          </cell>
          <cell r="B118" t="str">
            <v>AL</v>
          </cell>
        </row>
        <row r="119">
          <cell r="A119" t="str">
            <v>GA</v>
          </cell>
          <cell r="B119" t="str">
            <v>AL</v>
          </cell>
        </row>
        <row r="120">
          <cell r="A120" t="str">
            <v>OT</v>
          </cell>
          <cell r="B120" t="str">
            <v>OP</v>
          </cell>
        </row>
        <row r="121">
          <cell r="A121" t="str">
            <v>GA</v>
          </cell>
          <cell r="B121" t="str">
            <v>AL</v>
          </cell>
        </row>
        <row r="122">
          <cell r="A122" t="str">
            <v>GA</v>
          </cell>
          <cell r="B122" t="str">
            <v>GA</v>
          </cell>
        </row>
        <row r="123">
          <cell r="A123" t="str">
            <v>TM</v>
          </cell>
          <cell r="B123" t="str">
            <v>MS</v>
          </cell>
        </row>
        <row r="124">
          <cell r="A124" t="str">
            <v>TM</v>
          </cell>
          <cell r="B124" t="str">
            <v>MS</v>
          </cell>
        </row>
        <row r="125">
          <cell r="A125" t="str">
            <v>GA</v>
          </cell>
          <cell r="B125" t="str">
            <v>GA</v>
          </cell>
        </row>
        <row r="126">
          <cell r="A126" t="str">
            <v>GA</v>
          </cell>
          <cell r="B126" t="str">
            <v>OP</v>
          </cell>
        </row>
        <row r="127">
          <cell r="A127" t="str">
            <v>OT</v>
          </cell>
          <cell r="B127" t="str">
            <v>CT</v>
          </cell>
        </row>
        <row r="128">
          <cell r="A128" t="str">
            <v>OT</v>
          </cell>
          <cell r="B128" t="str">
            <v>CT</v>
          </cell>
        </row>
        <row r="129">
          <cell r="A129" t="str">
            <v>no</v>
          </cell>
          <cell r="B129" t="str">
            <v>no</v>
          </cell>
        </row>
        <row r="130">
          <cell r="A130" t="str">
            <v>GA</v>
          </cell>
          <cell r="B130" t="str">
            <v>MS</v>
          </cell>
        </row>
        <row r="131">
          <cell r="A131" t="str">
            <v>no</v>
          </cell>
          <cell r="B131" t="str">
            <v>no</v>
          </cell>
        </row>
        <row r="132">
          <cell r="A132" t="str">
            <v>no</v>
          </cell>
          <cell r="B132" t="str">
            <v>no</v>
          </cell>
        </row>
        <row r="133">
          <cell r="A133" t="str">
            <v>no</v>
          </cell>
          <cell r="B133" t="str">
            <v>GA</v>
          </cell>
        </row>
        <row r="134">
          <cell r="A134" t="str">
            <v>GA</v>
          </cell>
          <cell r="B134" t="str">
            <v>MS</v>
          </cell>
        </row>
        <row r="135">
          <cell r="A135" t="str">
            <v>A</v>
          </cell>
          <cell r="B135" t="str">
            <v>no</v>
          </cell>
        </row>
        <row r="136">
          <cell r="A136" t="str">
            <v>TX</v>
          </cell>
          <cell r="B136" t="str">
            <v>TX</v>
          </cell>
        </row>
        <row r="137">
          <cell r="A137" t="str">
            <v>OT</v>
          </cell>
          <cell r="B137" t="str">
            <v>TX</v>
          </cell>
        </row>
        <row r="138">
          <cell r="A138" t="str">
            <v>TX</v>
          </cell>
          <cell r="B138" t="str">
            <v>TX</v>
          </cell>
        </row>
        <row r="139">
          <cell r="A139" t="str">
            <v>TX</v>
          </cell>
          <cell r="B139" t="str">
            <v>TX</v>
          </cell>
        </row>
        <row r="140">
          <cell r="A140" t="str">
            <v>TX</v>
          </cell>
          <cell r="B140" t="str">
            <v>TX</v>
          </cell>
        </row>
        <row r="141">
          <cell r="A141" t="str">
            <v>TX</v>
          </cell>
          <cell r="B141" t="str">
            <v>TX</v>
          </cell>
        </row>
        <row r="142">
          <cell r="A142" t="str">
            <v>DC</v>
          </cell>
          <cell r="B142" t="str">
            <v>no</v>
          </cell>
        </row>
        <row r="143">
          <cell r="A143" t="str">
            <v>DC</v>
          </cell>
          <cell r="B143" t="str">
            <v>no</v>
          </cell>
        </row>
        <row r="144">
          <cell r="A144" t="str">
            <v>OE</v>
          </cell>
          <cell r="B144" t="str">
            <v>no</v>
          </cell>
        </row>
        <row r="145">
          <cell r="A145" t="str">
            <v>DE</v>
          </cell>
          <cell r="B145" t="str">
            <v>no</v>
          </cell>
        </row>
        <row r="146">
          <cell r="A146" t="str">
            <v>no</v>
          </cell>
          <cell r="B146" t="str">
            <v>no</v>
          </cell>
        </row>
        <row r="147">
          <cell r="A147" t="str">
            <v>no</v>
          </cell>
          <cell r="B147" t="str">
            <v>no</v>
          </cell>
        </row>
        <row r="148">
          <cell r="A148" t="str">
            <v>OE</v>
          </cell>
          <cell r="B148" t="str">
            <v>no</v>
          </cell>
        </row>
        <row r="149">
          <cell r="A149" t="str">
            <v>OE</v>
          </cell>
          <cell r="B149" t="str">
            <v>no</v>
          </cell>
        </row>
        <row r="150">
          <cell r="A150" t="str">
            <v>O</v>
          </cell>
          <cell r="B150" t="str">
            <v>no</v>
          </cell>
        </row>
        <row r="151">
          <cell r="A151" t="str">
            <v>FX</v>
          </cell>
          <cell r="B151" t="str">
            <v>FX</v>
          </cell>
        </row>
        <row r="152">
          <cell r="A152" t="str">
            <v>FX</v>
          </cell>
          <cell r="B152" t="str">
            <v>FX</v>
          </cell>
        </row>
        <row r="153">
          <cell r="A153" t="str">
            <v>OE</v>
          </cell>
          <cell r="B153" t="str">
            <v>no</v>
          </cell>
        </row>
        <row r="154">
          <cell r="A154" t="str">
            <v>OE</v>
          </cell>
          <cell r="B154" t="str">
            <v>no</v>
          </cell>
        </row>
        <row r="155">
          <cell r="A155" t="str">
            <v>OE</v>
          </cell>
          <cell r="B155" t="str">
            <v>MS</v>
          </cell>
        </row>
        <row r="156">
          <cell r="A156" t="str">
            <v>OE</v>
          </cell>
          <cell r="B156" t="str">
            <v>no</v>
          </cell>
        </row>
        <row r="157">
          <cell r="A157" t="str">
            <v>OE</v>
          </cell>
          <cell r="B157" t="str">
            <v>no</v>
          </cell>
        </row>
        <row r="158">
          <cell r="A158" t="str">
            <v>no</v>
          </cell>
          <cell r="B158" t="str">
            <v>no</v>
          </cell>
        </row>
        <row r="159">
          <cell r="A159" t="str">
            <v>OE</v>
          </cell>
          <cell r="B159" t="str">
            <v>MS</v>
          </cell>
        </row>
        <row r="160">
          <cell r="A160" t="str">
            <v>ST</v>
          </cell>
          <cell r="B160" t="str">
            <v>no</v>
          </cell>
        </row>
        <row r="161">
          <cell r="A161" t="str">
            <v>EI</v>
          </cell>
          <cell r="B161" t="str">
            <v>IE</v>
          </cell>
        </row>
        <row r="162">
          <cell r="A162" t="str">
            <v>ST</v>
          </cell>
          <cell r="B162" t="str">
            <v>IE</v>
          </cell>
        </row>
        <row r="163">
          <cell r="A163" t="str">
            <v>CL</v>
          </cell>
          <cell r="B163" t="str">
            <v>IE</v>
          </cell>
        </row>
        <row r="164">
          <cell r="A164" t="str">
            <v>TX</v>
          </cell>
          <cell r="B164" t="str">
            <v>TX</v>
          </cell>
        </row>
        <row r="165">
          <cell r="A165" t="str">
            <v>SA</v>
          </cell>
          <cell r="B165" t="str">
            <v>SA</v>
          </cell>
        </row>
        <row r="166">
          <cell r="A166" t="str">
            <v>TX</v>
          </cell>
          <cell r="B166" t="str">
            <v>TX</v>
          </cell>
        </row>
        <row r="167">
          <cell r="A167" t="str">
            <v>OT</v>
          </cell>
          <cell r="B167" t="str">
            <v>GA</v>
          </cell>
        </row>
        <row r="168">
          <cell r="A168" t="str">
            <v>FX</v>
          </cell>
          <cell r="B168" t="str">
            <v>FX</v>
          </cell>
        </row>
        <row r="169">
          <cell r="A169" t="str">
            <v>FX</v>
          </cell>
          <cell r="B169" t="str">
            <v>FX</v>
          </cell>
        </row>
        <row r="170">
          <cell r="A170" t="str">
            <v>GA</v>
          </cell>
          <cell r="B170" t="str">
            <v>GA</v>
          </cell>
        </row>
        <row r="171">
          <cell r="A171" t="str">
            <v>GA</v>
          </cell>
          <cell r="B171" t="str">
            <v>TX</v>
          </cell>
        </row>
        <row r="172">
          <cell r="A172" t="str">
            <v>TX</v>
          </cell>
          <cell r="B172" t="str">
            <v>TX</v>
          </cell>
        </row>
        <row r="173">
          <cell r="A173" t="str">
            <v>OT</v>
          </cell>
          <cell r="B173" t="str">
            <v>no</v>
          </cell>
        </row>
        <row r="174">
          <cell r="A174" t="str">
            <v>GA</v>
          </cell>
          <cell r="B174" t="str">
            <v>MS</v>
          </cell>
        </row>
        <row r="175">
          <cell r="A175" t="str">
            <v>OE</v>
          </cell>
          <cell r="B175" t="str">
            <v>no</v>
          </cell>
        </row>
        <row r="176">
          <cell r="A176" t="str">
            <v>OE</v>
          </cell>
          <cell r="B176" t="str">
            <v>MS</v>
          </cell>
        </row>
        <row r="177">
          <cell r="A177" t="str">
            <v>OE</v>
          </cell>
          <cell r="B177" t="str">
            <v>MS</v>
          </cell>
        </row>
        <row r="178">
          <cell r="A178" t="str">
            <v>GA</v>
          </cell>
          <cell r="B178" t="str">
            <v>SA</v>
          </cell>
        </row>
        <row r="179">
          <cell r="A179" t="str">
            <v>TX</v>
          </cell>
          <cell r="B179" t="str">
            <v>no</v>
          </cell>
        </row>
        <row r="180">
          <cell r="A180" t="str">
            <v>no</v>
          </cell>
          <cell r="B180" t="str">
            <v>no</v>
          </cell>
        </row>
        <row r="181">
          <cell r="A181" t="str">
            <v>OE</v>
          </cell>
          <cell r="B181" t="str">
            <v>no</v>
          </cell>
        </row>
        <row r="182">
          <cell r="A182" t="str">
            <v>OE</v>
          </cell>
          <cell r="B182" t="str">
            <v>no</v>
          </cell>
        </row>
        <row r="183">
          <cell r="A183" t="str">
            <v>OE</v>
          </cell>
          <cell r="B183" t="str">
            <v>no</v>
          </cell>
        </row>
        <row r="184">
          <cell r="A184" t="str">
            <v>OE</v>
          </cell>
          <cell r="B184" t="str">
            <v>no</v>
          </cell>
        </row>
        <row r="185">
          <cell r="A185" t="str">
            <v>OT</v>
          </cell>
          <cell r="B185" t="str">
            <v>no</v>
          </cell>
        </row>
        <row r="186">
          <cell r="A186" t="str">
            <v>OE</v>
          </cell>
          <cell r="B186" t="str">
            <v>FX</v>
          </cell>
        </row>
        <row r="187">
          <cell r="A187" t="str">
            <v>no</v>
          </cell>
          <cell r="B187" t="str">
            <v>no</v>
          </cell>
        </row>
        <row r="188">
          <cell r="A188" t="str">
            <v>no</v>
          </cell>
          <cell r="B188" t="str">
            <v>no</v>
          </cell>
        </row>
        <row r="189">
          <cell r="A189" t="str">
            <v>no</v>
          </cell>
          <cell r="B189" t="str">
            <v>no</v>
          </cell>
        </row>
        <row r="190">
          <cell r="A190" t="str">
            <v>no</v>
          </cell>
          <cell r="B190" t="str">
            <v>no</v>
          </cell>
        </row>
        <row r="191">
          <cell r="A191" t="str">
            <v>no</v>
          </cell>
          <cell r="B191" t="str">
            <v>no</v>
          </cell>
        </row>
        <row r="192">
          <cell r="A192" t="str">
            <v>OE</v>
          </cell>
          <cell r="B192" t="str">
            <v>no</v>
          </cell>
        </row>
        <row r="193">
          <cell r="A193" t="str">
            <v>no</v>
          </cell>
          <cell r="B193" t="str">
            <v>no</v>
          </cell>
        </row>
        <row r="194">
          <cell r="A194" t="str">
            <v>no</v>
          </cell>
          <cell r="B194" t="str">
            <v>no</v>
          </cell>
        </row>
        <row r="195">
          <cell r="A195" t="str">
            <v>RR</v>
          </cell>
          <cell r="B195" t="str">
            <v>RR</v>
          </cell>
        </row>
        <row r="196">
          <cell r="A196" t="str">
            <v>RR</v>
          </cell>
          <cell r="B196" t="str">
            <v>RR</v>
          </cell>
        </row>
        <row r="197">
          <cell r="A197" t="str">
            <v>RR</v>
          </cell>
          <cell r="B197" t="str">
            <v>RR</v>
          </cell>
        </row>
        <row r="198">
          <cell r="A198" t="str">
            <v>no</v>
          </cell>
          <cell r="B198" t="str">
            <v>no</v>
          </cell>
        </row>
        <row r="199">
          <cell r="A199" t="str">
            <v>no</v>
          </cell>
          <cell r="B199" t="str">
            <v>no</v>
          </cell>
        </row>
        <row r="200">
          <cell r="A200" t="str">
            <v>RR</v>
          </cell>
          <cell r="B200" t="str">
            <v>RR</v>
          </cell>
        </row>
        <row r="201">
          <cell r="A201" t="str">
            <v>RR</v>
          </cell>
          <cell r="B201" t="str">
            <v>RR</v>
          </cell>
        </row>
        <row r="202">
          <cell r="A202" t="str">
            <v>no</v>
          </cell>
          <cell r="B202" t="str">
            <v>no</v>
          </cell>
        </row>
        <row r="203">
          <cell r="A203" t="str">
            <v>RR</v>
          </cell>
          <cell r="B203" t="str">
            <v>RR</v>
          </cell>
        </row>
        <row r="204">
          <cell r="A204" t="str">
            <v>no</v>
          </cell>
          <cell r="B204" t="str">
            <v>no</v>
          </cell>
        </row>
        <row r="205">
          <cell r="A205" t="str">
            <v>no</v>
          </cell>
          <cell r="B205" t="str">
            <v>no</v>
          </cell>
        </row>
        <row r="206">
          <cell r="A206" t="str">
            <v>no</v>
          </cell>
          <cell r="B206" t="str">
            <v>no</v>
          </cell>
        </row>
        <row r="207">
          <cell r="A207" t="str">
            <v>no</v>
          </cell>
          <cell r="B207" t="str">
            <v>no</v>
          </cell>
        </row>
        <row r="208">
          <cell r="A208" t="str">
            <v>CE</v>
          </cell>
          <cell r="B208" t="str">
            <v>CE</v>
          </cell>
        </row>
        <row r="209">
          <cell r="A209" t="str">
            <v>no</v>
          </cell>
          <cell r="B209" t="str">
            <v>no</v>
          </cell>
        </row>
        <row r="210">
          <cell r="A210" t="str">
            <v>CE</v>
          </cell>
          <cell r="B210" t="str">
            <v>CE</v>
          </cell>
        </row>
        <row r="211">
          <cell r="A211" t="str">
            <v>no</v>
          </cell>
          <cell r="B211" t="str">
            <v>no</v>
          </cell>
        </row>
        <row r="212">
          <cell r="A212" t="str">
            <v>no</v>
          </cell>
          <cell r="B212" t="str">
            <v>no</v>
          </cell>
        </row>
        <row r="213">
          <cell r="A213" t="str">
            <v>CE</v>
          </cell>
          <cell r="B213" t="str">
            <v>CE</v>
          </cell>
        </row>
        <row r="214">
          <cell r="A214" t="str">
            <v>CE</v>
          </cell>
          <cell r="B214" t="str">
            <v>CE</v>
          </cell>
        </row>
        <row r="215">
          <cell r="A215" t="str">
            <v>CE</v>
          </cell>
          <cell r="B215" t="str">
            <v>CE</v>
          </cell>
        </row>
        <row r="216">
          <cell r="A216" t="str">
            <v>CE</v>
          </cell>
          <cell r="B216" t="str">
            <v>CE</v>
          </cell>
        </row>
        <row r="217">
          <cell r="A217" t="str">
            <v>CE</v>
          </cell>
          <cell r="B217" t="str">
            <v>CE</v>
          </cell>
        </row>
        <row r="218">
          <cell r="A218" t="str">
            <v>CE</v>
          </cell>
          <cell r="B218" t="str">
            <v>CE</v>
          </cell>
        </row>
        <row r="219">
          <cell r="A219" t="str">
            <v>no</v>
          </cell>
          <cell r="B219" t="str">
            <v>no</v>
          </cell>
        </row>
        <row r="220">
          <cell r="A220" t="str">
            <v>no</v>
          </cell>
          <cell r="B220" t="str">
            <v>no</v>
          </cell>
        </row>
        <row r="221">
          <cell r="A221" t="str">
            <v>no</v>
          </cell>
          <cell r="B221" t="str">
            <v>no</v>
          </cell>
        </row>
        <row r="222">
          <cell r="A222" t="str">
            <v>no</v>
          </cell>
          <cell r="B222" t="str">
            <v>no</v>
          </cell>
        </row>
        <row r="223">
          <cell r="A223" t="str">
            <v>no</v>
          </cell>
          <cell r="B223" t="str">
            <v>no</v>
          </cell>
        </row>
        <row r="224">
          <cell r="A224" t="str">
            <v>no</v>
          </cell>
          <cell r="B224" t="str">
            <v>no</v>
          </cell>
        </row>
        <row r="225">
          <cell r="A225" t="str">
            <v>no</v>
          </cell>
          <cell r="B225" t="str">
            <v>no</v>
          </cell>
        </row>
        <row r="226">
          <cell r="A226" t="str">
            <v>no</v>
          </cell>
          <cell r="B226" t="str">
            <v>no</v>
          </cell>
        </row>
        <row r="227">
          <cell r="A227" t="str">
            <v>no</v>
          </cell>
          <cell r="B227" t="str">
            <v>no</v>
          </cell>
        </row>
        <row r="228">
          <cell r="A228" t="str">
            <v>no</v>
          </cell>
          <cell r="B228" t="str">
            <v>no</v>
          </cell>
        </row>
        <row r="229">
          <cell r="A229" t="str">
            <v>CE</v>
          </cell>
          <cell r="B229" t="str">
            <v>CE</v>
          </cell>
        </row>
        <row r="230">
          <cell r="A230" t="str">
            <v>no</v>
          </cell>
          <cell r="B230" t="str">
            <v>no</v>
          </cell>
        </row>
        <row r="231">
          <cell r="A231" t="str">
            <v>CE</v>
          </cell>
          <cell r="B231" t="str">
            <v>CE</v>
          </cell>
        </row>
        <row r="232">
          <cell r="A232" t="str">
            <v>no</v>
          </cell>
          <cell r="B232" t="str">
            <v>no</v>
          </cell>
        </row>
        <row r="234">
          <cell r="A234" t="str">
            <v>no</v>
          </cell>
          <cell r="B234" t="str">
            <v>no</v>
          </cell>
        </row>
        <row r="237">
          <cell r="A237" t="str">
            <v>E</v>
          </cell>
        </row>
        <row r="238">
          <cell r="A238" t="str">
            <v>T</v>
          </cell>
        </row>
        <row r="239">
          <cell r="A239" t="str">
            <v>O</v>
          </cell>
        </row>
        <row r="240">
          <cell r="A240" t="str">
            <v>A</v>
          </cell>
        </row>
        <row r="241">
          <cell r="A241" t="str">
            <v>O</v>
          </cell>
        </row>
        <row r="242">
          <cell r="A242" t="str">
            <v>A</v>
          </cell>
        </row>
        <row r="244">
          <cell r="A244" t="str">
            <v>P</v>
          </cell>
        </row>
        <row r="245">
          <cell r="A245" t="str">
            <v>SA</v>
          </cell>
        </row>
        <row r="246">
          <cell r="A246" t="str">
            <v>TX</v>
          </cell>
        </row>
        <row r="247">
          <cell r="A247" t="str">
            <v>M</v>
          </cell>
        </row>
        <row r="248">
          <cell r="A248" t="str">
            <v>OT</v>
          </cell>
        </row>
        <row r="249">
          <cell r="A249" t="str">
            <v>GA</v>
          </cell>
        </row>
        <row r="250">
          <cell r="A250" t="str">
            <v>DC</v>
          </cell>
        </row>
        <row r="251">
          <cell r="A251" t="str">
            <v>TM</v>
          </cell>
        </row>
        <row r="252">
          <cell r="A252" t="str">
            <v>DE</v>
          </cell>
        </row>
        <row r="253">
          <cell r="A253" t="str">
            <v>TD</v>
          </cell>
        </row>
        <row r="254">
          <cell r="A254" t="str">
            <v>DE</v>
          </cell>
        </row>
        <row r="255">
          <cell r="A255" t="str">
            <v>TD</v>
          </cell>
        </row>
        <row r="259">
          <cell r="A259" t="str">
            <v>ST</v>
          </cell>
        </row>
        <row r="260">
          <cell r="A260" t="str">
            <v>CL</v>
          </cell>
        </row>
        <row r="261">
          <cell r="A261" t="str">
            <v>EI</v>
          </cell>
        </row>
        <row r="262">
          <cell r="A262" t="str">
            <v>OE</v>
          </cell>
        </row>
        <row r="263">
          <cell r="A263" t="str">
            <v>FX</v>
          </cell>
        </row>
        <row r="264">
          <cell r="A264" t="str">
            <v>OE</v>
          </cell>
        </row>
        <row r="265">
          <cell r="A265" t="str">
            <v>FX</v>
          </cell>
        </row>
        <row r="269">
          <cell r="A269" t="str">
            <v>RR</v>
          </cell>
        </row>
        <row r="270">
          <cell r="A270" t="str">
            <v>CE</v>
          </cell>
        </row>
        <row r="271">
          <cell r="A271" t="str">
            <v>RR</v>
          </cell>
        </row>
        <row r="272">
          <cell r="A272" t="str">
            <v>CE</v>
          </cell>
        </row>
        <row r="277">
          <cell r="B277" t="str">
            <v>EL</v>
          </cell>
        </row>
        <row r="278">
          <cell r="B278" t="str">
            <v>SE</v>
          </cell>
        </row>
        <row r="279">
          <cell r="B279" t="str">
            <v>EL</v>
          </cell>
        </row>
        <row r="280">
          <cell r="B280" t="str">
            <v>SE</v>
          </cell>
        </row>
        <row r="281">
          <cell r="B281" t="str">
            <v>PW</v>
          </cell>
        </row>
        <row r="282">
          <cell r="B282" t="str">
            <v>SA</v>
          </cell>
        </row>
        <row r="283">
          <cell r="B283" t="str">
            <v>MT</v>
          </cell>
        </row>
        <row r="284">
          <cell r="B284" t="str">
            <v>OP</v>
          </cell>
        </row>
        <row r="285">
          <cell r="B285" t="str">
            <v>GA</v>
          </cell>
        </row>
        <row r="286">
          <cell r="B286" t="str">
            <v>CT</v>
          </cell>
        </row>
        <row r="287">
          <cell r="B287" t="str">
            <v>MS</v>
          </cell>
        </row>
        <row r="288">
          <cell r="B288" t="str">
            <v>TX</v>
          </cell>
        </row>
        <row r="289">
          <cell r="B289" t="str">
            <v>IE</v>
          </cell>
        </row>
        <row r="290">
          <cell r="B290" t="str">
            <v>IC</v>
          </cell>
        </row>
        <row r="291">
          <cell r="B291" t="str">
            <v>IE</v>
          </cell>
        </row>
        <row r="292">
          <cell r="B292" t="str">
            <v>IC</v>
          </cell>
        </row>
        <row r="296">
          <cell r="B296" t="str">
            <v>LT</v>
          </cell>
        </row>
        <row r="297">
          <cell r="B297" t="str">
            <v>SL</v>
          </cell>
        </row>
        <row r="298">
          <cell r="B298" t="str">
            <v>LT</v>
          </cell>
        </row>
        <row r="299">
          <cell r="B299" t="str">
            <v>SL</v>
          </cell>
        </row>
        <row r="300">
          <cell r="B300" t="str">
            <v>SO</v>
          </cell>
        </row>
        <row r="301">
          <cell r="B301" t="str">
            <v>SS</v>
          </cell>
        </row>
        <row r="302">
          <cell r="B302" t="str">
            <v>CE</v>
          </cell>
        </row>
        <row r="303">
          <cell r="B303" t="str">
            <v>RR</v>
          </cell>
        </row>
        <row r="304">
          <cell r="B304" t="str">
            <v>FX</v>
          </cell>
        </row>
        <row r="305">
          <cell r="B305" t="str">
            <v>RR</v>
          </cell>
        </row>
        <row r="306">
          <cell r="B306" t="str">
            <v>FX</v>
          </cell>
        </row>
      </sheetData>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
      <sheetName val="Desc"/>
      <sheetName val="Log"/>
      <sheetName val="Checks"/>
      <sheetName val="Cover"/>
      <sheetName val="Summary"/>
      <sheetName val="Actual vs. Projected"/>
      <sheetName val="In Basic"/>
      <sheetName val="In segments"/>
      <sheetName val="Seasonality"/>
      <sheetName val="S&amp;U"/>
      <sheetName val="Wkgs"/>
      <sheetName val="IS"/>
      <sheetName val="CFS"/>
      <sheetName val="BS"/>
      <sheetName val="VAT"/>
      <sheetName val="Depr"/>
      <sheetName val="Basic Loan"/>
      <sheetName val="VAT Loan"/>
      <sheetName val="Mezzanine"/>
      <sheetName val="Interest Cap."/>
      <sheetName val="InterestOn Interest"/>
      <sheetName val="Analysis"/>
      <sheetName val="DCF"/>
      <sheetName val="Multiples"/>
    </sheetNames>
    <sheetDataSet>
      <sheetData sheetId="0"/>
      <sheetData sheetId="1"/>
      <sheetData sheetId="2"/>
      <sheetData sheetId="3"/>
      <sheetData sheetId="4"/>
      <sheetData sheetId="5"/>
      <sheetData sheetId="6"/>
      <sheetData sheetId="7">
        <row r="15">
          <cell r="F15">
            <v>170</v>
          </cell>
        </row>
        <row r="20">
          <cell r="F20">
            <v>4</v>
          </cell>
        </row>
        <row r="33">
          <cell r="F33">
            <v>9.6250000000000002E-2</v>
          </cell>
        </row>
        <row r="39">
          <cell r="F39">
            <v>0.02</v>
          </cell>
        </row>
        <row r="40">
          <cell r="F40">
            <v>58928.640410014799</v>
          </cell>
        </row>
        <row r="44">
          <cell r="F44">
            <v>10</v>
          </cell>
        </row>
        <row r="48">
          <cell r="F48">
            <v>0.55000000000000004</v>
          </cell>
        </row>
        <row r="49">
          <cell r="F49">
            <v>195</v>
          </cell>
        </row>
        <row r="58">
          <cell r="J58">
            <v>0</v>
          </cell>
          <cell r="K58">
            <v>12</v>
          </cell>
          <cell r="L58">
            <v>12</v>
          </cell>
          <cell r="M58">
            <v>12</v>
          </cell>
          <cell r="N58">
            <v>12</v>
          </cell>
          <cell r="O58">
            <v>12</v>
          </cell>
          <cell r="P58">
            <v>12</v>
          </cell>
          <cell r="Q58">
            <v>12</v>
          </cell>
          <cell r="R58">
            <v>12</v>
          </cell>
        </row>
        <row r="59">
          <cell r="J59">
            <v>170</v>
          </cell>
          <cell r="K59">
            <v>170</v>
          </cell>
          <cell r="L59">
            <v>170</v>
          </cell>
          <cell r="M59">
            <v>170</v>
          </cell>
          <cell r="N59">
            <v>170</v>
          </cell>
          <cell r="O59">
            <v>170</v>
          </cell>
          <cell r="P59">
            <v>170</v>
          </cell>
          <cell r="Q59">
            <v>170</v>
          </cell>
          <cell r="R59">
            <v>170</v>
          </cell>
        </row>
        <row r="60">
          <cell r="J60">
            <v>0.55000000000000004</v>
          </cell>
          <cell r="K60">
            <v>0.55000000000000004</v>
          </cell>
          <cell r="L60">
            <v>0.55000000000000004</v>
          </cell>
          <cell r="M60">
            <v>0.55000000000000004</v>
          </cell>
          <cell r="N60">
            <v>0.55000000000000004</v>
          </cell>
          <cell r="O60">
            <v>0.55000000000000004</v>
          </cell>
          <cell r="P60">
            <v>0.55000000000000004</v>
          </cell>
          <cell r="Q60">
            <v>0.55000000000000004</v>
          </cell>
          <cell r="R60">
            <v>0.55000000000000004</v>
          </cell>
        </row>
        <row r="61">
          <cell r="J61">
            <v>195</v>
          </cell>
          <cell r="K61">
            <v>195</v>
          </cell>
          <cell r="L61">
            <v>195</v>
          </cell>
          <cell r="M61">
            <v>195</v>
          </cell>
          <cell r="N61">
            <v>195</v>
          </cell>
          <cell r="O61">
            <v>195</v>
          </cell>
          <cell r="P61">
            <v>195</v>
          </cell>
          <cell r="Q61">
            <v>195</v>
          </cell>
          <cell r="R61">
            <v>195</v>
          </cell>
        </row>
        <row r="62">
          <cell r="J62">
            <v>0.37</v>
          </cell>
          <cell r="K62">
            <v>0.37</v>
          </cell>
          <cell r="L62">
            <v>0.37</v>
          </cell>
          <cell r="M62">
            <v>0.37</v>
          </cell>
          <cell r="N62">
            <v>0.37</v>
          </cell>
          <cell r="O62">
            <v>0.37</v>
          </cell>
          <cell r="P62">
            <v>0.37</v>
          </cell>
          <cell r="Q62">
            <v>0.37</v>
          </cell>
          <cell r="R62">
            <v>0.37</v>
          </cell>
        </row>
        <row r="63">
          <cell r="J63">
            <v>0.2</v>
          </cell>
          <cell r="K63">
            <v>0.2</v>
          </cell>
          <cell r="L63">
            <v>0.2</v>
          </cell>
          <cell r="M63">
            <v>0.2</v>
          </cell>
          <cell r="N63">
            <v>0.2</v>
          </cell>
          <cell r="O63">
            <v>0.2</v>
          </cell>
          <cell r="P63">
            <v>0.2</v>
          </cell>
          <cell r="Q63">
            <v>0.2</v>
          </cell>
          <cell r="R63">
            <v>0.2</v>
          </cell>
        </row>
        <row r="64">
          <cell r="J64">
            <v>0.08</v>
          </cell>
          <cell r="K64">
            <v>0.08</v>
          </cell>
          <cell r="L64">
            <v>0.08</v>
          </cell>
          <cell r="M64">
            <v>0.08</v>
          </cell>
          <cell r="N64">
            <v>0.08</v>
          </cell>
          <cell r="O64">
            <v>0.08</v>
          </cell>
          <cell r="P64">
            <v>0.08</v>
          </cell>
          <cell r="Q64">
            <v>0.08</v>
          </cell>
          <cell r="R64">
            <v>0.08</v>
          </cell>
        </row>
        <row r="68">
          <cell r="J68">
            <v>0.88</v>
          </cell>
          <cell r="K68">
            <v>0.88</v>
          </cell>
          <cell r="L68">
            <v>0.88</v>
          </cell>
          <cell r="M68">
            <v>0.88</v>
          </cell>
          <cell r="N68">
            <v>0.88</v>
          </cell>
          <cell r="O68">
            <v>0.88</v>
          </cell>
          <cell r="P68">
            <v>0.88</v>
          </cell>
          <cell r="Q68">
            <v>0.88</v>
          </cell>
          <cell r="R68">
            <v>0.88</v>
          </cell>
        </row>
        <row r="69">
          <cell r="J69">
            <v>0.5</v>
          </cell>
          <cell r="K69">
            <v>0.5</v>
          </cell>
          <cell r="L69">
            <v>0.5</v>
          </cell>
          <cell r="M69">
            <v>0.5</v>
          </cell>
          <cell r="N69">
            <v>0.5</v>
          </cell>
          <cell r="O69">
            <v>0.5</v>
          </cell>
          <cell r="P69">
            <v>0.5</v>
          </cell>
          <cell r="Q69">
            <v>0.5</v>
          </cell>
          <cell r="R69">
            <v>0.5</v>
          </cell>
        </row>
        <row r="70">
          <cell r="J70">
            <v>0.5</v>
          </cell>
          <cell r="K70">
            <v>0.5</v>
          </cell>
          <cell r="L70">
            <v>0.5</v>
          </cell>
          <cell r="M70">
            <v>0.5</v>
          </cell>
          <cell r="N70">
            <v>0.5</v>
          </cell>
          <cell r="O70">
            <v>0.5</v>
          </cell>
          <cell r="P70">
            <v>0.5</v>
          </cell>
          <cell r="Q70">
            <v>0.5</v>
          </cell>
          <cell r="R70">
            <v>0.5</v>
          </cell>
        </row>
        <row r="71">
          <cell r="J71">
            <v>0.55000000000000004</v>
          </cell>
          <cell r="K71">
            <v>0.55000000000000004</v>
          </cell>
          <cell r="L71">
            <v>0.55000000000000004</v>
          </cell>
          <cell r="M71">
            <v>0.55000000000000004</v>
          </cell>
          <cell r="N71">
            <v>0.55000000000000004</v>
          </cell>
          <cell r="O71">
            <v>0.55000000000000004</v>
          </cell>
          <cell r="P71">
            <v>0.55000000000000004</v>
          </cell>
          <cell r="Q71">
            <v>0.55000000000000004</v>
          </cell>
          <cell r="R71">
            <v>0.55000000000000004</v>
          </cell>
        </row>
        <row r="75">
          <cell r="J75">
            <v>4500</v>
          </cell>
          <cell r="K75">
            <v>4500</v>
          </cell>
          <cell r="L75">
            <v>4500</v>
          </cell>
          <cell r="M75">
            <v>4500</v>
          </cell>
          <cell r="N75">
            <v>4500</v>
          </cell>
          <cell r="O75">
            <v>4500</v>
          </cell>
          <cell r="P75">
            <v>4500</v>
          </cell>
          <cell r="Q75">
            <v>4500</v>
          </cell>
          <cell r="R75">
            <v>4500</v>
          </cell>
        </row>
        <row r="76">
          <cell r="J76">
            <v>3138</v>
          </cell>
          <cell r="K76">
            <v>3138</v>
          </cell>
          <cell r="L76">
            <v>3138</v>
          </cell>
          <cell r="M76">
            <v>3138</v>
          </cell>
          <cell r="N76">
            <v>3138</v>
          </cell>
          <cell r="O76">
            <v>3138</v>
          </cell>
          <cell r="P76">
            <v>3138</v>
          </cell>
          <cell r="Q76">
            <v>3138</v>
          </cell>
          <cell r="R76">
            <v>3138</v>
          </cell>
        </row>
        <row r="77">
          <cell r="J77">
            <v>1700</v>
          </cell>
          <cell r="K77">
            <v>1700</v>
          </cell>
          <cell r="L77">
            <v>1700</v>
          </cell>
          <cell r="M77">
            <v>1700</v>
          </cell>
          <cell r="N77">
            <v>1700</v>
          </cell>
          <cell r="O77">
            <v>1700</v>
          </cell>
          <cell r="P77">
            <v>1700</v>
          </cell>
          <cell r="Q77">
            <v>1700</v>
          </cell>
          <cell r="R77">
            <v>1700</v>
          </cell>
        </row>
        <row r="78">
          <cell r="J78">
            <v>2500</v>
          </cell>
          <cell r="K78">
            <v>2500</v>
          </cell>
          <cell r="L78">
            <v>2500</v>
          </cell>
          <cell r="M78">
            <v>2500</v>
          </cell>
          <cell r="N78">
            <v>2500</v>
          </cell>
          <cell r="O78">
            <v>2500</v>
          </cell>
          <cell r="P78">
            <v>2500</v>
          </cell>
          <cell r="Q78">
            <v>2500</v>
          </cell>
          <cell r="R78">
            <v>2500</v>
          </cell>
        </row>
        <row r="86">
          <cell r="K86">
            <v>2.5000000000000001E-2</v>
          </cell>
          <cell r="L86">
            <v>2.5000000000000001E-2</v>
          </cell>
          <cell r="M86">
            <v>2.5000000000000001E-2</v>
          </cell>
          <cell r="N86">
            <v>2.5000000000000001E-2</v>
          </cell>
          <cell r="O86">
            <v>2.5000000000000001E-2</v>
          </cell>
          <cell r="P86">
            <v>2.5000000000000001E-2</v>
          </cell>
          <cell r="Q86">
            <v>2.5000000000000001E-2</v>
          </cell>
          <cell r="R86">
            <v>2.5000000000000001E-2</v>
          </cell>
        </row>
        <row r="90">
          <cell r="K90">
            <v>0.06</v>
          </cell>
          <cell r="L90">
            <v>0.06</v>
          </cell>
          <cell r="M90">
            <v>0.06</v>
          </cell>
          <cell r="N90">
            <v>0.06</v>
          </cell>
          <cell r="O90">
            <v>0.06</v>
          </cell>
          <cell r="P90">
            <v>0.06</v>
          </cell>
          <cell r="Q90">
            <v>0.06</v>
          </cell>
          <cell r="R90">
            <v>0.06</v>
          </cell>
        </row>
        <row r="92">
          <cell r="K92">
            <v>7.0000000000000007E-2</v>
          </cell>
          <cell r="L92">
            <v>7.0000000000000007E-2</v>
          </cell>
          <cell r="M92">
            <v>7.0000000000000007E-2</v>
          </cell>
          <cell r="N92">
            <v>7.0000000000000007E-2</v>
          </cell>
          <cell r="O92">
            <v>7.0000000000000007E-2</v>
          </cell>
          <cell r="P92">
            <v>7.0000000000000007E-2</v>
          </cell>
          <cell r="Q92">
            <v>7.0000000000000007E-2</v>
          </cell>
          <cell r="R92">
            <v>7.0000000000000007E-2</v>
          </cell>
        </row>
        <row r="94">
          <cell r="K94">
            <v>0.09</v>
          </cell>
          <cell r="L94">
            <v>0.09</v>
          </cell>
          <cell r="M94">
            <v>0.09</v>
          </cell>
          <cell r="N94">
            <v>0.09</v>
          </cell>
          <cell r="O94">
            <v>0.09</v>
          </cell>
          <cell r="P94">
            <v>0.09</v>
          </cell>
          <cell r="Q94">
            <v>0.09</v>
          </cell>
          <cell r="R94">
            <v>0.09</v>
          </cell>
        </row>
        <row r="95">
          <cell r="K95">
            <v>0.1</v>
          </cell>
          <cell r="L95">
            <v>0.1</v>
          </cell>
          <cell r="M95">
            <v>0.1</v>
          </cell>
          <cell r="N95">
            <v>0.1</v>
          </cell>
          <cell r="O95">
            <v>0.1</v>
          </cell>
          <cell r="P95">
            <v>0.1</v>
          </cell>
          <cell r="Q95">
            <v>0.1</v>
          </cell>
          <cell r="R95">
            <v>0.1</v>
          </cell>
        </row>
        <row r="104">
          <cell r="J104">
            <v>0.01</v>
          </cell>
          <cell r="K104">
            <v>0.01</v>
          </cell>
          <cell r="L104">
            <v>0.01</v>
          </cell>
          <cell r="M104">
            <v>0.01</v>
          </cell>
          <cell r="N104">
            <v>0.01</v>
          </cell>
          <cell r="O104">
            <v>0.01</v>
          </cell>
          <cell r="P104">
            <v>0.01</v>
          </cell>
          <cell r="Q104">
            <v>0.01</v>
          </cell>
          <cell r="R104">
            <v>0.01</v>
          </cell>
        </row>
        <row r="107">
          <cell r="K107">
            <v>425</v>
          </cell>
          <cell r="L107">
            <v>425</v>
          </cell>
          <cell r="M107">
            <v>425</v>
          </cell>
          <cell r="N107">
            <v>425</v>
          </cell>
          <cell r="O107">
            <v>425</v>
          </cell>
          <cell r="P107">
            <v>425</v>
          </cell>
          <cell r="Q107">
            <v>425</v>
          </cell>
          <cell r="R107">
            <v>425</v>
          </cell>
        </row>
        <row r="114">
          <cell r="J114">
            <v>0</v>
          </cell>
          <cell r="K114">
            <v>0</v>
          </cell>
          <cell r="L114">
            <v>0.01</v>
          </cell>
          <cell r="M114">
            <v>0.02</v>
          </cell>
          <cell r="N114">
            <v>0.03</v>
          </cell>
          <cell r="O114">
            <v>0.04</v>
          </cell>
          <cell r="P114">
            <v>0.05</v>
          </cell>
          <cell r="Q114">
            <v>0.05</v>
          </cell>
          <cell r="R114">
            <v>0.05</v>
          </cell>
        </row>
      </sheetData>
      <sheetData sheetId="8"/>
      <sheetData sheetId="9"/>
      <sheetData sheetId="10">
        <row r="26">
          <cell r="F26">
            <v>0</v>
          </cell>
          <cell r="G26">
            <v>0</v>
          </cell>
          <cell r="H26">
            <v>2360</v>
          </cell>
          <cell r="I26">
            <v>35400</v>
          </cell>
          <cell r="J26">
            <v>11800</v>
          </cell>
        </row>
      </sheetData>
      <sheetData sheetId="11">
        <row r="8">
          <cell r="I8">
            <v>0</v>
          </cell>
          <cell r="J8">
            <v>0</v>
          </cell>
          <cell r="K8">
            <v>6654.8625000000002</v>
          </cell>
          <cell r="L8">
            <v>6654.8625000000002</v>
          </cell>
          <cell r="M8">
            <v>6654.8625000000002</v>
          </cell>
          <cell r="N8">
            <v>6654.8625000000002</v>
          </cell>
          <cell r="O8">
            <v>6654.8625000000002</v>
          </cell>
          <cell r="P8">
            <v>6654.8625000000002</v>
          </cell>
          <cell r="Q8">
            <v>6654.8625000000002</v>
          </cell>
          <cell r="R8">
            <v>6654.8625000000002</v>
          </cell>
        </row>
        <row r="12">
          <cell r="F12">
            <v>0</v>
          </cell>
          <cell r="G12">
            <v>0</v>
          </cell>
          <cell r="H12">
            <v>0</v>
          </cell>
          <cell r="I12">
            <v>0</v>
          </cell>
          <cell r="J12">
            <v>0</v>
          </cell>
          <cell r="K12">
            <v>10980.523125</v>
          </cell>
          <cell r="L12">
            <v>10980.523125</v>
          </cell>
          <cell r="M12">
            <v>10980.523125</v>
          </cell>
          <cell r="N12">
            <v>10980.523125</v>
          </cell>
          <cell r="O12">
            <v>10980.523125</v>
          </cell>
          <cell r="P12">
            <v>10980.523125</v>
          </cell>
          <cell r="Q12">
            <v>10980.523125</v>
          </cell>
          <cell r="R12">
            <v>10980.523125</v>
          </cell>
        </row>
        <row r="32">
          <cell r="F32">
            <v>0</v>
          </cell>
          <cell r="G32">
            <v>0</v>
          </cell>
          <cell r="H32">
            <v>0</v>
          </cell>
          <cell r="I32">
            <v>0</v>
          </cell>
          <cell r="J32">
            <v>0</v>
          </cell>
          <cell r="K32">
            <v>6033.2687624999999</v>
          </cell>
          <cell r="L32">
            <v>6033.2687624999999</v>
          </cell>
          <cell r="M32">
            <v>6033.2687624999999</v>
          </cell>
          <cell r="N32">
            <v>6033.2687624999999</v>
          </cell>
          <cell r="O32">
            <v>6033.2687624999999</v>
          </cell>
          <cell r="P32">
            <v>6033.2687624999999</v>
          </cell>
          <cell r="Q32">
            <v>6033.2687624999999</v>
          </cell>
          <cell r="R32">
            <v>6033.2687624999999</v>
          </cell>
        </row>
        <row r="36">
          <cell r="I36">
            <v>0</v>
          </cell>
          <cell r="J36">
            <v>0</v>
          </cell>
          <cell r="K36">
            <v>274.51307812499999</v>
          </cell>
          <cell r="L36">
            <v>274.51307812499999</v>
          </cell>
          <cell r="M36">
            <v>274.51307812499999</v>
          </cell>
          <cell r="N36">
            <v>274.51307812499999</v>
          </cell>
          <cell r="O36">
            <v>274.51307812499999</v>
          </cell>
          <cell r="P36">
            <v>274.51307812499999</v>
          </cell>
          <cell r="Q36">
            <v>274.51307812499999</v>
          </cell>
          <cell r="R36">
            <v>274.51307812499999</v>
          </cell>
        </row>
        <row r="54">
          <cell r="F54">
            <v>0</v>
          </cell>
          <cell r="G54">
            <v>0</v>
          </cell>
          <cell r="H54">
            <v>0</v>
          </cell>
          <cell r="I54">
            <v>0</v>
          </cell>
          <cell r="J54">
            <v>0</v>
          </cell>
          <cell r="K54">
            <v>0</v>
          </cell>
          <cell r="L54">
            <v>0</v>
          </cell>
          <cell r="M54">
            <v>0</v>
          </cell>
          <cell r="N54">
            <v>0</v>
          </cell>
          <cell r="O54">
            <v>0</v>
          </cell>
          <cell r="P54">
            <v>0</v>
          </cell>
          <cell r="Q54">
            <v>0</v>
          </cell>
          <cell r="R54">
            <v>0</v>
          </cell>
        </row>
        <row r="61">
          <cell r="J61">
            <v>0</v>
          </cell>
          <cell r="K61">
            <v>201.01331249999998</v>
          </cell>
          <cell r="L61">
            <v>0</v>
          </cell>
          <cell r="M61">
            <v>0</v>
          </cell>
          <cell r="N61">
            <v>0</v>
          </cell>
          <cell r="O61">
            <v>0</v>
          </cell>
          <cell r="P61">
            <v>0</v>
          </cell>
          <cell r="Q61">
            <v>0</v>
          </cell>
          <cell r="R61">
            <v>0</v>
          </cell>
        </row>
        <row r="63">
          <cell r="J63">
            <v>0</v>
          </cell>
          <cell r="K63">
            <v>150.418125</v>
          </cell>
          <cell r="L63">
            <v>0</v>
          </cell>
          <cell r="M63">
            <v>0</v>
          </cell>
          <cell r="N63">
            <v>0</v>
          </cell>
          <cell r="O63">
            <v>0</v>
          </cell>
          <cell r="P63">
            <v>0</v>
          </cell>
          <cell r="Q63">
            <v>0</v>
          </cell>
          <cell r="R63">
            <v>0</v>
          </cell>
        </row>
        <row r="65">
          <cell r="J65">
            <v>0</v>
          </cell>
          <cell r="K65">
            <v>54.697499999999991</v>
          </cell>
          <cell r="L65">
            <v>0</v>
          </cell>
          <cell r="M65">
            <v>0</v>
          </cell>
          <cell r="N65">
            <v>0</v>
          </cell>
          <cell r="O65">
            <v>0</v>
          </cell>
          <cell r="P65">
            <v>0</v>
          </cell>
          <cell r="Q65">
            <v>0</v>
          </cell>
          <cell r="R65">
            <v>0</v>
          </cell>
        </row>
      </sheetData>
      <sheetData sheetId="12">
        <row r="23">
          <cell r="F23">
            <v>0</v>
          </cell>
          <cell r="G23">
            <v>0</v>
          </cell>
          <cell r="H23">
            <v>0</v>
          </cell>
          <cell r="I23">
            <v>0</v>
          </cell>
          <cell r="J23">
            <v>0</v>
          </cell>
          <cell r="K23">
            <v>4587.1924596874996</v>
          </cell>
          <cell r="L23">
            <v>4506.9063824375007</v>
          </cell>
          <cell r="M23">
            <v>4422.9910553674999</v>
          </cell>
          <cell r="N23">
            <v>4336.0256025881008</v>
          </cell>
          <cell r="O23">
            <v>4356.2901237873029</v>
          </cell>
          <cell r="P23">
            <v>4374.3696955621308</v>
          </cell>
          <cell r="Q23">
            <v>4390.5859610892385</v>
          </cell>
          <cell r="R23">
            <v>4405.204736532969</v>
          </cell>
        </row>
      </sheetData>
      <sheetData sheetId="13"/>
      <sheetData sheetId="14">
        <row r="32">
          <cell r="F32">
            <v>0</v>
          </cell>
        </row>
      </sheetData>
      <sheetData sheetId="15"/>
      <sheetData sheetId="16">
        <row r="19">
          <cell r="F19">
            <v>0.2</v>
          </cell>
        </row>
        <row r="20">
          <cell r="F20">
            <v>0.08</v>
          </cell>
        </row>
        <row r="21">
          <cell r="F21">
            <v>0.05</v>
          </cell>
        </row>
        <row r="22">
          <cell r="F22">
            <v>0.15</v>
          </cell>
        </row>
      </sheetData>
      <sheetData sheetId="17"/>
      <sheetData sheetId="18"/>
      <sheetData sheetId="19"/>
      <sheetData sheetId="20"/>
      <sheetData sheetId="21"/>
      <sheetData sheetId="22">
        <row r="13">
          <cell r="F13" t="str">
            <v>N/A</v>
          </cell>
          <cell r="G13" t="str">
            <v>N/A</v>
          </cell>
          <cell r="H13" t="str">
            <v>N/A</v>
          </cell>
          <cell r="I13" t="str">
            <v>N/A</v>
          </cell>
          <cell r="J13" t="str">
            <v>N/A</v>
          </cell>
          <cell r="K13">
            <v>0.54945185159381926</v>
          </cell>
          <cell r="L13">
            <v>0.54945185159381926</v>
          </cell>
          <cell r="M13">
            <v>0.54945185159381926</v>
          </cell>
          <cell r="N13">
            <v>0.54945185159381926</v>
          </cell>
          <cell r="O13">
            <v>0.54945185159381926</v>
          </cell>
          <cell r="P13">
            <v>0.54945185159381926</v>
          </cell>
          <cell r="Q13">
            <v>0.54945185159381926</v>
          </cell>
          <cell r="R13">
            <v>0.54945185159381926</v>
          </cell>
        </row>
      </sheetData>
      <sheetData sheetId="23"/>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
      <sheetName val="Desc"/>
      <sheetName val="Log"/>
      <sheetName val="Checks"/>
      <sheetName val="Sheet1"/>
      <sheetName val="Input"/>
      <sheetName val="S&amp;U"/>
      <sheetName val="Wkgs"/>
      <sheetName val="IS"/>
      <sheetName val="CFS"/>
      <sheetName val="BS"/>
      <sheetName val="Anal"/>
      <sheetName val="DCF"/>
      <sheetName val="Multiples"/>
      <sheetName val="MktMultiples"/>
      <sheetName val="Spare"/>
      <sheetName val="Sheet3"/>
    </sheetNames>
    <sheetDataSet>
      <sheetData sheetId="0"/>
      <sheetData sheetId="1"/>
      <sheetData sheetId="2"/>
      <sheetData sheetId="3"/>
      <sheetData sheetId="4"/>
      <sheetData sheetId="5">
        <row r="20">
          <cell r="F20">
            <v>10</v>
          </cell>
        </row>
        <row r="38">
          <cell r="I38">
            <v>0.8</v>
          </cell>
          <cell r="J38">
            <v>0.8</v>
          </cell>
          <cell r="K38">
            <v>0.8</v>
          </cell>
          <cell r="L38">
            <v>0.8</v>
          </cell>
          <cell r="M38">
            <v>0.8</v>
          </cell>
          <cell r="N38">
            <v>0.8</v>
          </cell>
          <cell r="O38">
            <v>0.8</v>
          </cell>
          <cell r="P38">
            <v>0.8</v>
          </cell>
          <cell r="Q38">
            <v>0.8</v>
          </cell>
          <cell r="R38">
            <v>0.8</v>
          </cell>
        </row>
        <row r="39">
          <cell r="I39">
            <v>0.8</v>
          </cell>
          <cell r="J39">
            <v>0.8</v>
          </cell>
          <cell r="K39">
            <v>0.8</v>
          </cell>
          <cell r="L39">
            <v>0.8</v>
          </cell>
          <cell r="M39">
            <v>0.8</v>
          </cell>
          <cell r="N39">
            <v>0.8</v>
          </cell>
          <cell r="O39">
            <v>0.8</v>
          </cell>
          <cell r="P39">
            <v>0.8</v>
          </cell>
          <cell r="Q39">
            <v>0.8</v>
          </cell>
          <cell r="R39">
            <v>0.8</v>
          </cell>
        </row>
        <row r="42">
          <cell r="I42">
            <v>0.9</v>
          </cell>
          <cell r="J42">
            <v>0.9</v>
          </cell>
          <cell r="K42">
            <v>0.9</v>
          </cell>
          <cell r="L42">
            <v>0.9</v>
          </cell>
          <cell r="M42">
            <v>0.9</v>
          </cell>
          <cell r="N42">
            <v>0.9</v>
          </cell>
          <cell r="O42">
            <v>0.9</v>
          </cell>
          <cell r="P42">
            <v>0.9</v>
          </cell>
          <cell r="Q42">
            <v>0.9</v>
          </cell>
          <cell r="R42">
            <v>0.9</v>
          </cell>
          <cell r="S42">
            <v>0</v>
          </cell>
        </row>
        <row r="43">
          <cell r="I43">
            <v>0.8</v>
          </cell>
          <cell r="J43">
            <v>0.8</v>
          </cell>
          <cell r="K43">
            <v>0.8</v>
          </cell>
          <cell r="L43">
            <v>0.8</v>
          </cell>
          <cell r="M43">
            <v>0.8</v>
          </cell>
          <cell r="N43">
            <v>0.8</v>
          </cell>
          <cell r="O43">
            <v>0.8</v>
          </cell>
          <cell r="P43">
            <v>0.8</v>
          </cell>
          <cell r="Q43">
            <v>0.8</v>
          </cell>
          <cell r="R43">
            <v>0.8</v>
          </cell>
          <cell r="S43">
            <v>0</v>
          </cell>
        </row>
        <row r="53">
          <cell r="I53">
            <v>0.75</v>
          </cell>
          <cell r="J53">
            <v>0.75</v>
          </cell>
          <cell r="K53">
            <v>0.75</v>
          </cell>
          <cell r="L53">
            <v>0.75</v>
          </cell>
          <cell r="M53">
            <v>0.75</v>
          </cell>
          <cell r="N53">
            <v>0.75</v>
          </cell>
          <cell r="O53">
            <v>0.75</v>
          </cell>
          <cell r="P53">
            <v>0.75</v>
          </cell>
          <cell r="Q53">
            <v>0.75</v>
          </cell>
          <cell r="R53">
            <v>0.75</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e"/>
      <sheetName val="Obor 1"/>
      <sheetName val="Obor 2"/>
      <sheetName val="Obor 3"/>
      <sheetName val="Obor 4"/>
      <sheetName val="Obor 5"/>
      <sheetName val="Obor 6"/>
      <sheetName val="Obor 7"/>
      <sheetName val="Obor 8"/>
      <sheetName val="Obor 9"/>
      <sheetName val="Obor 10"/>
      <sheetName val="Obor 11"/>
      <sheetName val="Obor 12"/>
      <sheetName val="Obor 13"/>
      <sheetName val="Obor 14"/>
      <sheetName val="Obor 15"/>
      <sheetName val="Obor 16"/>
      <sheetName val="Obor 17"/>
      <sheetName val="Obor 18"/>
      <sheetName val="Obor 19"/>
      <sheetName val="ROP"/>
      <sheetName val="FitOutConfCentre"/>
      <sheetName val="TABLO-3"/>
      <sheetName val="DIM-LOBBY"/>
    </sheetNames>
    <sheetDataSet>
      <sheetData sheetId="0">
        <row r="13">
          <cell r="G13">
            <v>1</v>
          </cell>
          <cell r="H13">
            <v>1.05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e"/>
      <sheetName val="Obor 1"/>
      <sheetName val="Obor 2"/>
      <sheetName val="Obor 3"/>
      <sheetName val="Obor 4"/>
      <sheetName val="Obor 5"/>
      <sheetName val="Obor 6"/>
      <sheetName val="Obor 7"/>
      <sheetName val="Obor 8"/>
      <sheetName val="Obor 9"/>
      <sheetName val="Obor 10"/>
      <sheetName val="Obor 11"/>
      <sheetName val="Obor 12"/>
      <sheetName val="Obor 13"/>
      <sheetName val="Obor 14"/>
      <sheetName val="Obor 15"/>
      <sheetName val="Obor 16"/>
      <sheetName val="Obor 17"/>
      <sheetName val="Obor 18"/>
      <sheetName val="Obor 19"/>
      <sheetName val="ROP"/>
      <sheetName val="FitOutConfCentre"/>
      <sheetName val="TABLO-3"/>
      <sheetName val="DIM-LOBBY"/>
    </sheetNames>
    <sheetDataSet>
      <sheetData sheetId="0">
        <row r="13">
          <cell r="G13">
            <v>1</v>
          </cell>
          <cell r="H13">
            <v>1.05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ly Schedule Planner"/>
    </sheetNames>
    <sheetDataSet>
      <sheetData sheetId="0">
        <row r="4">
          <cell r="V4">
            <v>45138</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კრებსითი"/>
      <sheetName val="კონსტრუქციული ნაწილი"/>
      <sheetName val="არქიტექტურული ნაწილი"/>
      <sheetName val="მანქანა-მექანიზმები"/>
    </sheetNames>
    <sheetDataSet>
      <sheetData sheetId="0">
        <row r="2">
          <cell r="F2">
            <v>2.68</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F23E3-7587-43E2-9ABC-99D979A8C047}">
  <sheetPr>
    <tabColor theme="4" tint="-0.249977111117893"/>
  </sheetPr>
  <dimension ref="A1:I42"/>
  <sheetViews>
    <sheetView tabSelected="1" topLeftCell="A2" zoomScale="115" zoomScaleNormal="115" zoomScaleSheetLayoutView="145" workbookViewId="0">
      <selection activeCell="C14" sqref="C14"/>
    </sheetView>
  </sheetViews>
  <sheetFormatPr defaultRowHeight="14.4" x14ac:dyDescent="0.3"/>
  <cols>
    <col min="1" max="1" width="5.77734375" customWidth="1"/>
    <col min="2" max="2" width="14.6640625" customWidth="1"/>
    <col min="3" max="3" width="64.77734375" customWidth="1"/>
    <col min="4" max="4" width="24" customWidth="1"/>
    <col min="5" max="5" width="22.77734375" customWidth="1"/>
    <col min="6" max="6" width="33" customWidth="1"/>
    <col min="8" max="8" width="24.109375" customWidth="1"/>
    <col min="9" max="9" width="23.6640625" customWidth="1"/>
  </cols>
  <sheetData>
    <row r="1" spans="1:9" s="50" customFormat="1" ht="16.2" x14ac:dyDescent="0.35">
      <c r="B1" s="172" t="s">
        <v>85</v>
      </c>
      <c r="C1" s="172"/>
      <c r="D1" s="172"/>
      <c r="E1" s="172"/>
      <c r="F1" s="172"/>
    </row>
    <row r="2" spans="1:9" s="50" customFormat="1" ht="16.2" x14ac:dyDescent="0.35">
      <c r="A2" s="183" t="s">
        <v>84</v>
      </c>
      <c r="B2" s="183"/>
      <c r="C2" s="183"/>
      <c r="D2" s="183"/>
      <c r="E2" s="183"/>
      <c r="F2" s="183"/>
    </row>
    <row r="3" spans="1:9" s="50" customFormat="1" ht="16.2" x14ac:dyDescent="0.35">
      <c r="A3" s="183"/>
      <c r="B3" s="183"/>
      <c r="C3" s="183"/>
      <c r="D3" s="183"/>
      <c r="E3" s="183"/>
      <c r="F3" s="183"/>
    </row>
    <row r="4" spans="1:9" s="50" customFormat="1" ht="16.8" thickBot="1" x14ac:dyDescent="0.4">
      <c r="C4" s="182" t="s">
        <v>80</v>
      </c>
      <c r="D4" s="182"/>
      <c r="E4" s="182"/>
    </row>
    <row r="5" spans="1:9" ht="16.2" thickBot="1" x14ac:dyDescent="0.35">
      <c r="B5" s="118"/>
      <c r="C5" s="119" t="s">
        <v>0</v>
      </c>
      <c r="D5" s="119" t="s">
        <v>75</v>
      </c>
      <c r="E5" s="119" t="s">
        <v>76</v>
      </c>
      <c r="F5" s="119" t="s">
        <v>4</v>
      </c>
      <c r="G5" s="53"/>
      <c r="H5" s="119" t="s">
        <v>94</v>
      </c>
    </row>
    <row r="6" spans="1:9" x14ac:dyDescent="0.3">
      <c r="B6" s="120">
        <v>1</v>
      </c>
      <c r="C6" s="121" t="s">
        <v>72</v>
      </c>
      <c r="D6" s="122">
        <f>'vila #1'!D8</f>
        <v>54.214500000000001</v>
      </c>
      <c r="E6" s="123">
        <f>F6/D6</f>
        <v>0</v>
      </c>
      <c r="F6" s="124">
        <f>'vila #1'!K74</f>
        <v>0</v>
      </c>
      <c r="G6" s="53"/>
      <c r="H6" s="125">
        <f>10+10+5+10+17</f>
        <v>52</v>
      </c>
      <c r="I6" s="42"/>
    </row>
    <row r="7" spans="1:9" x14ac:dyDescent="0.3">
      <c r="B7" s="126">
        <v>2</v>
      </c>
      <c r="C7" s="54" t="s">
        <v>73</v>
      </c>
      <c r="D7" s="127">
        <f>'villa #2'!D8</f>
        <v>55.813499999999998</v>
      </c>
      <c r="E7" s="128">
        <f t="shared" ref="E7:E15" si="0">F7/D7</f>
        <v>0</v>
      </c>
      <c r="F7" s="129">
        <f>'villa #2'!K74</f>
        <v>0</v>
      </c>
      <c r="G7" s="53"/>
      <c r="H7" s="130">
        <f>10+10+5+17+10</f>
        <v>52</v>
      </c>
      <c r="I7" s="42"/>
    </row>
    <row r="8" spans="1:9" x14ac:dyDescent="0.3">
      <c r="B8" s="126">
        <v>3</v>
      </c>
      <c r="C8" s="54" t="s">
        <v>103</v>
      </c>
      <c r="D8" s="127">
        <f>'Apartment #3'!D8</f>
        <v>33.504599999999996</v>
      </c>
      <c r="E8" s="128">
        <f t="shared" si="0"/>
        <v>0</v>
      </c>
      <c r="F8" s="129">
        <f>'Apartment #3'!K74</f>
        <v>0</v>
      </c>
      <c r="G8" s="53"/>
      <c r="H8" s="130">
        <f>11+6+11+6</f>
        <v>34</v>
      </c>
      <c r="I8" s="42"/>
    </row>
    <row r="9" spans="1:9" x14ac:dyDescent="0.3">
      <c r="B9" s="126">
        <v>4</v>
      </c>
      <c r="C9" s="54" t="s">
        <v>104</v>
      </c>
      <c r="D9" s="127">
        <f>'Apartment #4'!D8</f>
        <v>33.804600000000001</v>
      </c>
      <c r="E9" s="128">
        <f t="shared" si="0"/>
        <v>0</v>
      </c>
      <c r="F9" s="129">
        <f>'Apartment #4'!K74</f>
        <v>0</v>
      </c>
      <c r="G9" s="53"/>
      <c r="H9" s="130">
        <f>11+6+11+6</f>
        <v>34</v>
      </c>
      <c r="I9" s="42"/>
    </row>
    <row r="10" spans="1:9" x14ac:dyDescent="0.3">
      <c r="B10" s="126">
        <v>5</v>
      </c>
      <c r="C10" s="54" t="s">
        <v>105</v>
      </c>
      <c r="D10" s="127">
        <f>'Apartment #5'!D8</f>
        <v>54.11</v>
      </c>
      <c r="E10" s="128">
        <f t="shared" si="0"/>
        <v>0</v>
      </c>
      <c r="F10" s="129">
        <f>'Apartment #5'!K74</f>
        <v>0</v>
      </c>
      <c r="G10" s="53"/>
      <c r="H10" s="130">
        <f>10+5+10+10+17</f>
        <v>52</v>
      </c>
      <c r="I10" s="42"/>
    </row>
    <row r="11" spans="1:9" x14ac:dyDescent="0.3">
      <c r="B11" s="126">
        <v>6</v>
      </c>
      <c r="C11" s="54" t="s">
        <v>106</v>
      </c>
      <c r="D11" s="127">
        <f>'Apartment #6'!D8</f>
        <v>54.07</v>
      </c>
      <c r="E11" s="128">
        <f t="shared" si="0"/>
        <v>0</v>
      </c>
      <c r="F11" s="129">
        <f>'Apartment #6'!K74</f>
        <v>0</v>
      </c>
      <c r="G11" s="53"/>
      <c r="H11" s="130">
        <f>10+5+10+10+17</f>
        <v>52</v>
      </c>
      <c r="I11" s="42"/>
    </row>
    <row r="12" spans="1:9" x14ac:dyDescent="0.3">
      <c r="B12" s="126">
        <v>7</v>
      </c>
      <c r="C12" s="54" t="s">
        <v>74</v>
      </c>
      <c r="D12" s="127">
        <f>'vila #7'!D8</f>
        <v>54.367999999999995</v>
      </c>
      <c r="E12" s="128">
        <f t="shared" si="0"/>
        <v>0</v>
      </c>
      <c r="F12" s="129">
        <f>'vila #7'!K74</f>
        <v>0</v>
      </c>
      <c r="G12" s="53"/>
      <c r="H12" s="130">
        <f>10+10+5+17+10</f>
        <v>52</v>
      </c>
      <c r="I12" s="42"/>
    </row>
    <row r="13" spans="1:9" x14ac:dyDescent="0.3">
      <c r="B13" s="126">
        <v>8</v>
      </c>
      <c r="C13" s="54" t="s">
        <v>112</v>
      </c>
      <c r="D13" s="127">
        <f>'Building #1'!D8</f>
        <v>108.253</v>
      </c>
      <c r="E13" s="128">
        <f t="shared" si="0"/>
        <v>0</v>
      </c>
      <c r="F13" s="129">
        <f>'Building #1'!K76</f>
        <v>0</v>
      </c>
      <c r="G13" s="53"/>
      <c r="H13" s="130" t="s">
        <v>95</v>
      </c>
    </row>
    <row r="14" spans="1:9" x14ac:dyDescent="0.3">
      <c r="B14" s="126">
        <v>9</v>
      </c>
      <c r="C14" s="54" t="s">
        <v>113</v>
      </c>
      <c r="D14" s="127">
        <f>'Building #B3'!D8+'Building #B3'!D60</f>
        <v>51.179900000000004</v>
      </c>
      <c r="E14" s="128">
        <f t="shared" si="0"/>
        <v>0</v>
      </c>
      <c r="F14" s="129">
        <f>'Building #B3'!K94</f>
        <v>0</v>
      </c>
      <c r="G14" s="53"/>
      <c r="H14" s="130" t="s">
        <v>95</v>
      </c>
    </row>
    <row r="15" spans="1:9" ht="15" thickBot="1" x14ac:dyDescent="0.35">
      <c r="B15" s="131">
        <v>10</v>
      </c>
      <c r="C15" s="132" t="s">
        <v>114</v>
      </c>
      <c r="D15" s="133">
        <f>'Building #B2'!D8+'Building #B2'!D60</f>
        <v>61.02300000000001</v>
      </c>
      <c r="E15" s="134">
        <f t="shared" si="0"/>
        <v>0</v>
      </c>
      <c r="F15" s="135">
        <f>'Building #B2'!K94</f>
        <v>0</v>
      </c>
      <c r="G15" s="53"/>
      <c r="H15" s="136" t="s">
        <v>95</v>
      </c>
    </row>
    <row r="16" spans="1:9" ht="15" thickBot="1" x14ac:dyDescent="0.35">
      <c r="F16" s="48"/>
    </row>
    <row r="17" spans="1:6" ht="15" thickBot="1" x14ac:dyDescent="0.35">
      <c r="D17" s="47">
        <f>SUM(D6:D15)</f>
        <v>560.34109999999998</v>
      </c>
      <c r="E17" s="138"/>
      <c r="F17" s="49">
        <f>SUM(F6:F15)</f>
        <v>0</v>
      </c>
    </row>
    <row r="18" spans="1:6" ht="15" thickBot="1" x14ac:dyDescent="0.35"/>
    <row r="19" spans="1:6" ht="16.8" thickBot="1" x14ac:dyDescent="0.4">
      <c r="B19" s="179" t="s">
        <v>81</v>
      </c>
      <c r="C19" s="180"/>
      <c r="D19" s="180"/>
      <c r="E19" s="180"/>
      <c r="F19" s="181"/>
    </row>
    <row r="20" spans="1:6" s="50" customFormat="1" ht="19.2" customHeight="1" x14ac:dyDescent="0.35">
      <c r="A20"/>
      <c r="B20" s="51">
        <v>1</v>
      </c>
      <c r="C20" s="175" t="s">
        <v>82</v>
      </c>
      <c r="D20" s="175"/>
      <c r="E20" s="175"/>
      <c r="F20" s="176"/>
    </row>
    <row r="21" spans="1:6" s="50" customFormat="1" ht="30.6" customHeight="1" x14ac:dyDescent="0.35">
      <c r="A21"/>
      <c r="B21" s="52">
        <v>2</v>
      </c>
      <c r="C21" s="177" t="s">
        <v>93</v>
      </c>
      <c r="D21" s="177"/>
      <c r="E21" s="177"/>
      <c r="F21" s="178"/>
    </row>
    <row r="22" spans="1:6" s="50" customFormat="1" ht="30" customHeight="1" x14ac:dyDescent="0.35">
      <c r="A22"/>
      <c r="B22" s="52">
        <v>3</v>
      </c>
      <c r="C22" s="177" t="s">
        <v>83</v>
      </c>
      <c r="D22" s="177"/>
      <c r="E22" s="177"/>
      <c r="F22" s="178"/>
    </row>
    <row r="23" spans="1:6" s="50" customFormat="1" ht="19.8" customHeight="1" x14ac:dyDescent="0.35">
      <c r="A23"/>
      <c r="B23" s="52">
        <v>4</v>
      </c>
      <c r="C23" s="177" t="s">
        <v>107</v>
      </c>
      <c r="D23" s="177"/>
      <c r="E23" s="177"/>
      <c r="F23" s="178"/>
    </row>
    <row r="24" spans="1:6" s="50" customFormat="1" ht="19.8" customHeight="1" thickBot="1" x14ac:dyDescent="0.4">
      <c r="A24"/>
      <c r="B24" s="137">
        <v>4</v>
      </c>
      <c r="C24" s="173" t="s">
        <v>108</v>
      </c>
      <c r="D24" s="173"/>
      <c r="E24" s="173"/>
      <c r="F24" s="174"/>
    </row>
    <row r="25" spans="1:6" s="50" customFormat="1" ht="16.2" x14ac:dyDescent="0.35">
      <c r="A25"/>
      <c r="B25"/>
      <c r="C25"/>
      <c r="D25"/>
    </row>
    <row r="33" spans="4:6" x14ac:dyDescent="0.3">
      <c r="E33" s="139"/>
    </row>
    <row r="34" spans="4:6" x14ac:dyDescent="0.3">
      <c r="E34" s="139"/>
    </row>
    <row r="35" spans="4:6" x14ac:dyDescent="0.3">
      <c r="E35" s="139"/>
    </row>
    <row r="36" spans="4:6" x14ac:dyDescent="0.3">
      <c r="E36" s="139"/>
    </row>
    <row r="37" spans="4:6" x14ac:dyDescent="0.3">
      <c r="E37" s="139"/>
    </row>
    <row r="39" spans="4:6" x14ac:dyDescent="0.3">
      <c r="D39" s="140"/>
    </row>
    <row r="42" spans="4:6" ht="20.399999999999999" x14ac:dyDescent="0.35">
      <c r="D42" s="142"/>
      <c r="F42" s="141"/>
    </row>
  </sheetData>
  <mergeCells count="10">
    <mergeCell ref="B1:F1"/>
    <mergeCell ref="C24:F24"/>
    <mergeCell ref="C20:F20"/>
    <mergeCell ref="C21:F21"/>
    <mergeCell ref="C22:F22"/>
    <mergeCell ref="C23:F23"/>
    <mergeCell ref="B19:F19"/>
    <mergeCell ref="C4:E4"/>
    <mergeCell ref="A2:F2"/>
    <mergeCell ref="A3:F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5AC36-0A66-442A-AA4B-53DB51FAB49B}">
  <sheetPr>
    <tabColor theme="9" tint="0.39997558519241921"/>
  </sheetPr>
  <dimension ref="A1:AR157"/>
  <sheetViews>
    <sheetView zoomScale="115" zoomScaleNormal="115" workbookViewId="0">
      <pane ySplit="6" topLeftCell="A61" activePane="bottomLeft" state="frozen"/>
      <selection pane="bottomLeft" activeCell="I81" sqref="I81"/>
    </sheetView>
  </sheetViews>
  <sheetFormatPr defaultColWidth="9.109375" defaultRowHeight="10.199999999999999" outlineLevelCol="1" x14ac:dyDescent="0.2"/>
  <cols>
    <col min="1" max="1" width="1.6640625" style="1" customWidth="1"/>
    <col min="2" max="2" width="68" style="2" customWidth="1"/>
    <col min="3" max="3" width="15" style="1" customWidth="1" outlineLevel="1"/>
    <col min="4" max="4" width="11.88671875" style="1" customWidth="1" outlineLevel="1"/>
    <col min="5" max="5" width="9.6640625" style="1" customWidth="1" outlineLevel="1"/>
    <col min="6" max="6" width="9" style="1" customWidth="1" outlineLevel="1"/>
    <col min="7" max="7" width="14" style="1" customWidth="1" outlineLevel="1"/>
    <col min="8" max="8" width="12.44140625" style="1" customWidth="1" outlineLevel="1"/>
    <col min="9" max="9" width="9.77734375" style="1" customWidth="1" outlineLevel="1"/>
    <col min="10" max="10" width="8.6640625" style="1" customWidth="1" outlineLevel="1"/>
    <col min="11" max="11" width="12" style="3" customWidth="1" outlineLevel="1"/>
    <col min="12" max="12" width="17.77734375" style="1" customWidth="1"/>
    <col min="13" max="13" width="11.88671875" style="1" customWidth="1"/>
    <col min="14" max="16384" width="9.109375" style="1"/>
  </cols>
  <sheetData>
    <row r="1" spans="1:12" s="41" customFormat="1" x14ac:dyDescent="0.2">
      <c r="A1" s="186"/>
      <c r="B1" s="186"/>
      <c r="C1" s="186"/>
      <c r="D1" s="186"/>
      <c r="E1" s="186"/>
      <c r="F1" s="186"/>
      <c r="G1" s="186"/>
      <c r="H1" s="186"/>
      <c r="I1" s="186"/>
      <c r="J1" s="186"/>
      <c r="K1" s="186"/>
    </row>
    <row r="2" spans="1:12" ht="34.5" customHeight="1" x14ac:dyDescent="0.2">
      <c r="A2" s="216" t="s">
        <v>97</v>
      </c>
      <c r="B2" s="217"/>
      <c r="C2" s="217"/>
      <c r="D2" s="217"/>
      <c r="E2" s="217"/>
      <c r="F2" s="217"/>
      <c r="G2" s="217"/>
      <c r="H2" s="217"/>
      <c r="I2" s="217"/>
      <c r="J2" s="217"/>
      <c r="K2" s="218"/>
      <c r="L2" s="7"/>
    </row>
    <row r="3" spans="1:12" ht="18.75" customHeight="1" x14ac:dyDescent="0.2">
      <c r="A3" s="219" t="s">
        <v>69</v>
      </c>
      <c r="B3" s="220"/>
      <c r="C3" s="220"/>
      <c r="D3" s="220"/>
      <c r="E3" s="220"/>
      <c r="F3" s="221" t="s">
        <v>59</v>
      </c>
      <c r="G3" s="221"/>
      <c r="H3" s="221"/>
      <c r="I3" s="222">
        <f>K94</f>
        <v>0</v>
      </c>
      <c r="J3" s="223"/>
      <c r="K3" s="102" t="s">
        <v>5</v>
      </c>
      <c r="L3" s="103"/>
    </row>
    <row r="4" spans="1:12" ht="13.95" customHeight="1" x14ac:dyDescent="0.2">
      <c r="A4" s="212" t="s">
        <v>58</v>
      </c>
      <c r="B4" s="224" t="s">
        <v>57</v>
      </c>
      <c r="C4" s="212" t="s">
        <v>12</v>
      </c>
      <c r="D4" s="224" t="s">
        <v>6</v>
      </c>
      <c r="E4" s="226" t="s">
        <v>56</v>
      </c>
      <c r="F4" s="227"/>
      <c r="G4" s="228" t="s">
        <v>55</v>
      </c>
      <c r="H4" s="227"/>
      <c r="I4" s="229" t="s">
        <v>54</v>
      </c>
      <c r="J4" s="230"/>
      <c r="K4" s="210" t="s">
        <v>4</v>
      </c>
      <c r="L4" s="212"/>
    </row>
    <row r="5" spans="1:12" ht="12" x14ac:dyDescent="0.2">
      <c r="A5" s="213"/>
      <c r="B5" s="225"/>
      <c r="C5" s="213"/>
      <c r="D5" s="225"/>
      <c r="E5" s="11" t="s">
        <v>53</v>
      </c>
      <c r="F5" s="11" t="s">
        <v>4</v>
      </c>
      <c r="G5" s="11" t="s">
        <v>53</v>
      </c>
      <c r="H5" s="11" t="s">
        <v>4</v>
      </c>
      <c r="I5" s="11" t="s">
        <v>53</v>
      </c>
      <c r="J5" s="11" t="s">
        <v>4</v>
      </c>
      <c r="K5" s="211"/>
      <c r="L5" s="213"/>
    </row>
    <row r="6" spans="1:12" ht="12.6" thickBot="1" x14ac:dyDescent="0.25">
      <c r="A6" s="104">
        <v>1</v>
      </c>
      <c r="B6" s="105">
        <v>2</v>
      </c>
      <c r="C6" s="104">
        <v>3</v>
      </c>
      <c r="D6" s="104">
        <v>5</v>
      </c>
      <c r="E6" s="104">
        <v>6</v>
      </c>
      <c r="F6" s="104">
        <v>7</v>
      </c>
      <c r="G6" s="104">
        <v>8</v>
      </c>
      <c r="H6" s="104">
        <v>9</v>
      </c>
      <c r="I6" s="104">
        <v>10</v>
      </c>
      <c r="J6" s="104">
        <v>11</v>
      </c>
      <c r="K6" s="106">
        <v>12</v>
      </c>
      <c r="L6" s="104"/>
    </row>
    <row r="7" spans="1:12" ht="12" x14ac:dyDescent="0.2">
      <c r="A7" s="85"/>
      <c r="B7" s="152" t="s">
        <v>52</v>
      </c>
      <c r="C7" s="153"/>
      <c r="D7" s="153"/>
      <c r="E7" s="153"/>
      <c r="F7" s="153"/>
      <c r="G7" s="153"/>
      <c r="H7" s="153"/>
      <c r="I7" s="153"/>
      <c r="J7" s="153"/>
      <c r="K7" s="154"/>
      <c r="L7" s="153"/>
    </row>
    <row r="8" spans="1:12" ht="24" x14ac:dyDescent="0.2">
      <c r="A8" s="84"/>
      <c r="B8" s="55" t="s">
        <v>63</v>
      </c>
      <c r="C8" s="11" t="s">
        <v>31</v>
      </c>
      <c r="D8" s="10">
        <f>SUM(D9:D12)</f>
        <v>41.649900000000002</v>
      </c>
      <c r="E8" s="10"/>
      <c r="F8" s="9">
        <f>E8*D8</f>
        <v>0</v>
      </c>
      <c r="G8" s="14"/>
      <c r="H8" s="9">
        <f>G8*D8</f>
        <v>0</v>
      </c>
      <c r="I8" s="14"/>
      <c r="J8" s="9">
        <f>I8*D8</f>
        <v>0</v>
      </c>
      <c r="K8" s="46">
        <f>J8+H8+F8</f>
        <v>0</v>
      </c>
      <c r="L8" s="9">
        <f>SUM(K8:K12)</f>
        <v>0</v>
      </c>
    </row>
    <row r="9" spans="1:12" ht="12" x14ac:dyDescent="0.2">
      <c r="A9" s="84"/>
      <c r="B9" s="88" t="s">
        <v>70</v>
      </c>
      <c r="C9" s="89" t="s">
        <v>31</v>
      </c>
      <c r="D9" s="10">
        <v>11.9879</v>
      </c>
      <c r="E9" s="90"/>
      <c r="F9" s="9">
        <f>E9*D9</f>
        <v>0</v>
      </c>
      <c r="G9" s="10"/>
      <c r="H9" s="9">
        <f>G9*D9</f>
        <v>0</v>
      </c>
      <c r="I9" s="25"/>
      <c r="J9" s="9">
        <f>I9*D9</f>
        <v>0</v>
      </c>
      <c r="K9" s="46">
        <f>J9+H9+F9</f>
        <v>0</v>
      </c>
      <c r="L9" s="9"/>
    </row>
    <row r="10" spans="1:12" ht="12" x14ac:dyDescent="0.2">
      <c r="A10" s="84"/>
      <c r="B10" s="88" t="s">
        <v>60</v>
      </c>
      <c r="C10" s="89" t="s">
        <v>31</v>
      </c>
      <c r="D10" s="10">
        <v>13.416</v>
      </c>
      <c r="E10" s="90"/>
      <c r="F10" s="9">
        <f>E10*D10</f>
        <v>0</v>
      </c>
      <c r="G10" s="10"/>
      <c r="H10" s="9">
        <f>G10*D10</f>
        <v>0</v>
      </c>
      <c r="I10" s="25"/>
      <c r="J10" s="9">
        <f>I10*D10</f>
        <v>0</v>
      </c>
      <c r="K10" s="46">
        <f>J10+H10+F10</f>
        <v>0</v>
      </c>
      <c r="L10" s="9"/>
    </row>
    <row r="11" spans="1:12" ht="12" x14ac:dyDescent="0.2">
      <c r="A11" s="84"/>
      <c r="B11" s="88" t="s">
        <v>61</v>
      </c>
      <c r="C11" s="89" t="s">
        <v>31</v>
      </c>
      <c r="D11" s="10">
        <v>8.5399999999999991</v>
      </c>
      <c r="E11" s="90"/>
      <c r="F11" s="9">
        <f t="shared" ref="F11:F12" si="0">E11*D11</f>
        <v>0</v>
      </c>
      <c r="G11" s="10"/>
      <c r="H11" s="9">
        <f t="shared" ref="H11:H12" si="1">G11*D11</f>
        <v>0</v>
      </c>
      <c r="I11" s="25"/>
      <c r="J11" s="9">
        <f t="shared" ref="J11:J12" si="2">I11*D11</f>
        <v>0</v>
      </c>
      <c r="K11" s="46">
        <f t="shared" ref="K11:K12" si="3">J11+H11+F11</f>
        <v>0</v>
      </c>
      <c r="L11" s="9"/>
    </row>
    <row r="12" spans="1:12" ht="12" x14ac:dyDescent="0.2">
      <c r="A12" s="84"/>
      <c r="B12" s="88" t="s">
        <v>62</v>
      </c>
      <c r="C12" s="89" t="s">
        <v>31</v>
      </c>
      <c r="D12" s="10">
        <v>7.7060000000000004</v>
      </c>
      <c r="E12" s="90"/>
      <c r="F12" s="9">
        <f t="shared" si="0"/>
        <v>0</v>
      </c>
      <c r="G12" s="10"/>
      <c r="H12" s="9">
        <f t="shared" si="1"/>
        <v>0</v>
      </c>
      <c r="I12" s="25"/>
      <c r="J12" s="9">
        <f t="shared" si="2"/>
        <v>0</v>
      </c>
      <c r="K12" s="46">
        <f t="shared" si="3"/>
        <v>0</v>
      </c>
      <c r="L12" s="9"/>
    </row>
    <row r="13" spans="1:12" ht="12" x14ac:dyDescent="0.2">
      <c r="A13" s="84"/>
      <c r="B13" s="55" t="s">
        <v>51</v>
      </c>
      <c r="C13" s="11" t="s">
        <v>36</v>
      </c>
      <c r="D13" s="10">
        <f>SUM(D14:D17)</f>
        <v>26.12</v>
      </c>
      <c r="E13" s="10"/>
      <c r="F13" s="9">
        <f>E13*D13</f>
        <v>0</v>
      </c>
      <c r="G13" s="14"/>
      <c r="H13" s="9">
        <f>G13*D13</f>
        <v>0</v>
      </c>
      <c r="I13" s="14"/>
      <c r="J13" s="9">
        <f>I13*D13</f>
        <v>0</v>
      </c>
      <c r="K13" s="46">
        <f>J13+H13+F13</f>
        <v>0</v>
      </c>
      <c r="L13" s="9">
        <f>SUM(K13:K19)</f>
        <v>0</v>
      </c>
    </row>
    <row r="14" spans="1:12" ht="12" x14ac:dyDescent="0.2">
      <c r="A14" s="84"/>
      <c r="B14" s="88" t="s">
        <v>70</v>
      </c>
      <c r="C14" s="89" t="s">
        <v>36</v>
      </c>
      <c r="D14" s="10">
        <v>0</v>
      </c>
      <c r="E14" s="10"/>
      <c r="F14" s="9">
        <f>E14*D14</f>
        <v>0</v>
      </c>
      <c r="G14" s="10"/>
      <c r="H14" s="9">
        <f>G14*D14</f>
        <v>0</v>
      </c>
      <c r="I14" s="25"/>
      <c r="J14" s="9">
        <f>I14*D14</f>
        <v>0</v>
      </c>
      <c r="K14" s="46">
        <f>J14+H14+F14</f>
        <v>0</v>
      </c>
      <c r="L14" s="9"/>
    </row>
    <row r="15" spans="1:12" ht="12" x14ac:dyDescent="0.2">
      <c r="A15" s="84"/>
      <c r="B15" s="88" t="s">
        <v>60</v>
      </c>
      <c r="C15" s="89" t="s">
        <v>36</v>
      </c>
      <c r="D15" s="10">
        <v>11.46</v>
      </c>
      <c r="E15" s="10"/>
      <c r="F15" s="9">
        <f>E15*D15</f>
        <v>0</v>
      </c>
      <c r="G15" s="10"/>
      <c r="H15" s="9">
        <f>G15*D15</f>
        <v>0</v>
      </c>
      <c r="I15" s="25"/>
      <c r="J15" s="9">
        <f>I15*D15</f>
        <v>0</v>
      </c>
      <c r="K15" s="46">
        <f>J15+H15+F15</f>
        <v>0</v>
      </c>
      <c r="L15" s="9"/>
    </row>
    <row r="16" spans="1:12" ht="12" x14ac:dyDescent="0.2">
      <c r="A16" s="84"/>
      <c r="B16" s="88" t="s">
        <v>61</v>
      </c>
      <c r="C16" s="89" t="s">
        <v>36</v>
      </c>
      <c r="D16" s="10">
        <v>7.3</v>
      </c>
      <c r="E16" s="10"/>
      <c r="F16" s="9">
        <f t="shared" ref="F16:F17" si="4">E16*D16</f>
        <v>0</v>
      </c>
      <c r="G16" s="10"/>
      <c r="H16" s="9">
        <f t="shared" ref="H16:H17" si="5">G16*D16</f>
        <v>0</v>
      </c>
      <c r="I16" s="25"/>
      <c r="J16" s="9">
        <f t="shared" ref="J16:J17" si="6">I16*D16</f>
        <v>0</v>
      </c>
      <c r="K16" s="46">
        <f t="shared" ref="K16:K17" si="7">J16+H16+F16</f>
        <v>0</v>
      </c>
      <c r="L16" s="9"/>
    </row>
    <row r="17" spans="1:12" ht="12" x14ac:dyDescent="0.2">
      <c r="A17" s="84"/>
      <c r="B17" s="88" t="s">
        <v>62</v>
      </c>
      <c r="C17" s="89" t="s">
        <v>36</v>
      </c>
      <c r="D17" s="10">
        <v>7.3599999999999994</v>
      </c>
      <c r="E17" s="10"/>
      <c r="F17" s="9">
        <f t="shared" si="4"/>
        <v>0</v>
      </c>
      <c r="G17" s="10"/>
      <c r="H17" s="9">
        <f t="shared" si="5"/>
        <v>0</v>
      </c>
      <c r="I17" s="25"/>
      <c r="J17" s="9">
        <f t="shared" si="6"/>
        <v>0</v>
      </c>
      <c r="K17" s="46">
        <f t="shared" si="7"/>
        <v>0</v>
      </c>
      <c r="L17" s="9"/>
    </row>
    <row r="18" spans="1:12" ht="12" x14ac:dyDescent="0.3">
      <c r="A18" s="81" t="s">
        <v>50</v>
      </c>
      <c r="B18" s="155" t="s">
        <v>49</v>
      </c>
      <c r="C18" s="156"/>
      <c r="D18" s="157"/>
      <c r="E18" s="157"/>
      <c r="F18" s="149">
        <f t="shared" ref="F18:F54" si="8">E18*D18</f>
        <v>0</v>
      </c>
      <c r="G18" s="157"/>
      <c r="H18" s="149">
        <f t="shared" ref="H18:H23" si="9">G18*D18</f>
        <v>0</v>
      </c>
      <c r="I18" s="157"/>
      <c r="J18" s="149">
        <f t="shared" ref="J18:J54" si="10">I18*D18</f>
        <v>0</v>
      </c>
      <c r="K18" s="151">
        <f t="shared" ref="K18:K54" si="11">J18+H18+F18</f>
        <v>0</v>
      </c>
      <c r="L18" s="149"/>
    </row>
    <row r="19" spans="1:12" ht="12" x14ac:dyDescent="0.2">
      <c r="A19" s="82"/>
      <c r="B19" s="145" t="s">
        <v>48</v>
      </c>
      <c r="C19" s="146"/>
      <c r="D19" s="147"/>
      <c r="E19" s="148"/>
      <c r="F19" s="149">
        <f t="shared" si="8"/>
        <v>0</v>
      </c>
      <c r="G19" s="157"/>
      <c r="H19" s="149">
        <f t="shared" si="9"/>
        <v>0</v>
      </c>
      <c r="I19" s="157"/>
      <c r="J19" s="149">
        <f t="shared" si="10"/>
        <v>0</v>
      </c>
      <c r="K19" s="151">
        <f t="shared" si="11"/>
        <v>0</v>
      </c>
      <c r="L19" s="149"/>
    </row>
    <row r="20" spans="1:12" ht="12" x14ac:dyDescent="0.2">
      <c r="A20" s="207"/>
      <c r="B20" s="55" t="s">
        <v>47</v>
      </c>
      <c r="C20" s="11" t="s">
        <v>31</v>
      </c>
      <c r="D20" s="10">
        <f>D8</f>
        <v>41.649900000000002</v>
      </c>
      <c r="E20" s="10"/>
      <c r="F20" s="9">
        <f t="shared" si="8"/>
        <v>0</v>
      </c>
      <c r="G20" s="14"/>
      <c r="H20" s="9">
        <f t="shared" si="9"/>
        <v>0</v>
      </c>
      <c r="I20" s="14"/>
      <c r="J20" s="9">
        <f t="shared" si="10"/>
        <v>0</v>
      </c>
      <c r="K20" s="46">
        <f t="shared" si="11"/>
        <v>0</v>
      </c>
      <c r="L20" s="9">
        <f>SUM(K20:K25)</f>
        <v>0</v>
      </c>
    </row>
    <row r="21" spans="1:12" ht="12" x14ac:dyDescent="0.2">
      <c r="A21" s="208"/>
      <c r="B21" s="88" t="s">
        <v>37</v>
      </c>
      <c r="C21" s="89" t="s">
        <v>43</v>
      </c>
      <c r="D21" s="10">
        <f>D20</f>
        <v>41.649900000000002</v>
      </c>
      <c r="E21" s="90"/>
      <c r="F21" s="9">
        <f t="shared" si="8"/>
        <v>0</v>
      </c>
      <c r="G21" s="25"/>
      <c r="H21" s="9">
        <f t="shared" si="9"/>
        <v>0</v>
      </c>
      <c r="I21" s="91"/>
      <c r="J21" s="9">
        <f t="shared" si="10"/>
        <v>0</v>
      </c>
      <c r="K21" s="46">
        <f t="shared" si="11"/>
        <v>0</v>
      </c>
      <c r="L21" s="9"/>
    </row>
    <row r="22" spans="1:12" ht="12" x14ac:dyDescent="0.2">
      <c r="A22" s="214"/>
      <c r="B22" s="92" t="s">
        <v>89</v>
      </c>
      <c r="C22" s="89" t="s">
        <v>43</v>
      </c>
      <c r="D22" s="10">
        <f>D20*1.25</f>
        <v>52.062375000000003</v>
      </c>
      <c r="E22" s="25"/>
      <c r="F22" s="9">
        <f t="shared" si="8"/>
        <v>0</v>
      </c>
      <c r="G22" s="25"/>
      <c r="H22" s="9">
        <f t="shared" si="9"/>
        <v>0</v>
      </c>
      <c r="I22" s="25"/>
      <c r="J22" s="9">
        <f t="shared" si="10"/>
        <v>0</v>
      </c>
      <c r="K22" s="46">
        <f t="shared" si="11"/>
        <v>0</v>
      </c>
      <c r="L22" s="9"/>
    </row>
    <row r="23" spans="1:12" ht="12" x14ac:dyDescent="0.2">
      <c r="A23" s="214"/>
      <c r="B23" s="93" t="s">
        <v>46</v>
      </c>
      <c r="C23" s="83" t="s">
        <v>7</v>
      </c>
      <c r="D23" s="25">
        <f>D20*0.12*0.75</f>
        <v>3.7484910000000005</v>
      </c>
      <c r="E23" s="25"/>
      <c r="F23" s="9">
        <f t="shared" si="8"/>
        <v>0</v>
      </c>
      <c r="G23" s="25"/>
      <c r="H23" s="9">
        <f t="shared" si="9"/>
        <v>0</v>
      </c>
      <c r="I23" s="25"/>
      <c r="J23" s="9">
        <f t="shared" si="10"/>
        <v>0</v>
      </c>
      <c r="K23" s="46">
        <f t="shared" si="11"/>
        <v>0</v>
      </c>
      <c r="L23" s="9"/>
    </row>
    <row r="24" spans="1:12" ht="12" x14ac:dyDescent="0.2">
      <c r="A24" s="214"/>
      <c r="B24" s="93" t="s">
        <v>45</v>
      </c>
      <c r="C24" s="83" t="s">
        <v>8</v>
      </c>
      <c r="D24" s="25">
        <f>D20*0.12*0.17*1.1</f>
        <v>0.93462375600000025</v>
      </c>
      <c r="E24" s="25"/>
      <c r="F24" s="9">
        <f t="shared" si="8"/>
        <v>0</v>
      </c>
      <c r="G24" s="25"/>
      <c r="H24" s="9"/>
      <c r="I24" s="25"/>
      <c r="J24" s="9">
        <f t="shared" si="10"/>
        <v>0</v>
      </c>
      <c r="K24" s="46">
        <f t="shared" si="11"/>
        <v>0</v>
      </c>
      <c r="L24" s="9"/>
    </row>
    <row r="25" spans="1:12" ht="12" x14ac:dyDescent="0.3">
      <c r="A25" s="215"/>
      <c r="B25" s="94" t="s">
        <v>10</v>
      </c>
      <c r="C25" s="83" t="s">
        <v>5</v>
      </c>
      <c r="D25" s="25">
        <v>3</v>
      </c>
      <c r="E25" s="25"/>
      <c r="F25" s="9">
        <f t="shared" si="8"/>
        <v>0</v>
      </c>
      <c r="G25" s="25"/>
      <c r="H25" s="9">
        <f t="shared" ref="H25:H54" si="12">G25*D25</f>
        <v>0</v>
      </c>
      <c r="I25" s="25"/>
      <c r="J25" s="9">
        <f t="shared" si="10"/>
        <v>0</v>
      </c>
      <c r="K25" s="46">
        <f t="shared" si="11"/>
        <v>0</v>
      </c>
      <c r="L25" s="9"/>
    </row>
    <row r="26" spans="1:12" ht="12" x14ac:dyDescent="0.2">
      <c r="A26" s="80"/>
      <c r="B26" s="55" t="s">
        <v>44</v>
      </c>
      <c r="C26" s="11" t="s">
        <v>31</v>
      </c>
      <c r="D26" s="10">
        <f>D8</f>
        <v>41.649900000000002</v>
      </c>
      <c r="E26" s="10"/>
      <c r="F26" s="9">
        <f t="shared" si="8"/>
        <v>0</v>
      </c>
      <c r="G26" s="14"/>
      <c r="H26" s="9">
        <f t="shared" si="12"/>
        <v>0</v>
      </c>
      <c r="I26" s="14"/>
      <c r="J26" s="9">
        <f t="shared" si="10"/>
        <v>0</v>
      </c>
      <c r="K26" s="46">
        <f t="shared" si="11"/>
        <v>0</v>
      </c>
      <c r="L26" s="9">
        <f>SUM(K26:K30)</f>
        <v>0</v>
      </c>
    </row>
    <row r="27" spans="1:12" ht="12" x14ac:dyDescent="0.2">
      <c r="A27" s="95"/>
      <c r="B27" s="88" t="s">
        <v>37</v>
      </c>
      <c r="C27" s="89" t="s">
        <v>43</v>
      </c>
      <c r="D27" s="25">
        <f>D26</f>
        <v>41.649900000000002</v>
      </c>
      <c r="E27" s="90"/>
      <c r="F27" s="9">
        <f t="shared" si="8"/>
        <v>0</v>
      </c>
      <c r="G27" s="90"/>
      <c r="H27" s="9">
        <f t="shared" si="12"/>
        <v>0</v>
      </c>
      <c r="I27" s="90"/>
      <c r="J27" s="9">
        <f t="shared" si="10"/>
        <v>0</v>
      </c>
      <c r="K27" s="46">
        <f t="shared" si="11"/>
        <v>0</v>
      </c>
      <c r="L27" s="9"/>
    </row>
    <row r="28" spans="1:12" ht="12" x14ac:dyDescent="0.2">
      <c r="A28" s="95"/>
      <c r="B28" s="96" t="s">
        <v>64</v>
      </c>
      <c r="C28" s="89" t="s">
        <v>36</v>
      </c>
      <c r="D28" s="30">
        <f>D26*1.15</f>
        <v>47.897385</v>
      </c>
      <c r="E28" s="30"/>
      <c r="F28" s="9">
        <f t="shared" si="8"/>
        <v>0</v>
      </c>
      <c r="G28" s="30"/>
      <c r="H28" s="9">
        <f t="shared" si="12"/>
        <v>0</v>
      </c>
      <c r="I28" s="30"/>
      <c r="J28" s="9">
        <f t="shared" si="10"/>
        <v>0</v>
      </c>
      <c r="K28" s="46">
        <f t="shared" si="11"/>
        <v>0</v>
      </c>
      <c r="L28" s="9"/>
    </row>
    <row r="29" spans="1:12" ht="12" x14ac:dyDescent="0.2">
      <c r="A29" s="95"/>
      <c r="B29" s="96" t="s">
        <v>42</v>
      </c>
      <c r="C29" s="97" t="s">
        <v>3</v>
      </c>
      <c r="D29" s="30">
        <f>D26*1.15</f>
        <v>47.897385</v>
      </c>
      <c r="E29" s="30"/>
      <c r="F29" s="9">
        <f t="shared" si="8"/>
        <v>0</v>
      </c>
      <c r="G29" s="30"/>
      <c r="H29" s="9">
        <f t="shared" si="12"/>
        <v>0</v>
      </c>
      <c r="I29" s="30"/>
      <c r="J29" s="9">
        <f t="shared" si="10"/>
        <v>0</v>
      </c>
      <c r="K29" s="46">
        <f t="shared" si="11"/>
        <v>0</v>
      </c>
      <c r="L29" s="9"/>
    </row>
    <row r="30" spans="1:12" ht="12" x14ac:dyDescent="0.3">
      <c r="A30" s="98"/>
      <c r="B30" s="94" t="s">
        <v>10</v>
      </c>
      <c r="C30" s="83" t="s">
        <v>5</v>
      </c>
      <c r="D30" s="25">
        <v>2</v>
      </c>
      <c r="E30" s="25"/>
      <c r="F30" s="9">
        <f t="shared" si="8"/>
        <v>0</v>
      </c>
      <c r="G30" s="14"/>
      <c r="H30" s="9">
        <f t="shared" si="12"/>
        <v>0</v>
      </c>
      <c r="I30" s="14"/>
      <c r="J30" s="9">
        <f t="shared" si="10"/>
        <v>0</v>
      </c>
      <c r="K30" s="46">
        <f t="shared" si="11"/>
        <v>0</v>
      </c>
      <c r="L30" s="9"/>
    </row>
    <row r="31" spans="1:12" ht="12" x14ac:dyDescent="0.2">
      <c r="A31" s="80"/>
      <c r="B31" s="55" t="s">
        <v>65</v>
      </c>
      <c r="C31" s="11" t="s">
        <v>36</v>
      </c>
      <c r="D31" s="10">
        <f>D13</f>
        <v>26.12</v>
      </c>
      <c r="E31" s="10"/>
      <c r="F31" s="9">
        <f t="shared" si="8"/>
        <v>0</v>
      </c>
      <c r="G31" s="14"/>
      <c r="H31" s="9">
        <f t="shared" si="12"/>
        <v>0</v>
      </c>
      <c r="I31" s="14"/>
      <c r="J31" s="9">
        <f t="shared" si="10"/>
        <v>0</v>
      </c>
      <c r="K31" s="46">
        <f t="shared" si="11"/>
        <v>0</v>
      </c>
      <c r="L31" s="9">
        <f>SUM(K31:K32)</f>
        <v>0</v>
      </c>
    </row>
    <row r="32" spans="1:12" ht="12" x14ac:dyDescent="0.2">
      <c r="A32" s="95"/>
      <c r="B32" s="88" t="s">
        <v>65</v>
      </c>
      <c r="C32" s="89" t="s">
        <v>36</v>
      </c>
      <c r="D32" s="25">
        <f>D31</f>
        <v>26.12</v>
      </c>
      <c r="E32" s="30"/>
      <c r="F32" s="9">
        <f t="shared" si="8"/>
        <v>0</v>
      </c>
      <c r="G32" s="30"/>
      <c r="H32" s="9">
        <f t="shared" si="12"/>
        <v>0</v>
      </c>
      <c r="I32" s="90"/>
      <c r="J32" s="9">
        <f t="shared" si="10"/>
        <v>0</v>
      </c>
      <c r="K32" s="46">
        <f t="shared" si="11"/>
        <v>0</v>
      </c>
      <c r="L32" s="9"/>
    </row>
    <row r="33" spans="1:12" ht="24" x14ac:dyDescent="0.2">
      <c r="A33" s="80"/>
      <c r="B33" s="55" t="s">
        <v>115</v>
      </c>
      <c r="C33" s="11" t="s">
        <v>36</v>
      </c>
      <c r="D33" s="10">
        <f>D31</f>
        <v>26.12</v>
      </c>
      <c r="E33" s="10"/>
      <c r="F33" s="9">
        <f t="shared" ref="F33:F34" si="13">E33*D33</f>
        <v>0</v>
      </c>
      <c r="G33" s="14"/>
      <c r="H33" s="9">
        <f t="shared" ref="H33:H34" si="14">G33*D33</f>
        <v>0</v>
      </c>
      <c r="I33" s="14"/>
      <c r="J33" s="9">
        <f t="shared" ref="J33:J34" si="15">I33*D33</f>
        <v>0</v>
      </c>
      <c r="K33" s="46">
        <f t="shared" ref="K33:K34" si="16">J33+H33+F33</f>
        <v>0</v>
      </c>
      <c r="L33" s="9">
        <f>SUM(K33:K34)</f>
        <v>0</v>
      </c>
    </row>
    <row r="34" spans="1:12" ht="12" x14ac:dyDescent="0.2">
      <c r="A34" s="95"/>
      <c r="B34" s="88" t="s">
        <v>66</v>
      </c>
      <c r="C34" s="89" t="s">
        <v>116</v>
      </c>
      <c r="D34" s="25">
        <f>D33/9</f>
        <v>2.9022222222222225</v>
      </c>
      <c r="E34" s="10"/>
      <c r="F34" s="9">
        <f t="shared" si="13"/>
        <v>0</v>
      </c>
      <c r="G34" s="30"/>
      <c r="H34" s="9">
        <f t="shared" si="14"/>
        <v>0</v>
      </c>
      <c r="I34" s="90"/>
      <c r="J34" s="9">
        <f t="shared" si="15"/>
        <v>0</v>
      </c>
      <c r="K34" s="46">
        <f t="shared" si="16"/>
        <v>0</v>
      </c>
      <c r="L34" s="9"/>
    </row>
    <row r="35" spans="1:12" ht="12" x14ac:dyDescent="0.2">
      <c r="A35" s="204">
        <v>23</v>
      </c>
      <c r="B35" s="55" t="s">
        <v>41</v>
      </c>
      <c r="C35" s="11" t="s">
        <v>31</v>
      </c>
      <c r="D35" s="10">
        <f>D26</f>
        <v>41.649900000000002</v>
      </c>
      <c r="E35" s="10"/>
      <c r="F35" s="9">
        <f t="shared" si="8"/>
        <v>0</v>
      </c>
      <c r="G35" s="14"/>
      <c r="H35" s="9">
        <f t="shared" si="12"/>
        <v>0</v>
      </c>
      <c r="I35" s="14"/>
      <c r="J35" s="9">
        <f t="shared" si="10"/>
        <v>0</v>
      </c>
      <c r="K35" s="46">
        <f t="shared" si="11"/>
        <v>0</v>
      </c>
      <c r="L35" s="9">
        <f>SUM(K35:K41)</f>
        <v>0</v>
      </c>
    </row>
    <row r="36" spans="1:12" ht="12" x14ac:dyDescent="0.2">
      <c r="A36" s="205"/>
      <c r="B36" s="93" t="s">
        <v>37</v>
      </c>
      <c r="C36" s="83" t="s">
        <v>31</v>
      </c>
      <c r="D36" s="25">
        <f>D35</f>
        <v>41.649900000000002</v>
      </c>
      <c r="E36" s="14"/>
      <c r="F36" s="9">
        <f t="shared" si="8"/>
        <v>0</v>
      </c>
      <c r="G36" s="25"/>
      <c r="H36" s="9">
        <f t="shared" si="12"/>
        <v>0</v>
      </c>
      <c r="I36" s="14"/>
      <c r="J36" s="9">
        <f t="shared" si="10"/>
        <v>0</v>
      </c>
      <c r="K36" s="46">
        <f t="shared" si="11"/>
        <v>0</v>
      </c>
      <c r="L36" s="9"/>
    </row>
    <row r="37" spans="1:12" ht="12" x14ac:dyDescent="0.2">
      <c r="A37" s="205"/>
      <c r="B37" s="99" t="s">
        <v>40</v>
      </c>
      <c r="C37" s="11" t="s">
        <v>31</v>
      </c>
      <c r="D37" s="14">
        <f>D36*1.05</f>
        <v>43.732395000000004</v>
      </c>
      <c r="E37" s="14"/>
      <c r="F37" s="9">
        <f t="shared" si="8"/>
        <v>0</v>
      </c>
      <c r="G37" s="14"/>
      <c r="H37" s="9">
        <f t="shared" si="12"/>
        <v>0</v>
      </c>
      <c r="I37" s="14"/>
      <c r="J37" s="9">
        <f t="shared" si="10"/>
        <v>0</v>
      </c>
      <c r="K37" s="46">
        <f t="shared" si="11"/>
        <v>0</v>
      </c>
      <c r="L37" s="9"/>
    </row>
    <row r="38" spans="1:12" ht="12" x14ac:dyDescent="0.2">
      <c r="A38" s="205"/>
      <c r="B38" s="99" t="s">
        <v>39</v>
      </c>
      <c r="C38" s="11" t="s">
        <v>3</v>
      </c>
      <c r="D38" s="14">
        <f>D35*0.3*25</f>
        <v>312.37425000000002</v>
      </c>
      <c r="E38" s="14"/>
      <c r="F38" s="9">
        <f t="shared" si="8"/>
        <v>0</v>
      </c>
      <c r="G38" s="14"/>
      <c r="H38" s="9">
        <f t="shared" si="12"/>
        <v>0</v>
      </c>
      <c r="I38" s="14"/>
      <c r="J38" s="9">
        <f t="shared" si="10"/>
        <v>0</v>
      </c>
      <c r="K38" s="46">
        <f t="shared" si="11"/>
        <v>0</v>
      </c>
      <c r="L38" s="9"/>
    </row>
    <row r="39" spans="1:12" ht="12" x14ac:dyDescent="0.2">
      <c r="A39" s="205"/>
      <c r="B39" s="93" t="s">
        <v>33</v>
      </c>
      <c r="C39" s="83" t="s">
        <v>2</v>
      </c>
      <c r="D39" s="25">
        <v>15</v>
      </c>
      <c r="E39" s="25"/>
      <c r="F39" s="9">
        <f t="shared" si="8"/>
        <v>0</v>
      </c>
      <c r="G39" s="14"/>
      <c r="H39" s="9">
        <f t="shared" si="12"/>
        <v>0</v>
      </c>
      <c r="I39" s="14"/>
      <c r="J39" s="9">
        <f t="shared" si="10"/>
        <v>0</v>
      </c>
      <c r="K39" s="46">
        <f t="shared" si="11"/>
        <v>0</v>
      </c>
      <c r="L39" s="9"/>
    </row>
    <row r="40" spans="1:12" ht="12" x14ac:dyDescent="0.2">
      <c r="A40" s="205"/>
      <c r="B40" s="99" t="s">
        <v>32</v>
      </c>
      <c r="C40" s="11" t="s">
        <v>3</v>
      </c>
      <c r="D40" s="14">
        <f>D35*0.25</f>
        <v>10.412475000000001</v>
      </c>
      <c r="E40" s="14"/>
      <c r="F40" s="9">
        <f t="shared" si="8"/>
        <v>0</v>
      </c>
      <c r="G40" s="14"/>
      <c r="H40" s="9">
        <f t="shared" si="12"/>
        <v>0</v>
      </c>
      <c r="I40" s="14"/>
      <c r="J40" s="9">
        <f t="shared" si="10"/>
        <v>0</v>
      </c>
      <c r="K40" s="46">
        <f t="shared" si="11"/>
        <v>0</v>
      </c>
      <c r="L40" s="9"/>
    </row>
    <row r="41" spans="1:12" ht="12" x14ac:dyDescent="0.2">
      <c r="A41" s="206"/>
      <c r="B41" s="99" t="s">
        <v>10</v>
      </c>
      <c r="C41" s="11" t="s">
        <v>5</v>
      </c>
      <c r="D41" s="14">
        <v>3</v>
      </c>
      <c r="E41" s="14"/>
      <c r="F41" s="9">
        <f t="shared" si="8"/>
        <v>0</v>
      </c>
      <c r="G41" s="14"/>
      <c r="H41" s="9">
        <f t="shared" si="12"/>
        <v>0</v>
      </c>
      <c r="I41" s="14"/>
      <c r="J41" s="9">
        <f t="shared" si="10"/>
        <v>0</v>
      </c>
      <c r="K41" s="46">
        <f t="shared" si="11"/>
        <v>0</v>
      </c>
      <c r="L41" s="9"/>
    </row>
    <row r="42" spans="1:12" ht="12" x14ac:dyDescent="0.2">
      <c r="A42" s="204">
        <v>25</v>
      </c>
      <c r="B42" s="55" t="s">
        <v>38</v>
      </c>
      <c r="C42" s="11" t="s">
        <v>36</v>
      </c>
      <c r="D42" s="10">
        <v>32.24</v>
      </c>
      <c r="E42" s="10"/>
      <c r="F42" s="9">
        <f t="shared" si="8"/>
        <v>0</v>
      </c>
      <c r="G42" s="14"/>
      <c r="H42" s="9">
        <f t="shared" si="12"/>
        <v>0</v>
      </c>
      <c r="I42" s="14"/>
      <c r="J42" s="9">
        <f t="shared" si="10"/>
        <v>0</v>
      </c>
      <c r="K42" s="46">
        <f t="shared" si="11"/>
        <v>0</v>
      </c>
      <c r="L42" s="9">
        <f>SUM(K42:K49)</f>
        <v>0</v>
      </c>
    </row>
    <row r="43" spans="1:12" ht="12" x14ac:dyDescent="0.2">
      <c r="A43" s="205"/>
      <c r="B43" s="93" t="s">
        <v>37</v>
      </c>
      <c r="C43" s="83" t="s">
        <v>36</v>
      </c>
      <c r="D43" s="25">
        <f>D42</f>
        <v>32.24</v>
      </c>
      <c r="E43" s="14"/>
      <c r="F43" s="9">
        <f t="shared" si="8"/>
        <v>0</v>
      </c>
      <c r="G43" s="14"/>
      <c r="H43" s="9">
        <f t="shared" si="12"/>
        <v>0</v>
      </c>
      <c r="I43" s="14"/>
      <c r="J43" s="9">
        <f t="shared" si="10"/>
        <v>0</v>
      </c>
      <c r="K43" s="46">
        <f t="shared" si="11"/>
        <v>0</v>
      </c>
      <c r="L43" s="9"/>
    </row>
    <row r="44" spans="1:12" ht="12" x14ac:dyDescent="0.2">
      <c r="A44" s="205"/>
      <c r="B44" s="99" t="s">
        <v>35</v>
      </c>
      <c r="C44" s="11" t="s">
        <v>31</v>
      </c>
      <c r="D44" s="14">
        <f>D43*0.1</f>
        <v>3.2240000000000002</v>
      </c>
      <c r="E44" s="14"/>
      <c r="F44" s="9">
        <f t="shared" si="8"/>
        <v>0</v>
      </c>
      <c r="G44" s="14"/>
      <c r="H44" s="9">
        <f t="shared" si="12"/>
        <v>0</v>
      </c>
      <c r="I44" s="14"/>
      <c r="J44" s="9">
        <f t="shared" si="10"/>
        <v>0</v>
      </c>
      <c r="K44" s="46">
        <f t="shared" si="11"/>
        <v>0</v>
      </c>
      <c r="L44" s="9"/>
    </row>
    <row r="45" spans="1:12" ht="12" x14ac:dyDescent="0.2">
      <c r="A45" s="205"/>
      <c r="B45" s="99" t="s">
        <v>34</v>
      </c>
      <c r="C45" s="11" t="s">
        <v>3</v>
      </c>
      <c r="D45" s="14">
        <f>D42*0.1*0.3*25</f>
        <v>24.18</v>
      </c>
      <c r="E45" s="14"/>
      <c r="F45" s="9">
        <f t="shared" si="8"/>
        <v>0</v>
      </c>
      <c r="G45" s="14"/>
      <c r="H45" s="9">
        <f t="shared" si="12"/>
        <v>0</v>
      </c>
      <c r="I45" s="14"/>
      <c r="J45" s="9">
        <f t="shared" si="10"/>
        <v>0</v>
      </c>
      <c r="K45" s="46">
        <f t="shared" si="11"/>
        <v>0</v>
      </c>
      <c r="L45" s="9"/>
    </row>
    <row r="46" spans="1:12" ht="12" x14ac:dyDescent="0.2">
      <c r="A46" s="205"/>
      <c r="B46" s="93" t="s">
        <v>33</v>
      </c>
      <c r="C46" s="83" t="s">
        <v>2</v>
      </c>
      <c r="D46" s="25">
        <v>3</v>
      </c>
      <c r="E46" s="25"/>
      <c r="F46" s="9">
        <f t="shared" si="8"/>
        <v>0</v>
      </c>
      <c r="G46" s="14"/>
      <c r="H46" s="9">
        <f t="shared" si="12"/>
        <v>0</v>
      </c>
      <c r="I46" s="14"/>
      <c r="J46" s="9">
        <f t="shared" si="10"/>
        <v>0</v>
      </c>
      <c r="K46" s="46">
        <f t="shared" si="11"/>
        <v>0</v>
      </c>
      <c r="L46" s="9"/>
    </row>
    <row r="47" spans="1:12" ht="12" x14ac:dyDescent="0.2">
      <c r="A47" s="205"/>
      <c r="B47" s="99" t="s">
        <v>32</v>
      </c>
      <c r="C47" s="11" t="s">
        <v>3</v>
      </c>
      <c r="D47" s="14">
        <f>D42*0.1*0.2</f>
        <v>0.64480000000000004</v>
      </c>
      <c r="E47" s="14"/>
      <c r="F47" s="9">
        <f t="shared" si="8"/>
        <v>0</v>
      </c>
      <c r="G47" s="14"/>
      <c r="H47" s="9">
        <f t="shared" si="12"/>
        <v>0</v>
      </c>
      <c r="I47" s="14"/>
      <c r="J47" s="9">
        <f t="shared" si="10"/>
        <v>0</v>
      </c>
      <c r="K47" s="46">
        <f t="shared" si="11"/>
        <v>0</v>
      </c>
      <c r="L47" s="9"/>
    </row>
    <row r="48" spans="1:12" ht="12" x14ac:dyDescent="0.2">
      <c r="A48" s="206"/>
      <c r="B48" s="99" t="s">
        <v>10</v>
      </c>
      <c r="C48" s="11" t="s">
        <v>5</v>
      </c>
      <c r="D48" s="14">
        <v>2</v>
      </c>
      <c r="E48" s="14"/>
      <c r="F48" s="9">
        <f t="shared" si="8"/>
        <v>0</v>
      </c>
      <c r="G48" s="14"/>
      <c r="H48" s="9">
        <f t="shared" si="12"/>
        <v>0</v>
      </c>
      <c r="I48" s="14"/>
      <c r="J48" s="9">
        <f t="shared" si="10"/>
        <v>0</v>
      </c>
      <c r="K48" s="46">
        <f t="shared" si="11"/>
        <v>0</v>
      </c>
      <c r="L48" s="9"/>
    </row>
    <row r="49" spans="1:44" ht="12" x14ac:dyDescent="0.2">
      <c r="A49" s="82"/>
      <c r="B49" s="145" t="s">
        <v>78</v>
      </c>
      <c r="C49" s="146"/>
      <c r="D49" s="147"/>
      <c r="E49" s="148"/>
      <c r="F49" s="149">
        <f t="shared" si="8"/>
        <v>0</v>
      </c>
      <c r="G49" s="150"/>
      <c r="H49" s="149">
        <f t="shared" si="12"/>
        <v>0</v>
      </c>
      <c r="I49" s="150"/>
      <c r="J49" s="149">
        <f t="shared" si="10"/>
        <v>0</v>
      </c>
      <c r="K49" s="151">
        <f t="shared" si="11"/>
        <v>0</v>
      </c>
      <c r="L49" s="149"/>
    </row>
    <row r="50" spans="1:44" ht="12" x14ac:dyDescent="0.2">
      <c r="A50" s="100"/>
      <c r="B50" s="55" t="s">
        <v>30</v>
      </c>
      <c r="C50" s="11" t="s">
        <v>26</v>
      </c>
      <c r="D50" s="10">
        <v>32.940000000000005</v>
      </c>
      <c r="E50" s="10"/>
      <c r="F50" s="9">
        <f t="shared" si="8"/>
        <v>0</v>
      </c>
      <c r="G50" s="14"/>
      <c r="H50" s="9">
        <f t="shared" si="12"/>
        <v>0</v>
      </c>
      <c r="I50" s="14"/>
      <c r="J50" s="9">
        <f t="shared" si="10"/>
        <v>0</v>
      </c>
      <c r="K50" s="46">
        <f t="shared" si="11"/>
        <v>0</v>
      </c>
      <c r="L50" s="9">
        <f>SUM(K50:K54)</f>
        <v>0</v>
      </c>
    </row>
    <row r="51" spans="1:44" ht="12" x14ac:dyDescent="0.2">
      <c r="A51" s="100"/>
      <c r="B51" s="12" t="s">
        <v>23</v>
      </c>
      <c r="C51" s="11" t="s">
        <v>26</v>
      </c>
      <c r="D51" s="10">
        <f>D50</f>
        <v>32.940000000000005</v>
      </c>
      <c r="E51" s="10"/>
      <c r="F51" s="9">
        <f t="shared" si="8"/>
        <v>0</v>
      </c>
      <c r="G51" s="14"/>
      <c r="H51" s="9">
        <f t="shared" si="12"/>
        <v>0</v>
      </c>
      <c r="I51" s="14"/>
      <c r="J51" s="9">
        <f t="shared" si="10"/>
        <v>0</v>
      </c>
      <c r="K51" s="46">
        <f t="shared" si="11"/>
        <v>0</v>
      </c>
      <c r="L51" s="9"/>
    </row>
    <row r="52" spans="1:44" ht="12" x14ac:dyDescent="0.2">
      <c r="A52" s="100"/>
      <c r="B52" s="12" t="s">
        <v>29</v>
      </c>
      <c r="C52" s="11" t="s">
        <v>28</v>
      </c>
      <c r="D52" s="10">
        <f>D50/8</f>
        <v>4.1175000000000006</v>
      </c>
      <c r="E52" s="10"/>
      <c r="F52" s="9">
        <f t="shared" si="8"/>
        <v>0</v>
      </c>
      <c r="G52" s="14"/>
      <c r="H52" s="9">
        <f t="shared" si="12"/>
        <v>0</v>
      </c>
      <c r="I52" s="14"/>
      <c r="J52" s="9">
        <f t="shared" si="10"/>
        <v>0</v>
      </c>
      <c r="K52" s="46">
        <f t="shared" si="11"/>
        <v>0</v>
      </c>
      <c r="L52" s="9"/>
    </row>
    <row r="53" spans="1:44" ht="12" x14ac:dyDescent="0.2">
      <c r="A53" s="100"/>
      <c r="B53" s="12" t="s">
        <v>27</v>
      </c>
      <c r="C53" s="11" t="s">
        <v>3</v>
      </c>
      <c r="D53" s="10">
        <f>D50*0.25</f>
        <v>8.2350000000000012</v>
      </c>
      <c r="E53" s="10"/>
      <c r="F53" s="9">
        <f t="shared" si="8"/>
        <v>0</v>
      </c>
      <c r="G53" s="14"/>
      <c r="H53" s="9">
        <f t="shared" si="12"/>
        <v>0</v>
      </c>
      <c r="I53" s="14"/>
      <c r="J53" s="9">
        <f t="shared" si="10"/>
        <v>0</v>
      </c>
      <c r="K53" s="46">
        <f t="shared" si="11"/>
        <v>0</v>
      </c>
      <c r="L53" s="9"/>
    </row>
    <row r="54" spans="1:44" ht="12" x14ac:dyDescent="0.2">
      <c r="A54" s="100"/>
      <c r="B54" s="12" t="s">
        <v>10</v>
      </c>
      <c r="C54" s="11" t="s">
        <v>5</v>
      </c>
      <c r="D54" s="10">
        <v>2</v>
      </c>
      <c r="E54" s="10"/>
      <c r="F54" s="9">
        <f t="shared" si="8"/>
        <v>0</v>
      </c>
      <c r="G54" s="14"/>
      <c r="H54" s="9">
        <f t="shared" si="12"/>
        <v>0</v>
      </c>
      <c r="I54" s="14"/>
      <c r="J54" s="9">
        <f t="shared" si="10"/>
        <v>0</v>
      </c>
      <c r="K54" s="46">
        <f t="shared" si="11"/>
        <v>0</v>
      </c>
      <c r="L54" s="9"/>
    </row>
    <row r="55" spans="1:44" s="7" customFormat="1" ht="12" x14ac:dyDescent="0.2">
      <c r="A55" s="13"/>
      <c r="B55" s="55" t="s">
        <v>25</v>
      </c>
      <c r="C55" s="11" t="s">
        <v>24</v>
      </c>
      <c r="D55" s="10">
        <v>15.299999999999997</v>
      </c>
      <c r="E55" s="10"/>
      <c r="F55" s="9"/>
      <c r="G55" s="14"/>
      <c r="H55" s="9"/>
      <c r="I55" s="14"/>
      <c r="J55" s="9"/>
      <c r="K55" s="46"/>
      <c r="L55" s="9">
        <f>SUM(K55:K58)</f>
        <v>0</v>
      </c>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1:44" s="7" customFormat="1" ht="12" x14ac:dyDescent="0.2">
      <c r="A56" s="13"/>
      <c r="B56" s="12" t="s">
        <v>23</v>
      </c>
      <c r="C56" s="11" t="s">
        <v>22</v>
      </c>
      <c r="D56" s="10">
        <f>D55</f>
        <v>15.299999999999997</v>
      </c>
      <c r="E56" s="10"/>
      <c r="F56" s="9">
        <f>E56*D56</f>
        <v>0</v>
      </c>
      <c r="G56" s="10"/>
      <c r="H56" s="9">
        <f>G56*D56</f>
        <v>0</v>
      </c>
      <c r="I56" s="10"/>
      <c r="J56" s="9">
        <f>I56*D56</f>
        <v>0</v>
      </c>
      <c r="K56" s="46">
        <f>J56+H56+F56</f>
        <v>0</v>
      </c>
      <c r="L56" s="9"/>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1:44" s="7" customFormat="1" ht="12" x14ac:dyDescent="0.2">
      <c r="A57" s="13"/>
      <c r="B57" s="12" t="s">
        <v>66</v>
      </c>
      <c r="C57" s="11" t="s">
        <v>1</v>
      </c>
      <c r="D57" s="10">
        <f>D55/6</f>
        <v>2.5499999999999994</v>
      </c>
      <c r="E57" s="10"/>
      <c r="F57" s="9">
        <f>E57*D57</f>
        <v>0</v>
      </c>
      <c r="G57" s="10"/>
      <c r="H57" s="9">
        <f>G57*D57</f>
        <v>0</v>
      </c>
      <c r="I57" s="10"/>
      <c r="J57" s="9">
        <f>I57*D57</f>
        <v>0</v>
      </c>
      <c r="K57" s="46">
        <f>J57+H57+F57</f>
        <v>0</v>
      </c>
      <c r="L57" s="9"/>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row>
    <row r="58" spans="1:44" s="7" customFormat="1" ht="12" x14ac:dyDescent="0.2">
      <c r="A58" s="13"/>
      <c r="B58" s="12" t="s">
        <v>10</v>
      </c>
      <c r="C58" s="11" t="s">
        <v>5</v>
      </c>
      <c r="D58" s="10">
        <v>2</v>
      </c>
      <c r="E58" s="10"/>
      <c r="F58" s="9">
        <f>E58*D58</f>
        <v>0</v>
      </c>
      <c r="G58" s="10"/>
      <c r="H58" s="9">
        <f>G58*D58</f>
        <v>0</v>
      </c>
      <c r="I58" s="10"/>
      <c r="J58" s="9">
        <f>I58*D58</f>
        <v>0</v>
      </c>
      <c r="K58" s="46">
        <f>J58+H58+F58</f>
        <v>0</v>
      </c>
      <c r="L58" s="9"/>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1:44" ht="12" x14ac:dyDescent="0.2">
      <c r="A59" s="82"/>
      <c r="B59" s="145" t="s">
        <v>77</v>
      </c>
      <c r="C59" s="146"/>
      <c r="D59" s="157"/>
      <c r="E59" s="150"/>
      <c r="F59" s="149"/>
      <c r="G59" s="157"/>
      <c r="H59" s="149"/>
      <c r="I59" s="157"/>
      <c r="J59" s="149"/>
      <c r="K59" s="151"/>
      <c r="L59" s="149"/>
    </row>
    <row r="60" spans="1:44" ht="12" x14ac:dyDescent="0.2">
      <c r="A60" s="80"/>
      <c r="B60" s="55" t="s">
        <v>44</v>
      </c>
      <c r="C60" s="11" t="s">
        <v>31</v>
      </c>
      <c r="D60" s="107">
        <f>(2.64+33.37+2.11)*0.5/2</f>
        <v>9.5299999999999994</v>
      </c>
      <c r="E60" s="10"/>
      <c r="F60" s="9">
        <f t="shared" ref="F60:F82" si="17">E60*D60</f>
        <v>0</v>
      </c>
      <c r="G60" s="14"/>
      <c r="H60" s="9">
        <f t="shared" ref="H60:H80" si="18">G60*D60</f>
        <v>0</v>
      </c>
      <c r="I60" s="14"/>
      <c r="J60" s="9">
        <f t="shared" ref="J60:J82" si="19">I60*D60</f>
        <v>0</v>
      </c>
      <c r="K60" s="46">
        <f t="shared" ref="K60:K83" si="20">J60+H60+F60</f>
        <v>0</v>
      </c>
      <c r="L60" s="9">
        <f>SUM(K60:K64)</f>
        <v>0</v>
      </c>
    </row>
    <row r="61" spans="1:44" ht="12" x14ac:dyDescent="0.2">
      <c r="A61" s="95"/>
      <c r="B61" s="88" t="s">
        <v>37</v>
      </c>
      <c r="C61" s="89" t="s">
        <v>43</v>
      </c>
      <c r="D61" s="25">
        <f>D60</f>
        <v>9.5299999999999994</v>
      </c>
      <c r="E61" s="90"/>
      <c r="F61" s="9">
        <f t="shared" si="17"/>
        <v>0</v>
      </c>
      <c r="G61" s="90"/>
      <c r="H61" s="9">
        <f t="shared" si="18"/>
        <v>0</v>
      </c>
      <c r="I61" s="90"/>
      <c r="J61" s="9">
        <f t="shared" si="19"/>
        <v>0</v>
      </c>
      <c r="K61" s="46">
        <f t="shared" si="20"/>
        <v>0</v>
      </c>
      <c r="L61" s="9"/>
    </row>
    <row r="62" spans="1:44" ht="12" x14ac:dyDescent="0.2">
      <c r="A62" s="95"/>
      <c r="B62" s="96" t="s">
        <v>64</v>
      </c>
      <c r="C62" s="89" t="s">
        <v>36</v>
      </c>
      <c r="D62" s="30">
        <f>D60*1.15</f>
        <v>10.959499999999998</v>
      </c>
      <c r="E62" s="30"/>
      <c r="F62" s="9">
        <f t="shared" si="17"/>
        <v>0</v>
      </c>
      <c r="G62" s="30"/>
      <c r="H62" s="9">
        <f t="shared" si="18"/>
        <v>0</v>
      </c>
      <c r="I62" s="30"/>
      <c r="J62" s="9">
        <f t="shared" si="19"/>
        <v>0</v>
      </c>
      <c r="K62" s="46">
        <f t="shared" si="20"/>
        <v>0</v>
      </c>
      <c r="L62" s="9"/>
    </row>
    <row r="63" spans="1:44" ht="12" x14ac:dyDescent="0.2">
      <c r="A63" s="95"/>
      <c r="B63" s="96" t="s">
        <v>42</v>
      </c>
      <c r="C63" s="97" t="s">
        <v>3</v>
      </c>
      <c r="D63" s="30">
        <f>D60*1.15</f>
        <v>10.959499999999998</v>
      </c>
      <c r="E63" s="30"/>
      <c r="F63" s="9">
        <f t="shared" si="17"/>
        <v>0</v>
      </c>
      <c r="G63" s="30"/>
      <c r="H63" s="9">
        <f t="shared" si="18"/>
        <v>0</v>
      </c>
      <c r="I63" s="30"/>
      <c r="J63" s="9">
        <f t="shared" si="19"/>
        <v>0</v>
      </c>
      <c r="K63" s="46">
        <f t="shared" si="20"/>
        <v>0</v>
      </c>
      <c r="L63" s="9"/>
    </row>
    <row r="64" spans="1:44" ht="12" x14ac:dyDescent="0.3">
      <c r="A64" s="98"/>
      <c r="B64" s="94" t="s">
        <v>10</v>
      </c>
      <c r="C64" s="83" t="s">
        <v>5</v>
      </c>
      <c r="D64" s="25">
        <v>2</v>
      </c>
      <c r="E64" s="25"/>
      <c r="F64" s="9">
        <f t="shared" si="17"/>
        <v>0</v>
      </c>
      <c r="G64" s="14"/>
      <c r="H64" s="9">
        <f t="shared" si="18"/>
        <v>0</v>
      </c>
      <c r="I64" s="14"/>
      <c r="J64" s="9">
        <f t="shared" si="19"/>
        <v>0</v>
      </c>
      <c r="K64" s="46">
        <f t="shared" si="20"/>
        <v>0</v>
      </c>
      <c r="L64" s="9"/>
    </row>
    <row r="65" spans="1:12" ht="12" x14ac:dyDescent="0.2">
      <c r="A65" s="80"/>
      <c r="B65" s="55" t="s">
        <v>79</v>
      </c>
      <c r="C65" s="11" t="s">
        <v>36</v>
      </c>
      <c r="D65" s="10">
        <f>(2.64+33.37+2.11+0.8)/2</f>
        <v>19.459999999999997</v>
      </c>
      <c r="E65" s="10"/>
      <c r="F65" s="9">
        <f t="shared" si="17"/>
        <v>0</v>
      </c>
      <c r="G65" s="14"/>
      <c r="H65" s="9">
        <f t="shared" si="18"/>
        <v>0</v>
      </c>
      <c r="I65" s="14"/>
      <c r="J65" s="9">
        <f t="shared" si="19"/>
        <v>0</v>
      </c>
      <c r="K65" s="46">
        <f t="shared" si="20"/>
        <v>0</v>
      </c>
      <c r="L65" s="9">
        <f>SUM(K65:K66)</f>
        <v>0</v>
      </c>
    </row>
    <row r="66" spans="1:12" ht="12" x14ac:dyDescent="0.2">
      <c r="A66" s="95"/>
      <c r="B66" s="88" t="s">
        <v>65</v>
      </c>
      <c r="C66" s="89" t="s">
        <v>36</v>
      </c>
      <c r="D66" s="25">
        <f>D65</f>
        <v>19.459999999999997</v>
      </c>
      <c r="E66" s="30"/>
      <c r="F66" s="9">
        <f t="shared" si="17"/>
        <v>0</v>
      </c>
      <c r="G66" s="30"/>
      <c r="H66" s="9">
        <f t="shared" si="18"/>
        <v>0</v>
      </c>
      <c r="I66" s="90"/>
      <c r="J66" s="9">
        <f t="shared" si="19"/>
        <v>0</v>
      </c>
      <c r="K66" s="46">
        <f t="shared" si="20"/>
        <v>0</v>
      </c>
      <c r="L66" s="9"/>
    </row>
    <row r="67" spans="1:12" ht="12" x14ac:dyDescent="0.2">
      <c r="A67" s="204">
        <v>23</v>
      </c>
      <c r="B67" s="55" t="s">
        <v>41</v>
      </c>
      <c r="C67" s="11" t="s">
        <v>31</v>
      </c>
      <c r="D67" s="10">
        <f>D60</f>
        <v>9.5299999999999994</v>
      </c>
      <c r="E67" s="10"/>
      <c r="F67" s="9">
        <f t="shared" si="17"/>
        <v>0</v>
      </c>
      <c r="G67" s="14"/>
      <c r="H67" s="9">
        <f t="shared" si="18"/>
        <v>0</v>
      </c>
      <c r="I67" s="14"/>
      <c r="J67" s="9">
        <f t="shared" si="19"/>
        <v>0</v>
      </c>
      <c r="K67" s="46">
        <f t="shared" si="20"/>
        <v>0</v>
      </c>
      <c r="L67" s="9">
        <f>SUM(K67:K73)</f>
        <v>0</v>
      </c>
    </row>
    <row r="68" spans="1:12" ht="12" x14ac:dyDescent="0.2">
      <c r="A68" s="205"/>
      <c r="B68" s="93" t="s">
        <v>37</v>
      </c>
      <c r="C68" s="83" t="s">
        <v>31</v>
      </c>
      <c r="D68" s="25">
        <f>D67</f>
        <v>9.5299999999999994</v>
      </c>
      <c r="E68" s="14"/>
      <c r="F68" s="9">
        <f t="shared" si="17"/>
        <v>0</v>
      </c>
      <c r="G68" s="25"/>
      <c r="H68" s="9">
        <f t="shared" si="18"/>
        <v>0</v>
      </c>
      <c r="I68" s="14"/>
      <c r="J68" s="9">
        <f t="shared" si="19"/>
        <v>0</v>
      </c>
      <c r="K68" s="46">
        <f t="shared" si="20"/>
        <v>0</v>
      </c>
      <c r="L68" s="9"/>
    </row>
    <row r="69" spans="1:12" ht="12" x14ac:dyDescent="0.2">
      <c r="A69" s="205"/>
      <c r="B69" s="99" t="s">
        <v>40</v>
      </c>
      <c r="C69" s="11" t="s">
        <v>31</v>
      </c>
      <c r="D69" s="14">
        <f>D68*1.05</f>
        <v>10.006499999999999</v>
      </c>
      <c r="E69" s="14"/>
      <c r="F69" s="9">
        <f t="shared" si="17"/>
        <v>0</v>
      </c>
      <c r="G69" s="14"/>
      <c r="H69" s="9">
        <f t="shared" si="18"/>
        <v>0</v>
      </c>
      <c r="I69" s="14"/>
      <c r="J69" s="9">
        <f t="shared" si="19"/>
        <v>0</v>
      </c>
      <c r="K69" s="46">
        <f t="shared" si="20"/>
        <v>0</v>
      </c>
      <c r="L69" s="9"/>
    </row>
    <row r="70" spans="1:12" ht="12" x14ac:dyDescent="0.2">
      <c r="A70" s="205"/>
      <c r="B70" s="99" t="s">
        <v>39</v>
      </c>
      <c r="C70" s="11" t="s">
        <v>3</v>
      </c>
      <c r="D70" s="14">
        <f>D67*0.3*25</f>
        <v>71.474999999999994</v>
      </c>
      <c r="E70" s="14"/>
      <c r="F70" s="9">
        <f t="shared" si="17"/>
        <v>0</v>
      </c>
      <c r="G70" s="14"/>
      <c r="H70" s="9">
        <f t="shared" si="18"/>
        <v>0</v>
      </c>
      <c r="I70" s="14"/>
      <c r="J70" s="9">
        <f t="shared" si="19"/>
        <v>0</v>
      </c>
      <c r="K70" s="46">
        <f t="shared" si="20"/>
        <v>0</v>
      </c>
      <c r="L70" s="9"/>
    </row>
    <row r="71" spans="1:12" ht="12" x14ac:dyDescent="0.2">
      <c r="A71" s="205"/>
      <c r="B71" s="93" t="s">
        <v>33</v>
      </c>
      <c r="C71" s="83" t="s">
        <v>2</v>
      </c>
      <c r="D71" s="25">
        <v>15</v>
      </c>
      <c r="E71" s="25"/>
      <c r="F71" s="9">
        <f t="shared" si="17"/>
        <v>0</v>
      </c>
      <c r="G71" s="14"/>
      <c r="H71" s="9">
        <f t="shared" si="18"/>
        <v>0</v>
      </c>
      <c r="I71" s="14"/>
      <c r="J71" s="9">
        <f t="shared" si="19"/>
        <v>0</v>
      </c>
      <c r="K71" s="46">
        <f t="shared" si="20"/>
        <v>0</v>
      </c>
      <c r="L71" s="9"/>
    </row>
    <row r="72" spans="1:12" ht="12" x14ac:dyDescent="0.2">
      <c r="A72" s="205"/>
      <c r="B72" s="99" t="s">
        <v>32</v>
      </c>
      <c r="C72" s="11" t="s">
        <v>3</v>
      </c>
      <c r="D72" s="14">
        <f>D67*0.25</f>
        <v>2.3824999999999998</v>
      </c>
      <c r="E72" s="14"/>
      <c r="F72" s="9">
        <f t="shared" si="17"/>
        <v>0</v>
      </c>
      <c r="G72" s="14"/>
      <c r="H72" s="9">
        <f t="shared" si="18"/>
        <v>0</v>
      </c>
      <c r="I72" s="14"/>
      <c r="J72" s="9">
        <f t="shared" si="19"/>
        <v>0</v>
      </c>
      <c r="K72" s="46">
        <f t="shared" si="20"/>
        <v>0</v>
      </c>
      <c r="L72" s="9"/>
    </row>
    <row r="73" spans="1:12" ht="12" x14ac:dyDescent="0.2">
      <c r="A73" s="206"/>
      <c r="B73" s="99" t="s">
        <v>10</v>
      </c>
      <c r="C73" s="11" t="s">
        <v>5</v>
      </c>
      <c r="D73" s="14">
        <v>3</v>
      </c>
      <c r="E73" s="14"/>
      <c r="F73" s="9">
        <f t="shared" si="17"/>
        <v>0</v>
      </c>
      <c r="G73" s="14"/>
      <c r="H73" s="9">
        <f t="shared" si="18"/>
        <v>0</v>
      </c>
      <c r="I73" s="14"/>
      <c r="J73" s="9">
        <f t="shared" si="19"/>
        <v>0</v>
      </c>
      <c r="K73" s="46">
        <f t="shared" si="20"/>
        <v>0</v>
      </c>
      <c r="L73" s="9"/>
    </row>
    <row r="74" spans="1:12" ht="12" x14ac:dyDescent="0.2">
      <c r="A74" s="204">
        <v>25</v>
      </c>
      <c r="B74" s="55" t="s">
        <v>38</v>
      </c>
      <c r="C74" s="11" t="s">
        <v>36</v>
      </c>
      <c r="D74" s="10">
        <f>(1.02+0.45+1.37+1.47+1.47+1.47+1.58+1.36+1.43+1.46+1.36)/2</f>
        <v>7.2199999999999989</v>
      </c>
      <c r="E74" s="10"/>
      <c r="F74" s="9">
        <f t="shared" si="17"/>
        <v>0</v>
      </c>
      <c r="G74" s="14"/>
      <c r="H74" s="9">
        <f t="shared" si="18"/>
        <v>0</v>
      </c>
      <c r="I74" s="14"/>
      <c r="J74" s="9">
        <f t="shared" si="19"/>
        <v>0</v>
      </c>
      <c r="K74" s="46">
        <f t="shared" si="20"/>
        <v>0</v>
      </c>
      <c r="L74" s="9">
        <f>SUM(K74:K80)</f>
        <v>0</v>
      </c>
    </row>
    <row r="75" spans="1:12" ht="12" x14ac:dyDescent="0.2">
      <c r="A75" s="205"/>
      <c r="B75" s="93" t="s">
        <v>37</v>
      </c>
      <c r="C75" s="83" t="s">
        <v>36</v>
      </c>
      <c r="D75" s="25">
        <f>D74</f>
        <v>7.2199999999999989</v>
      </c>
      <c r="E75" s="14"/>
      <c r="F75" s="9">
        <f t="shared" si="17"/>
        <v>0</v>
      </c>
      <c r="G75" s="14"/>
      <c r="H75" s="9">
        <f t="shared" si="18"/>
        <v>0</v>
      </c>
      <c r="I75" s="14"/>
      <c r="J75" s="9">
        <f t="shared" si="19"/>
        <v>0</v>
      </c>
      <c r="K75" s="46">
        <f t="shared" si="20"/>
        <v>0</v>
      </c>
      <c r="L75" s="9"/>
    </row>
    <row r="76" spans="1:12" ht="12" x14ac:dyDescent="0.2">
      <c r="A76" s="205"/>
      <c r="B76" s="99" t="s">
        <v>35</v>
      </c>
      <c r="C76" s="11" t="s">
        <v>31</v>
      </c>
      <c r="D76" s="14">
        <f>D75*0.1</f>
        <v>0.72199999999999998</v>
      </c>
      <c r="E76" s="14"/>
      <c r="F76" s="9">
        <f t="shared" si="17"/>
        <v>0</v>
      </c>
      <c r="G76" s="14"/>
      <c r="H76" s="9">
        <f t="shared" si="18"/>
        <v>0</v>
      </c>
      <c r="I76" s="14"/>
      <c r="J76" s="9">
        <f t="shared" si="19"/>
        <v>0</v>
      </c>
      <c r="K76" s="46">
        <f t="shared" si="20"/>
        <v>0</v>
      </c>
      <c r="L76" s="9"/>
    </row>
    <row r="77" spans="1:12" ht="12" x14ac:dyDescent="0.2">
      <c r="A77" s="205"/>
      <c r="B77" s="99" t="s">
        <v>34</v>
      </c>
      <c r="C77" s="11" t="s">
        <v>3</v>
      </c>
      <c r="D77" s="14">
        <f>D74*0.1*0.3*25</f>
        <v>5.415</v>
      </c>
      <c r="E77" s="14"/>
      <c r="F77" s="9">
        <f t="shared" si="17"/>
        <v>0</v>
      </c>
      <c r="G77" s="14"/>
      <c r="H77" s="9">
        <f t="shared" si="18"/>
        <v>0</v>
      </c>
      <c r="I77" s="14"/>
      <c r="J77" s="9">
        <f t="shared" si="19"/>
        <v>0</v>
      </c>
      <c r="K77" s="46">
        <f t="shared" si="20"/>
        <v>0</v>
      </c>
      <c r="L77" s="9"/>
    </row>
    <row r="78" spans="1:12" ht="12" x14ac:dyDescent="0.2">
      <c r="A78" s="205"/>
      <c r="B78" s="93" t="s">
        <v>33</v>
      </c>
      <c r="C78" s="83" t="s">
        <v>2</v>
      </c>
      <c r="D78" s="25">
        <v>3</v>
      </c>
      <c r="E78" s="25"/>
      <c r="F78" s="9">
        <f t="shared" si="17"/>
        <v>0</v>
      </c>
      <c r="G78" s="14"/>
      <c r="H78" s="9">
        <f t="shared" si="18"/>
        <v>0</v>
      </c>
      <c r="I78" s="14"/>
      <c r="J78" s="9">
        <f t="shared" si="19"/>
        <v>0</v>
      </c>
      <c r="K78" s="46">
        <f t="shared" si="20"/>
        <v>0</v>
      </c>
      <c r="L78" s="9"/>
    </row>
    <row r="79" spans="1:12" ht="12" x14ac:dyDescent="0.2">
      <c r="A79" s="205"/>
      <c r="B79" s="99" t="s">
        <v>32</v>
      </c>
      <c r="C79" s="11" t="s">
        <v>3</v>
      </c>
      <c r="D79" s="14">
        <f>D74*0.1*0.2</f>
        <v>0.1444</v>
      </c>
      <c r="E79" s="14"/>
      <c r="F79" s="9">
        <f t="shared" si="17"/>
        <v>0</v>
      </c>
      <c r="G79" s="14"/>
      <c r="H79" s="9">
        <f t="shared" si="18"/>
        <v>0</v>
      </c>
      <c r="I79" s="14"/>
      <c r="J79" s="9">
        <f t="shared" si="19"/>
        <v>0</v>
      </c>
      <c r="K79" s="46">
        <f t="shared" si="20"/>
        <v>0</v>
      </c>
      <c r="L79" s="9"/>
    </row>
    <row r="80" spans="1:12" ht="12" x14ac:dyDescent="0.2">
      <c r="A80" s="206"/>
      <c r="B80" s="99" t="s">
        <v>10</v>
      </c>
      <c r="C80" s="11" t="s">
        <v>5</v>
      </c>
      <c r="D80" s="14">
        <v>2</v>
      </c>
      <c r="E80" s="14"/>
      <c r="F80" s="9">
        <f t="shared" si="17"/>
        <v>0</v>
      </c>
      <c r="G80" s="14"/>
      <c r="H80" s="9">
        <f t="shared" si="18"/>
        <v>0</v>
      </c>
      <c r="I80" s="14"/>
      <c r="J80" s="9">
        <f t="shared" si="19"/>
        <v>0</v>
      </c>
      <c r="K80" s="46">
        <f t="shared" si="20"/>
        <v>0</v>
      </c>
      <c r="L80" s="9"/>
    </row>
    <row r="81" spans="1:44" s="7" customFormat="1" ht="12" x14ac:dyDescent="0.2">
      <c r="A81" s="8"/>
      <c r="B81" s="55" t="s">
        <v>18</v>
      </c>
      <c r="C81" s="11" t="s">
        <v>13</v>
      </c>
      <c r="D81" s="10">
        <v>1</v>
      </c>
      <c r="E81" s="10"/>
      <c r="F81" s="9">
        <f t="shared" si="17"/>
        <v>0</v>
      </c>
      <c r="G81" s="14"/>
      <c r="H81" s="9"/>
      <c r="I81" s="14"/>
      <c r="J81" s="9">
        <f t="shared" si="19"/>
        <v>0</v>
      </c>
      <c r="K81" s="46">
        <f t="shared" si="20"/>
        <v>0</v>
      </c>
      <c r="L81" s="9">
        <f>K81</f>
        <v>0</v>
      </c>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row>
    <row r="82" spans="1:44" s="7" customFormat="1" ht="12" x14ac:dyDescent="0.2">
      <c r="A82" s="8"/>
      <c r="B82" s="55" t="s">
        <v>21</v>
      </c>
      <c r="C82" s="11" t="s">
        <v>13</v>
      </c>
      <c r="D82" s="10">
        <v>3</v>
      </c>
      <c r="E82" s="10"/>
      <c r="F82" s="9">
        <f t="shared" si="17"/>
        <v>0</v>
      </c>
      <c r="G82" s="14"/>
      <c r="H82" s="9">
        <f>G82*D82</f>
        <v>0</v>
      </c>
      <c r="I82" s="14"/>
      <c r="J82" s="9">
        <f t="shared" si="19"/>
        <v>0</v>
      </c>
      <c r="K82" s="46">
        <f t="shared" si="20"/>
        <v>0</v>
      </c>
      <c r="L82" s="9">
        <f>K82</f>
        <v>0</v>
      </c>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row>
    <row r="83" spans="1:44" ht="12" x14ac:dyDescent="0.2">
      <c r="A83" s="101"/>
      <c r="B83" s="158" t="s">
        <v>4</v>
      </c>
      <c r="C83" s="159"/>
      <c r="D83" s="160"/>
      <c r="E83" s="160"/>
      <c r="F83" s="161">
        <f>SUM(F8:F82)</f>
        <v>0</v>
      </c>
      <c r="G83" s="161"/>
      <c r="H83" s="161">
        <f>SUM(H8:H82)</f>
        <v>0</v>
      </c>
      <c r="I83" s="161"/>
      <c r="J83" s="161">
        <f>SUM(J8:J82)</f>
        <v>0</v>
      </c>
      <c r="K83" s="162">
        <f t="shared" si="20"/>
        <v>0</v>
      </c>
      <c r="L83" s="161">
        <f>SUM(L7:L82)</f>
        <v>0</v>
      </c>
    </row>
    <row r="84" spans="1:44" ht="12" x14ac:dyDescent="0.3">
      <c r="A84" s="101"/>
      <c r="B84" s="108" t="s">
        <v>11</v>
      </c>
      <c r="C84" s="109">
        <v>0.05</v>
      </c>
      <c r="D84" s="90"/>
      <c r="E84" s="97"/>
      <c r="F84" s="90"/>
      <c r="G84" s="90"/>
      <c r="H84" s="90"/>
      <c r="I84" s="90"/>
      <c r="J84" s="97"/>
      <c r="K84" s="110">
        <f>F83*C84</f>
        <v>0</v>
      </c>
      <c r="L84" s="111"/>
    </row>
    <row r="85" spans="1:44" ht="12" x14ac:dyDescent="0.3">
      <c r="A85" s="101"/>
      <c r="B85" s="168" t="s">
        <v>4</v>
      </c>
      <c r="C85" s="155"/>
      <c r="D85" s="169"/>
      <c r="E85" s="155"/>
      <c r="F85" s="155"/>
      <c r="G85" s="169"/>
      <c r="H85" s="169"/>
      <c r="I85" s="169"/>
      <c r="J85" s="155"/>
      <c r="K85" s="170">
        <f>K83+K84</f>
        <v>0</v>
      </c>
      <c r="L85" s="111"/>
    </row>
    <row r="86" spans="1:44" ht="12" x14ac:dyDescent="0.3">
      <c r="A86" s="101"/>
      <c r="B86" s="108" t="s">
        <v>14</v>
      </c>
      <c r="C86" s="109">
        <v>0.08</v>
      </c>
      <c r="D86" s="90"/>
      <c r="E86" s="97"/>
      <c r="F86" s="97"/>
      <c r="G86" s="90"/>
      <c r="H86" s="90"/>
      <c r="I86" s="90"/>
      <c r="J86" s="97"/>
      <c r="K86" s="110">
        <f>K85*C86</f>
        <v>0</v>
      </c>
      <c r="L86" s="111"/>
    </row>
    <row r="87" spans="1:44" ht="12" x14ac:dyDescent="0.3">
      <c r="A87" s="101"/>
      <c r="B87" s="168" t="s">
        <v>4</v>
      </c>
      <c r="C87" s="155"/>
      <c r="D87" s="169"/>
      <c r="E87" s="155"/>
      <c r="F87" s="155"/>
      <c r="G87" s="169"/>
      <c r="H87" s="169"/>
      <c r="I87" s="169"/>
      <c r="J87" s="155"/>
      <c r="K87" s="170">
        <f>SUM(K85:K86)</f>
        <v>0</v>
      </c>
      <c r="L87" s="111"/>
    </row>
    <row r="88" spans="1:44" ht="12" x14ac:dyDescent="0.3">
      <c r="A88" s="101"/>
      <c r="B88" s="108" t="s">
        <v>17</v>
      </c>
      <c r="C88" s="109">
        <v>0.08</v>
      </c>
      <c r="D88" s="90"/>
      <c r="E88" s="97"/>
      <c r="F88" s="97"/>
      <c r="G88" s="90"/>
      <c r="H88" s="90"/>
      <c r="I88" s="90"/>
      <c r="J88" s="97"/>
      <c r="K88" s="110">
        <f>K87*C88</f>
        <v>0</v>
      </c>
      <c r="L88" s="111"/>
    </row>
    <row r="89" spans="1:44" ht="12" x14ac:dyDescent="0.3">
      <c r="A89" s="101"/>
      <c r="B89" s="168" t="s">
        <v>4</v>
      </c>
      <c r="C89" s="155"/>
      <c r="D89" s="169"/>
      <c r="E89" s="155"/>
      <c r="F89" s="155"/>
      <c r="G89" s="169"/>
      <c r="H89" s="169"/>
      <c r="I89" s="169"/>
      <c r="J89" s="155"/>
      <c r="K89" s="170">
        <f>SUM(K87:K88)</f>
        <v>0</v>
      </c>
      <c r="L89" s="111"/>
    </row>
    <row r="90" spans="1:44" ht="12" x14ac:dyDescent="0.3">
      <c r="A90" s="101"/>
      <c r="B90" s="112" t="s">
        <v>20</v>
      </c>
      <c r="C90" s="109">
        <v>0.02</v>
      </c>
      <c r="D90" s="90"/>
      <c r="E90" s="97"/>
      <c r="F90" s="97"/>
      <c r="G90" s="90"/>
      <c r="H90" s="90"/>
      <c r="I90" s="90"/>
      <c r="J90" s="97"/>
      <c r="K90" s="110">
        <f>H83*C90</f>
        <v>0</v>
      </c>
      <c r="L90" s="111"/>
    </row>
    <row r="91" spans="1:44" ht="12" x14ac:dyDescent="0.3">
      <c r="A91" s="101"/>
      <c r="B91" s="108" t="s">
        <v>15</v>
      </c>
      <c r="C91" s="109">
        <v>0.05</v>
      </c>
      <c r="D91" s="90"/>
      <c r="E91" s="97"/>
      <c r="F91" s="97"/>
      <c r="G91" s="90"/>
      <c r="H91" s="90"/>
      <c r="I91" s="90"/>
      <c r="J91" s="97"/>
      <c r="K91" s="110">
        <f>K89*C91</f>
        <v>0</v>
      </c>
      <c r="L91" s="111"/>
    </row>
    <row r="92" spans="1:44" ht="12" x14ac:dyDescent="0.3">
      <c r="A92" s="101"/>
      <c r="B92" s="168" t="s">
        <v>4</v>
      </c>
      <c r="C92" s="171"/>
      <c r="D92" s="169"/>
      <c r="E92" s="155"/>
      <c r="F92" s="155"/>
      <c r="G92" s="169"/>
      <c r="H92" s="169"/>
      <c r="I92" s="169"/>
      <c r="J92" s="155"/>
      <c r="K92" s="170">
        <f>K89+K90+K91</f>
        <v>0</v>
      </c>
      <c r="L92" s="111"/>
    </row>
    <row r="93" spans="1:44" ht="12" x14ac:dyDescent="0.3">
      <c r="A93" s="101"/>
      <c r="B93" s="108" t="s">
        <v>16</v>
      </c>
      <c r="C93" s="109">
        <v>0.18</v>
      </c>
      <c r="D93" s="90"/>
      <c r="E93" s="97"/>
      <c r="F93" s="97"/>
      <c r="G93" s="90"/>
      <c r="H93" s="90"/>
      <c r="I93" s="90"/>
      <c r="J93" s="97"/>
      <c r="K93" s="110">
        <f>K92*C93</f>
        <v>0</v>
      </c>
      <c r="L93" s="111"/>
    </row>
    <row r="94" spans="1:44" ht="25.2" customHeight="1" x14ac:dyDescent="0.2">
      <c r="A94" s="7"/>
      <c r="B94" s="163" t="s">
        <v>9</v>
      </c>
      <c r="C94" s="164"/>
      <c r="D94" s="165"/>
      <c r="E94" s="164"/>
      <c r="F94" s="164"/>
      <c r="G94" s="165"/>
      <c r="H94" s="165"/>
      <c r="I94" s="165"/>
      <c r="J94" s="164"/>
      <c r="K94" s="166">
        <f>SUM(K92:K93)</f>
        <v>0</v>
      </c>
      <c r="L94" s="167"/>
      <c r="M94" s="3"/>
    </row>
    <row r="95" spans="1:44" ht="29.4" customHeight="1" x14ac:dyDescent="0.2"/>
    <row r="97" spans="12:12" ht="29.4" customHeight="1" x14ac:dyDescent="0.2">
      <c r="L97" s="3"/>
    </row>
    <row r="126" spans="1:44" s="3" customFormat="1" x14ac:dyDescent="0.2">
      <c r="A126" s="1"/>
      <c r="B126" s="2"/>
      <c r="D126" s="1"/>
      <c r="E126" s="1"/>
      <c r="F126" s="1"/>
      <c r="G126" s="1"/>
      <c r="H126" s="1"/>
      <c r="I126" s="1"/>
      <c r="J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row>
    <row r="132" spans="1:44" s="3" customFormat="1" x14ac:dyDescent="0.2">
      <c r="A132" s="1"/>
      <c r="B132" s="2"/>
      <c r="C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row>
    <row r="133" spans="1:44" s="3" customFormat="1" x14ac:dyDescent="0.2">
      <c r="A133" s="1"/>
      <c r="B133" s="2"/>
      <c r="C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row>
    <row r="134" spans="1:44" s="3" customFormat="1" x14ac:dyDescent="0.2">
      <c r="A134" s="1"/>
      <c r="B134" s="2"/>
      <c r="C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row>
    <row r="135" spans="1:44" s="3" customFormat="1" x14ac:dyDescent="0.2">
      <c r="A135" s="1"/>
      <c r="B135" s="2"/>
      <c r="C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row>
    <row r="136" spans="1:44" s="3" customFormat="1" x14ac:dyDescent="0.2">
      <c r="A136" s="1"/>
      <c r="B136" s="2"/>
      <c r="C136" s="1"/>
      <c r="D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row>
    <row r="137" spans="1:44" s="3" customFormat="1" x14ac:dyDescent="0.2">
      <c r="A137" s="1"/>
      <c r="B137" s="2"/>
      <c r="C137" s="1"/>
      <c r="D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row>
    <row r="138" spans="1:44" s="3" customFormat="1" x14ac:dyDescent="0.2">
      <c r="A138" s="1"/>
      <c r="B138" s="2"/>
      <c r="C138" s="1"/>
      <c r="D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row>
    <row r="139" spans="1:44" s="3" customFormat="1" x14ac:dyDescent="0.2">
      <c r="A139" s="1"/>
      <c r="B139" s="2"/>
      <c r="C139" s="1"/>
      <c r="D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row>
    <row r="140" spans="1:44" s="3" customFormat="1" x14ac:dyDescent="0.2">
      <c r="A140" s="1"/>
      <c r="B140" s="2"/>
      <c r="C140" s="1"/>
      <c r="D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row>
    <row r="141" spans="1:44" s="3" customFormat="1" x14ac:dyDescent="0.2">
      <c r="A141" s="1"/>
      <c r="B141" s="2"/>
      <c r="C141" s="1"/>
      <c r="D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row>
    <row r="142" spans="1:44" s="3" customFormat="1" x14ac:dyDescent="0.2">
      <c r="A142" s="1"/>
      <c r="B142" s="2"/>
      <c r="C142" s="1"/>
      <c r="D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row>
    <row r="143" spans="1:44" s="3" customFormat="1" x14ac:dyDescent="0.2">
      <c r="A143" s="1"/>
      <c r="B143" s="2"/>
      <c r="C143" s="1"/>
      <c r="D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row>
    <row r="144" spans="1:44" s="3" customFormat="1" x14ac:dyDescent="0.2">
      <c r="A144" s="1"/>
      <c r="B144" s="2"/>
      <c r="C144" s="1"/>
      <c r="D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row>
    <row r="145" spans="1:44" s="3" customFormat="1" x14ac:dyDescent="0.2">
      <c r="A145" s="1"/>
      <c r="B145" s="2"/>
      <c r="C145" s="1"/>
      <c r="D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row>
    <row r="146" spans="1:44" s="3" customFormat="1" x14ac:dyDescent="0.2">
      <c r="A146" s="1"/>
      <c r="B146" s="2"/>
      <c r="C146" s="1"/>
      <c r="D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row>
    <row r="147" spans="1:44" s="3" customFormat="1" x14ac:dyDescent="0.2">
      <c r="A147" s="1"/>
      <c r="B147" s="2"/>
      <c r="C147" s="1"/>
      <c r="D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row>
    <row r="148" spans="1:44" s="3" customFormat="1" x14ac:dyDescent="0.2">
      <c r="A148" s="1"/>
      <c r="B148" s="2"/>
      <c r="C148" s="1"/>
      <c r="D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row>
    <row r="149" spans="1:44" s="3" customFormat="1" x14ac:dyDescent="0.2">
      <c r="A149" s="1"/>
      <c r="B149" s="2"/>
      <c r="C149" s="1"/>
      <c r="D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row>
    <row r="150" spans="1:44" s="3" customFormat="1" x14ac:dyDescent="0.2">
      <c r="A150" s="1"/>
      <c r="B150" s="2"/>
      <c r="C150" s="1"/>
      <c r="D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row>
    <row r="151" spans="1:44" s="3" customFormat="1" x14ac:dyDescent="0.2">
      <c r="A151" s="1"/>
      <c r="B151" s="2"/>
      <c r="C151" s="1"/>
      <c r="D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row>
    <row r="152" spans="1:44" s="3" customFormat="1" x14ac:dyDescent="0.2">
      <c r="A152" s="1"/>
      <c r="B152" s="2"/>
      <c r="C152" s="1"/>
      <c r="D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row>
    <row r="153" spans="1:44" s="3" customFormat="1" x14ac:dyDescent="0.2">
      <c r="A153" s="1"/>
      <c r="B153" s="2"/>
      <c r="C153" s="1"/>
      <c r="D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row>
    <row r="154" spans="1:44" s="3" customFormat="1" x14ac:dyDescent="0.2">
      <c r="A154" s="1"/>
      <c r="B154" s="2"/>
      <c r="C154" s="1"/>
      <c r="D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row>
    <row r="155" spans="1:44" s="3" customFormat="1" x14ac:dyDescent="0.2">
      <c r="A155" s="1"/>
      <c r="B155" s="2"/>
      <c r="C155" s="1"/>
      <c r="D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row>
    <row r="156" spans="1:44" s="3" customFormat="1" x14ac:dyDescent="0.2">
      <c r="A156" s="1"/>
      <c r="B156" s="2"/>
      <c r="C156" s="1"/>
      <c r="D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row>
    <row r="157" spans="1:44" s="3" customFormat="1" x14ac:dyDescent="0.2">
      <c r="A157" s="1"/>
      <c r="B157" s="2"/>
      <c r="C157" s="1"/>
      <c r="D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row>
  </sheetData>
  <autoFilter ref="B6:K94" xr:uid="{00000000-0009-0000-0000-000000000000}"/>
  <mergeCells count="19">
    <mergeCell ref="A42:A48"/>
    <mergeCell ref="A67:A73"/>
    <mergeCell ref="A74:A80"/>
    <mergeCell ref="G4:H4"/>
    <mergeCell ref="I4:J4"/>
    <mergeCell ref="K4:K5"/>
    <mergeCell ref="L4:L5"/>
    <mergeCell ref="A20:A25"/>
    <mergeCell ref="A35:A41"/>
    <mergeCell ref="A1:K1"/>
    <mergeCell ref="A2:K2"/>
    <mergeCell ref="A3:E3"/>
    <mergeCell ref="F3:H3"/>
    <mergeCell ref="I3:J3"/>
    <mergeCell ref="A4:A5"/>
    <mergeCell ref="B4:B5"/>
    <mergeCell ref="C4:C5"/>
    <mergeCell ref="D4:D5"/>
    <mergeCell ref="E4:F4"/>
  </mergeCell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319B6-9FA0-405A-98FC-4788CCB3F071}">
  <sheetPr>
    <tabColor theme="9" tint="0.39997558519241921"/>
  </sheetPr>
  <dimension ref="A1:AR157"/>
  <sheetViews>
    <sheetView zoomScale="115" zoomScaleNormal="115" workbookViewId="0">
      <pane ySplit="6" topLeftCell="A71" activePane="bottomLeft" state="frozen"/>
      <selection pane="bottomLeft" activeCell="I82" sqref="I82"/>
    </sheetView>
  </sheetViews>
  <sheetFormatPr defaultColWidth="9.109375" defaultRowHeight="10.199999999999999" outlineLevelCol="1" x14ac:dyDescent="0.2"/>
  <cols>
    <col min="1" max="1" width="1.6640625" style="7" customWidth="1"/>
    <col min="2" max="2" width="68" style="117" customWidth="1"/>
    <col min="3" max="3" width="15" style="7" customWidth="1" outlineLevel="1"/>
    <col min="4" max="4" width="11.88671875" style="7" customWidth="1" outlineLevel="1"/>
    <col min="5" max="5" width="9.6640625" style="7" customWidth="1" outlineLevel="1"/>
    <col min="6" max="6" width="9" style="7" customWidth="1" outlineLevel="1"/>
    <col min="7" max="7" width="14" style="7" customWidth="1" outlineLevel="1"/>
    <col min="8" max="8" width="12.44140625" style="7" customWidth="1" outlineLevel="1"/>
    <col min="9" max="9" width="9.77734375" style="7" customWidth="1" outlineLevel="1"/>
    <col min="10" max="10" width="8.6640625" style="7" customWidth="1" outlineLevel="1"/>
    <col min="11" max="11" width="12" style="116" customWidth="1" outlineLevel="1"/>
    <col min="12" max="12" width="17.77734375" style="7" customWidth="1"/>
    <col min="13" max="13" width="11.88671875" style="7" customWidth="1"/>
    <col min="14" max="16384" width="9.109375" style="7"/>
  </cols>
  <sheetData>
    <row r="1" spans="1:12" s="113" customFormat="1" ht="10.8" thickBot="1" x14ac:dyDescent="0.25">
      <c r="A1" s="231"/>
      <c r="B1" s="231"/>
      <c r="C1" s="231"/>
      <c r="D1" s="231"/>
      <c r="E1" s="231"/>
      <c r="F1" s="231"/>
      <c r="G1" s="231"/>
      <c r="H1" s="231"/>
      <c r="I1" s="231"/>
      <c r="J1" s="231"/>
      <c r="K1" s="231"/>
    </row>
    <row r="2" spans="1:12" ht="18.600000000000001" x14ac:dyDescent="0.2">
      <c r="A2" s="241" t="s">
        <v>98</v>
      </c>
      <c r="B2" s="242"/>
      <c r="C2" s="242"/>
      <c r="D2" s="242"/>
      <c r="E2" s="242"/>
      <c r="F2" s="242"/>
      <c r="G2" s="242"/>
      <c r="H2" s="242"/>
      <c r="I2" s="242"/>
      <c r="J2" s="242"/>
      <c r="K2" s="242"/>
      <c r="L2" s="243"/>
    </row>
    <row r="3" spans="1:12" ht="12.6" thickBot="1" x14ac:dyDescent="0.25">
      <c r="A3" s="232" t="s">
        <v>69</v>
      </c>
      <c r="B3" s="233"/>
      <c r="C3" s="233"/>
      <c r="D3" s="233"/>
      <c r="E3" s="233"/>
      <c r="F3" s="234" t="s">
        <v>59</v>
      </c>
      <c r="G3" s="234"/>
      <c r="H3" s="234"/>
      <c r="I3" s="235">
        <f>K94</f>
        <v>0</v>
      </c>
      <c r="J3" s="236"/>
      <c r="K3" s="114" t="s">
        <v>5</v>
      </c>
      <c r="L3" s="115"/>
    </row>
    <row r="4" spans="1:12" ht="12" x14ac:dyDescent="0.2">
      <c r="A4" s="237" t="s">
        <v>58</v>
      </c>
      <c r="B4" s="238" t="s">
        <v>57</v>
      </c>
      <c r="C4" s="237" t="s">
        <v>12</v>
      </c>
      <c r="D4" s="238" t="s">
        <v>6</v>
      </c>
      <c r="E4" s="239" t="s">
        <v>56</v>
      </c>
      <c r="F4" s="240"/>
      <c r="G4" s="244" t="s">
        <v>55</v>
      </c>
      <c r="H4" s="240"/>
      <c r="I4" s="245" t="s">
        <v>54</v>
      </c>
      <c r="J4" s="246"/>
      <c r="K4" s="247" t="s">
        <v>4</v>
      </c>
      <c r="L4" s="247" t="s">
        <v>4</v>
      </c>
    </row>
    <row r="5" spans="1:12" ht="12" x14ac:dyDescent="0.2">
      <c r="A5" s="213"/>
      <c r="B5" s="225"/>
      <c r="C5" s="213"/>
      <c r="D5" s="225"/>
      <c r="E5" s="11" t="s">
        <v>53</v>
      </c>
      <c r="F5" s="11" t="s">
        <v>4</v>
      </c>
      <c r="G5" s="11" t="s">
        <v>53</v>
      </c>
      <c r="H5" s="11" t="s">
        <v>4</v>
      </c>
      <c r="I5" s="11" t="s">
        <v>53</v>
      </c>
      <c r="J5" s="11" t="s">
        <v>4</v>
      </c>
      <c r="K5" s="211"/>
      <c r="L5" s="211"/>
    </row>
    <row r="6" spans="1:12" ht="12.6" thickBot="1" x14ac:dyDescent="0.25">
      <c r="A6" s="104">
        <v>1</v>
      </c>
      <c r="B6" s="105">
        <v>2</v>
      </c>
      <c r="C6" s="104">
        <v>3</v>
      </c>
      <c r="D6" s="104">
        <v>5</v>
      </c>
      <c r="E6" s="104">
        <v>6</v>
      </c>
      <c r="F6" s="104">
        <v>7</v>
      </c>
      <c r="G6" s="104">
        <v>8</v>
      </c>
      <c r="H6" s="104">
        <v>9</v>
      </c>
      <c r="I6" s="104">
        <v>10</v>
      </c>
      <c r="J6" s="104">
        <v>11</v>
      </c>
      <c r="K6" s="106">
        <v>12</v>
      </c>
      <c r="L6" s="104"/>
    </row>
    <row r="7" spans="1:12" ht="12" x14ac:dyDescent="0.2">
      <c r="A7" s="85"/>
      <c r="B7" s="152" t="s">
        <v>52</v>
      </c>
      <c r="C7" s="153"/>
      <c r="D7" s="153"/>
      <c r="E7" s="153"/>
      <c r="F7" s="153"/>
      <c r="G7" s="153"/>
      <c r="H7" s="153"/>
      <c r="I7" s="153"/>
      <c r="J7" s="153"/>
      <c r="K7" s="154"/>
      <c r="L7" s="153"/>
    </row>
    <row r="8" spans="1:12" ht="24" x14ac:dyDescent="0.2">
      <c r="A8" s="84"/>
      <c r="B8" s="55" t="s">
        <v>63</v>
      </c>
      <c r="C8" s="11" t="s">
        <v>31</v>
      </c>
      <c r="D8" s="10">
        <f>SUM(D9:D12)</f>
        <v>51.493000000000009</v>
      </c>
      <c r="E8" s="10"/>
      <c r="F8" s="9">
        <f>E8*D8</f>
        <v>0</v>
      </c>
      <c r="G8" s="14"/>
      <c r="H8" s="9">
        <f>G8*D8</f>
        <v>0</v>
      </c>
      <c r="I8" s="14"/>
      <c r="J8" s="9">
        <f>I8*D8</f>
        <v>0</v>
      </c>
      <c r="K8" s="46">
        <f>J8+H8+F8</f>
        <v>0</v>
      </c>
      <c r="L8" s="9">
        <f>SUM(K8:K12)</f>
        <v>0</v>
      </c>
    </row>
    <row r="9" spans="1:12" ht="12" x14ac:dyDescent="0.2">
      <c r="A9" s="84"/>
      <c r="B9" s="88" t="s">
        <v>70</v>
      </c>
      <c r="C9" s="89" t="s">
        <v>31</v>
      </c>
      <c r="D9" s="10">
        <v>12.392000000000001</v>
      </c>
      <c r="E9" s="90"/>
      <c r="F9" s="9">
        <f>E9*D9</f>
        <v>0</v>
      </c>
      <c r="G9" s="10"/>
      <c r="H9" s="9">
        <f>G9*D9</f>
        <v>0</v>
      </c>
      <c r="I9" s="25"/>
      <c r="J9" s="9">
        <f>I9*D9</f>
        <v>0</v>
      </c>
      <c r="K9" s="46">
        <f>J9+H9+F9</f>
        <v>0</v>
      </c>
      <c r="L9" s="9"/>
    </row>
    <row r="10" spans="1:12" ht="12" x14ac:dyDescent="0.2">
      <c r="A10" s="84"/>
      <c r="B10" s="88" t="s">
        <v>60</v>
      </c>
      <c r="C10" s="89" t="s">
        <v>31</v>
      </c>
      <c r="D10" s="10">
        <v>13.817</v>
      </c>
      <c r="E10" s="90"/>
      <c r="F10" s="9">
        <f>E10*D10</f>
        <v>0</v>
      </c>
      <c r="G10" s="10"/>
      <c r="H10" s="9">
        <f>G10*D10</f>
        <v>0</v>
      </c>
      <c r="I10" s="25"/>
      <c r="J10" s="9">
        <f>I10*D10</f>
        <v>0</v>
      </c>
      <c r="K10" s="46">
        <f>J10+H10+F10</f>
        <v>0</v>
      </c>
      <c r="L10" s="9"/>
    </row>
    <row r="11" spans="1:12" ht="12" x14ac:dyDescent="0.2">
      <c r="A11" s="84"/>
      <c r="B11" s="88" t="s">
        <v>61</v>
      </c>
      <c r="C11" s="89" t="s">
        <v>31</v>
      </c>
      <c r="D11" s="10">
        <v>11.831</v>
      </c>
      <c r="E11" s="90"/>
      <c r="F11" s="9">
        <f t="shared" ref="F11:F12" si="0">E11*D11</f>
        <v>0</v>
      </c>
      <c r="G11" s="10"/>
      <c r="H11" s="9">
        <f t="shared" ref="H11:H12" si="1">G11*D11</f>
        <v>0</v>
      </c>
      <c r="I11" s="25"/>
      <c r="J11" s="9">
        <f t="shared" ref="J11:J12" si="2">I11*D11</f>
        <v>0</v>
      </c>
      <c r="K11" s="46">
        <f t="shared" ref="K11:K12" si="3">J11+H11+F11</f>
        <v>0</v>
      </c>
      <c r="L11" s="9"/>
    </row>
    <row r="12" spans="1:12" ht="12" x14ac:dyDescent="0.2">
      <c r="A12" s="84"/>
      <c r="B12" s="88" t="s">
        <v>62</v>
      </c>
      <c r="C12" s="89" t="s">
        <v>31</v>
      </c>
      <c r="D12" s="10">
        <v>13.452999999999999</v>
      </c>
      <c r="E12" s="90"/>
      <c r="F12" s="9">
        <f t="shared" si="0"/>
        <v>0</v>
      </c>
      <c r="G12" s="10"/>
      <c r="H12" s="9">
        <f t="shared" si="1"/>
        <v>0</v>
      </c>
      <c r="I12" s="25"/>
      <c r="J12" s="9">
        <f t="shared" si="2"/>
        <v>0</v>
      </c>
      <c r="K12" s="46">
        <f t="shared" si="3"/>
        <v>0</v>
      </c>
      <c r="L12" s="9"/>
    </row>
    <row r="13" spans="1:12" ht="12" x14ac:dyDescent="0.2">
      <c r="A13" s="84"/>
      <c r="B13" s="55" t="s">
        <v>51</v>
      </c>
      <c r="C13" s="11" t="s">
        <v>36</v>
      </c>
      <c r="D13" s="10">
        <f>SUM(D14:D17)</f>
        <v>28.97</v>
      </c>
      <c r="E13" s="10"/>
      <c r="F13" s="9">
        <f>E13*D13</f>
        <v>0</v>
      </c>
      <c r="G13" s="14"/>
      <c r="H13" s="9">
        <f>G13*D13</f>
        <v>0</v>
      </c>
      <c r="I13" s="14"/>
      <c r="J13" s="9">
        <f>I13*D13</f>
        <v>0</v>
      </c>
      <c r="K13" s="46">
        <f>J13+H13+F13</f>
        <v>0</v>
      </c>
      <c r="L13" s="9">
        <f>SUM(K13:K19)</f>
        <v>0</v>
      </c>
    </row>
    <row r="14" spans="1:12" ht="12" x14ac:dyDescent="0.2">
      <c r="A14" s="84"/>
      <c r="B14" s="88" t="s">
        <v>70</v>
      </c>
      <c r="C14" s="89" t="s">
        <v>36</v>
      </c>
      <c r="D14" s="10">
        <v>0</v>
      </c>
      <c r="E14" s="10"/>
      <c r="F14" s="9">
        <f>E14*D14</f>
        <v>0</v>
      </c>
      <c r="G14" s="10"/>
      <c r="H14" s="9">
        <f>G14*D14</f>
        <v>0</v>
      </c>
      <c r="I14" s="25"/>
      <c r="J14" s="9">
        <f>I14*D14</f>
        <v>0</v>
      </c>
      <c r="K14" s="46">
        <f>J14+H14+F14</f>
        <v>0</v>
      </c>
      <c r="L14" s="9"/>
    </row>
    <row r="15" spans="1:12" ht="12" x14ac:dyDescent="0.2">
      <c r="A15" s="84"/>
      <c r="B15" s="88" t="s">
        <v>60</v>
      </c>
      <c r="C15" s="89" t="s">
        <v>36</v>
      </c>
      <c r="D15" s="10">
        <v>9.5</v>
      </c>
      <c r="E15" s="10"/>
      <c r="F15" s="9">
        <f>E15*D15</f>
        <v>0</v>
      </c>
      <c r="G15" s="10"/>
      <c r="H15" s="9">
        <f>G15*D15</f>
        <v>0</v>
      </c>
      <c r="I15" s="25"/>
      <c r="J15" s="9">
        <f>I15*D15</f>
        <v>0</v>
      </c>
      <c r="K15" s="46">
        <f>J15+H15+F15</f>
        <v>0</v>
      </c>
      <c r="L15" s="9"/>
    </row>
    <row r="16" spans="1:12" ht="12" x14ac:dyDescent="0.2">
      <c r="A16" s="84"/>
      <c r="B16" s="88" t="s">
        <v>61</v>
      </c>
      <c r="C16" s="89" t="s">
        <v>36</v>
      </c>
      <c r="D16" s="10">
        <v>10.229999999999999</v>
      </c>
      <c r="E16" s="10"/>
      <c r="F16" s="9">
        <f t="shared" ref="F16:F17" si="4">E16*D16</f>
        <v>0</v>
      </c>
      <c r="G16" s="10"/>
      <c r="H16" s="9">
        <f t="shared" ref="H16:H17" si="5">G16*D16</f>
        <v>0</v>
      </c>
      <c r="I16" s="25"/>
      <c r="J16" s="9">
        <f t="shared" ref="J16:J17" si="6">I16*D16</f>
        <v>0</v>
      </c>
      <c r="K16" s="46">
        <f t="shared" ref="K16:K17" si="7">J16+H16+F16</f>
        <v>0</v>
      </c>
      <c r="L16" s="9"/>
    </row>
    <row r="17" spans="1:12" ht="12" x14ac:dyDescent="0.2">
      <c r="A17" s="84"/>
      <c r="B17" s="88" t="s">
        <v>62</v>
      </c>
      <c r="C17" s="89" t="s">
        <v>36</v>
      </c>
      <c r="D17" s="10">
        <v>9.24</v>
      </c>
      <c r="E17" s="10"/>
      <c r="F17" s="9">
        <f t="shared" si="4"/>
        <v>0</v>
      </c>
      <c r="G17" s="10"/>
      <c r="H17" s="9">
        <f t="shared" si="5"/>
        <v>0</v>
      </c>
      <c r="I17" s="25"/>
      <c r="J17" s="9">
        <f t="shared" si="6"/>
        <v>0</v>
      </c>
      <c r="K17" s="46">
        <f t="shared" si="7"/>
        <v>0</v>
      </c>
      <c r="L17" s="9"/>
    </row>
    <row r="18" spans="1:12" ht="12" x14ac:dyDescent="0.3">
      <c r="A18" s="81" t="s">
        <v>50</v>
      </c>
      <c r="B18" s="155" t="s">
        <v>49</v>
      </c>
      <c r="C18" s="156"/>
      <c r="D18" s="157"/>
      <c r="E18" s="157"/>
      <c r="F18" s="149">
        <f t="shared" ref="F18:F54" si="8">E18*D18</f>
        <v>0</v>
      </c>
      <c r="G18" s="157"/>
      <c r="H18" s="149">
        <f t="shared" ref="H18:H23" si="9">G18*D18</f>
        <v>0</v>
      </c>
      <c r="I18" s="157"/>
      <c r="J18" s="149">
        <f t="shared" ref="J18:J54" si="10">I18*D18</f>
        <v>0</v>
      </c>
      <c r="K18" s="151">
        <f t="shared" ref="K18:K54" si="11">J18+H18+F18</f>
        <v>0</v>
      </c>
      <c r="L18" s="149"/>
    </row>
    <row r="19" spans="1:12" ht="12" x14ac:dyDescent="0.2">
      <c r="A19" s="82"/>
      <c r="B19" s="145" t="s">
        <v>48</v>
      </c>
      <c r="C19" s="146"/>
      <c r="D19" s="147"/>
      <c r="E19" s="148"/>
      <c r="F19" s="149">
        <f t="shared" si="8"/>
        <v>0</v>
      </c>
      <c r="G19" s="157"/>
      <c r="H19" s="149">
        <f t="shared" si="9"/>
        <v>0</v>
      </c>
      <c r="I19" s="157"/>
      <c r="J19" s="149">
        <f t="shared" si="10"/>
        <v>0</v>
      </c>
      <c r="K19" s="151">
        <f t="shared" si="11"/>
        <v>0</v>
      </c>
      <c r="L19" s="149"/>
    </row>
    <row r="20" spans="1:12" ht="12" x14ac:dyDescent="0.2">
      <c r="A20" s="207"/>
      <c r="B20" s="55" t="s">
        <v>47</v>
      </c>
      <c r="C20" s="11" t="s">
        <v>31</v>
      </c>
      <c r="D20" s="10">
        <f>D8</f>
        <v>51.493000000000009</v>
      </c>
      <c r="E20" s="10"/>
      <c r="F20" s="9">
        <f t="shared" si="8"/>
        <v>0</v>
      </c>
      <c r="G20" s="14"/>
      <c r="H20" s="9">
        <f t="shared" si="9"/>
        <v>0</v>
      </c>
      <c r="I20" s="14"/>
      <c r="J20" s="9">
        <f t="shared" si="10"/>
        <v>0</v>
      </c>
      <c r="K20" s="46">
        <f t="shared" si="11"/>
        <v>0</v>
      </c>
      <c r="L20" s="9">
        <f>SUM(K20:K25)</f>
        <v>0</v>
      </c>
    </row>
    <row r="21" spans="1:12" ht="12" x14ac:dyDescent="0.2">
      <c r="A21" s="208"/>
      <c r="B21" s="88" t="s">
        <v>37</v>
      </c>
      <c r="C21" s="89" t="s">
        <v>43</v>
      </c>
      <c r="D21" s="10">
        <f>D20</f>
        <v>51.493000000000009</v>
      </c>
      <c r="E21" s="90"/>
      <c r="F21" s="9">
        <f t="shared" si="8"/>
        <v>0</v>
      </c>
      <c r="G21" s="25"/>
      <c r="H21" s="9">
        <f t="shared" si="9"/>
        <v>0</v>
      </c>
      <c r="I21" s="91"/>
      <c r="J21" s="9">
        <f t="shared" si="10"/>
        <v>0</v>
      </c>
      <c r="K21" s="46">
        <f t="shared" si="11"/>
        <v>0</v>
      </c>
      <c r="L21" s="9"/>
    </row>
    <row r="22" spans="1:12" ht="12" x14ac:dyDescent="0.2">
      <c r="A22" s="214"/>
      <c r="B22" s="92" t="s">
        <v>89</v>
      </c>
      <c r="C22" s="89" t="s">
        <v>43</v>
      </c>
      <c r="D22" s="10">
        <f>D20*1.25</f>
        <v>64.366250000000008</v>
      </c>
      <c r="E22" s="25"/>
      <c r="F22" s="9">
        <f t="shared" si="8"/>
        <v>0</v>
      </c>
      <c r="G22" s="25"/>
      <c r="H22" s="9">
        <f t="shared" si="9"/>
        <v>0</v>
      </c>
      <c r="I22" s="25"/>
      <c r="J22" s="9">
        <f t="shared" si="10"/>
        <v>0</v>
      </c>
      <c r="K22" s="46">
        <f t="shared" si="11"/>
        <v>0</v>
      </c>
      <c r="L22" s="9"/>
    </row>
    <row r="23" spans="1:12" ht="12" x14ac:dyDescent="0.2">
      <c r="A23" s="214"/>
      <c r="B23" s="93" t="s">
        <v>46</v>
      </c>
      <c r="C23" s="83" t="s">
        <v>7</v>
      </c>
      <c r="D23" s="25">
        <f>D20*0.12*0.75</f>
        <v>4.6343700000000005</v>
      </c>
      <c r="E23" s="25"/>
      <c r="F23" s="9">
        <f t="shared" si="8"/>
        <v>0</v>
      </c>
      <c r="G23" s="25"/>
      <c r="H23" s="9">
        <f t="shared" si="9"/>
        <v>0</v>
      </c>
      <c r="I23" s="25"/>
      <c r="J23" s="9">
        <f t="shared" si="10"/>
        <v>0</v>
      </c>
      <c r="K23" s="46">
        <f t="shared" si="11"/>
        <v>0</v>
      </c>
      <c r="L23" s="9"/>
    </row>
    <row r="24" spans="1:12" ht="12" x14ac:dyDescent="0.2">
      <c r="A24" s="214"/>
      <c r="B24" s="93" t="s">
        <v>45</v>
      </c>
      <c r="C24" s="83" t="s">
        <v>8</v>
      </c>
      <c r="D24" s="25">
        <f>D20*0.12*0.17*1.1</f>
        <v>1.1555029200000004</v>
      </c>
      <c r="E24" s="25"/>
      <c r="F24" s="9">
        <f t="shared" si="8"/>
        <v>0</v>
      </c>
      <c r="G24" s="25"/>
      <c r="H24" s="9"/>
      <c r="I24" s="25"/>
      <c r="J24" s="9">
        <f t="shared" si="10"/>
        <v>0</v>
      </c>
      <c r="K24" s="46">
        <f t="shared" si="11"/>
        <v>0</v>
      </c>
      <c r="L24" s="9"/>
    </row>
    <row r="25" spans="1:12" ht="12" x14ac:dyDescent="0.3">
      <c r="A25" s="215"/>
      <c r="B25" s="94" t="s">
        <v>10</v>
      </c>
      <c r="C25" s="83" t="s">
        <v>5</v>
      </c>
      <c r="D25" s="25">
        <v>3</v>
      </c>
      <c r="E25" s="25"/>
      <c r="F25" s="9">
        <f t="shared" si="8"/>
        <v>0</v>
      </c>
      <c r="G25" s="25"/>
      <c r="H25" s="9">
        <f t="shared" ref="H25:H54" si="12">G25*D25</f>
        <v>0</v>
      </c>
      <c r="I25" s="25"/>
      <c r="J25" s="9">
        <f t="shared" si="10"/>
        <v>0</v>
      </c>
      <c r="K25" s="46">
        <f t="shared" si="11"/>
        <v>0</v>
      </c>
      <c r="L25" s="9"/>
    </row>
    <row r="26" spans="1:12" ht="12" x14ac:dyDescent="0.2">
      <c r="A26" s="80"/>
      <c r="B26" s="55" t="s">
        <v>44</v>
      </c>
      <c r="C26" s="11" t="s">
        <v>31</v>
      </c>
      <c r="D26" s="10">
        <f>D8</f>
        <v>51.493000000000009</v>
      </c>
      <c r="E26" s="10"/>
      <c r="F26" s="9">
        <f t="shared" si="8"/>
        <v>0</v>
      </c>
      <c r="G26" s="14"/>
      <c r="H26" s="9">
        <f t="shared" si="12"/>
        <v>0</v>
      </c>
      <c r="I26" s="14"/>
      <c r="J26" s="9">
        <f t="shared" si="10"/>
        <v>0</v>
      </c>
      <c r="K26" s="46">
        <f t="shared" si="11"/>
        <v>0</v>
      </c>
      <c r="L26" s="9">
        <f>SUM(K26:K30)</f>
        <v>0</v>
      </c>
    </row>
    <row r="27" spans="1:12" ht="12" x14ac:dyDescent="0.2">
      <c r="A27" s="95"/>
      <c r="B27" s="88" t="s">
        <v>37</v>
      </c>
      <c r="C27" s="89" t="s">
        <v>43</v>
      </c>
      <c r="D27" s="25">
        <f>D26</f>
        <v>51.493000000000009</v>
      </c>
      <c r="E27" s="90"/>
      <c r="F27" s="9">
        <f t="shared" si="8"/>
        <v>0</v>
      </c>
      <c r="G27" s="90"/>
      <c r="H27" s="9">
        <f t="shared" si="12"/>
        <v>0</v>
      </c>
      <c r="I27" s="90"/>
      <c r="J27" s="9">
        <f t="shared" si="10"/>
        <v>0</v>
      </c>
      <c r="K27" s="46">
        <f t="shared" si="11"/>
        <v>0</v>
      </c>
      <c r="L27" s="9"/>
    </row>
    <row r="28" spans="1:12" ht="12" x14ac:dyDescent="0.2">
      <c r="A28" s="95"/>
      <c r="B28" s="96" t="s">
        <v>64</v>
      </c>
      <c r="C28" s="89" t="s">
        <v>36</v>
      </c>
      <c r="D28" s="30">
        <f>D26*1.15</f>
        <v>59.216950000000004</v>
      </c>
      <c r="E28" s="30"/>
      <c r="F28" s="9">
        <f t="shared" si="8"/>
        <v>0</v>
      </c>
      <c r="G28" s="30"/>
      <c r="H28" s="9">
        <f t="shared" si="12"/>
        <v>0</v>
      </c>
      <c r="I28" s="30"/>
      <c r="J28" s="9">
        <f t="shared" si="10"/>
        <v>0</v>
      </c>
      <c r="K28" s="46">
        <f t="shared" si="11"/>
        <v>0</v>
      </c>
      <c r="L28" s="9"/>
    </row>
    <row r="29" spans="1:12" ht="12" x14ac:dyDescent="0.2">
      <c r="A29" s="95"/>
      <c r="B29" s="96" t="s">
        <v>42</v>
      </c>
      <c r="C29" s="97" t="s">
        <v>3</v>
      </c>
      <c r="D29" s="30">
        <f>D26*1.15</f>
        <v>59.216950000000004</v>
      </c>
      <c r="E29" s="30"/>
      <c r="F29" s="9">
        <f t="shared" si="8"/>
        <v>0</v>
      </c>
      <c r="G29" s="30"/>
      <c r="H29" s="9">
        <f t="shared" si="12"/>
        <v>0</v>
      </c>
      <c r="I29" s="30"/>
      <c r="J29" s="9">
        <f t="shared" si="10"/>
        <v>0</v>
      </c>
      <c r="K29" s="46">
        <f t="shared" si="11"/>
        <v>0</v>
      </c>
      <c r="L29" s="9"/>
    </row>
    <row r="30" spans="1:12" ht="12" x14ac:dyDescent="0.3">
      <c r="A30" s="98"/>
      <c r="B30" s="94" t="s">
        <v>10</v>
      </c>
      <c r="C30" s="83" t="s">
        <v>5</v>
      </c>
      <c r="D30" s="25">
        <v>2</v>
      </c>
      <c r="E30" s="25"/>
      <c r="F30" s="9">
        <f t="shared" si="8"/>
        <v>0</v>
      </c>
      <c r="G30" s="14"/>
      <c r="H30" s="9">
        <f t="shared" si="12"/>
        <v>0</v>
      </c>
      <c r="I30" s="14"/>
      <c r="J30" s="9">
        <f t="shared" si="10"/>
        <v>0</v>
      </c>
      <c r="K30" s="46">
        <f t="shared" si="11"/>
        <v>0</v>
      </c>
      <c r="L30" s="9"/>
    </row>
    <row r="31" spans="1:12" ht="12" x14ac:dyDescent="0.2">
      <c r="A31" s="80"/>
      <c r="B31" s="55" t="s">
        <v>65</v>
      </c>
      <c r="C31" s="11" t="s">
        <v>36</v>
      </c>
      <c r="D31" s="10">
        <f>D13</f>
        <v>28.97</v>
      </c>
      <c r="E31" s="10"/>
      <c r="F31" s="9">
        <f t="shared" si="8"/>
        <v>0</v>
      </c>
      <c r="G31" s="14"/>
      <c r="H31" s="9">
        <f t="shared" si="12"/>
        <v>0</v>
      </c>
      <c r="I31" s="14"/>
      <c r="J31" s="9">
        <f t="shared" si="10"/>
        <v>0</v>
      </c>
      <c r="K31" s="46">
        <f t="shared" si="11"/>
        <v>0</v>
      </c>
      <c r="L31" s="9">
        <f>SUM(K31:K32)</f>
        <v>0</v>
      </c>
    </row>
    <row r="32" spans="1:12" ht="12" x14ac:dyDescent="0.2">
      <c r="A32" s="95"/>
      <c r="B32" s="88" t="s">
        <v>65</v>
      </c>
      <c r="C32" s="89" t="s">
        <v>36</v>
      </c>
      <c r="D32" s="25">
        <f>D31</f>
        <v>28.97</v>
      </c>
      <c r="E32" s="30"/>
      <c r="F32" s="9">
        <f t="shared" si="8"/>
        <v>0</v>
      </c>
      <c r="G32" s="30"/>
      <c r="H32" s="9">
        <f t="shared" si="12"/>
        <v>0</v>
      </c>
      <c r="I32" s="90"/>
      <c r="J32" s="9">
        <f t="shared" si="10"/>
        <v>0</v>
      </c>
      <c r="K32" s="46">
        <f t="shared" si="11"/>
        <v>0</v>
      </c>
      <c r="L32" s="9"/>
    </row>
    <row r="33" spans="1:12" s="1" customFormat="1" ht="24" x14ac:dyDescent="0.2">
      <c r="A33" s="80"/>
      <c r="B33" s="55" t="s">
        <v>115</v>
      </c>
      <c r="C33" s="11" t="s">
        <v>36</v>
      </c>
      <c r="D33" s="10">
        <f>D31</f>
        <v>28.97</v>
      </c>
      <c r="E33" s="10"/>
      <c r="F33" s="9">
        <f t="shared" si="8"/>
        <v>0</v>
      </c>
      <c r="G33" s="14"/>
      <c r="H33" s="9">
        <f t="shared" si="12"/>
        <v>0</v>
      </c>
      <c r="I33" s="14"/>
      <c r="J33" s="9">
        <f t="shared" si="10"/>
        <v>0</v>
      </c>
      <c r="K33" s="46">
        <f t="shared" si="11"/>
        <v>0</v>
      </c>
      <c r="L33" s="9">
        <f>SUM(K33:K34)</f>
        <v>0</v>
      </c>
    </row>
    <row r="34" spans="1:12" s="1" customFormat="1" ht="12" x14ac:dyDescent="0.2">
      <c r="A34" s="95"/>
      <c r="B34" s="88" t="s">
        <v>66</v>
      </c>
      <c r="C34" s="89" t="s">
        <v>116</v>
      </c>
      <c r="D34" s="25">
        <f>D33/9</f>
        <v>3.2188888888888889</v>
      </c>
      <c r="E34" s="10"/>
      <c r="F34" s="9">
        <f t="shared" si="8"/>
        <v>0</v>
      </c>
      <c r="G34" s="30"/>
      <c r="H34" s="9">
        <f t="shared" si="12"/>
        <v>0</v>
      </c>
      <c r="I34" s="90"/>
      <c r="J34" s="9">
        <f t="shared" si="10"/>
        <v>0</v>
      </c>
      <c r="K34" s="46">
        <f t="shared" si="11"/>
        <v>0</v>
      </c>
      <c r="L34" s="9"/>
    </row>
    <row r="35" spans="1:12" ht="12" x14ac:dyDescent="0.2">
      <c r="A35" s="204">
        <v>23</v>
      </c>
      <c r="B35" s="55" t="s">
        <v>41</v>
      </c>
      <c r="C35" s="11" t="s">
        <v>31</v>
      </c>
      <c r="D35" s="10">
        <f>D26</f>
        <v>51.493000000000009</v>
      </c>
      <c r="E35" s="10"/>
      <c r="F35" s="9">
        <f t="shared" si="8"/>
        <v>0</v>
      </c>
      <c r="G35" s="14"/>
      <c r="H35" s="9">
        <f t="shared" si="12"/>
        <v>0</v>
      </c>
      <c r="I35" s="14"/>
      <c r="J35" s="9">
        <f t="shared" si="10"/>
        <v>0</v>
      </c>
      <c r="K35" s="46">
        <f t="shared" si="11"/>
        <v>0</v>
      </c>
      <c r="L35" s="9">
        <f>SUM(K35:K41)</f>
        <v>0</v>
      </c>
    </row>
    <row r="36" spans="1:12" ht="12" x14ac:dyDescent="0.2">
      <c r="A36" s="205"/>
      <c r="B36" s="93" t="s">
        <v>37</v>
      </c>
      <c r="C36" s="83" t="s">
        <v>31</v>
      </c>
      <c r="D36" s="25">
        <f>D35</f>
        <v>51.493000000000009</v>
      </c>
      <c r="E36" s="14"/>
      <c r="F36" s="9">
        <f t="shared" si="8"/>
        <v>0</v>
      </c>
      <c r="G36" s="25"/>
      <c r="H36" s="9">
        <f t="shared" si="12"/>
        <v>0</v>
      </c>
      <c r="I36" s="14"/>
      <c r="J36" s="9">
        <f t="shared" si="10"/>
        <v>0</v>
      </c>
      <c r="K36" s="46">
        <f t="shared" si="11"/>
        <v>0</v>
      </c>
      <c r="L36" s="9"/>
    </row>
    <row r="37" spans="1:12" ht="12" x14ac:dyDescent="0.2">
      <c r="A37" s="205"/>
      <c r="B37" s="99" t="s">
        <v>40</v>
      </c>
      <c r="C37" s="11" t="s">
        <v>31</v>
      </c>
      <c r="D37" s="14">
        <f>D36*1.05</f>
        <v>54.067650000000015</v>
      </c>
      <c r="E37" s="14"/>
      <c r="F37" s="9">
        <f t="shared" si="8"/>
        <v>0</v>
      </c>
      <c r="G37" s="14"/>
      <c r="H37" s="9">
        <f t="shared" si="12"/>
        <v>0</v>
      </c>
      <c r="I37" s="14"/>
      <c r="J37" s="9">
        <f t="shared" si="10"/>
        <v>0</v>
      </c>
      <c r="K37" s="46">
        <f t="shared" si="11"/>
        <v>0</v>
      </c>
      <c r="L37" s="9"/>
    </row>
    <row r="38" spans="1:12" ht="12" x14ac:dyDescent="0.2">
      <c r="A38" s="205"/>
      <c r="B38" s="99" t="s">
        <v>39</v>
      </c>
      <c r="C38" s="11" t="s">
        <v>3</v>
      </c>
      <c r="D38" s="14">
        <f>D35*0.3*25</f>
        <v>386.19750000000005</v>
      </c>
      <c r="E38" s="14"/>
      <c r="F38" s="9">
        <f t="shared" si="8"/>
        <v>0</v>
      </c>
      <c r="G38" s="14"/>
      <c r="H38" s="9">
        <f t="shared" si="12"/>
        <v>0</v>
      </c>
      <c r="I38" s="14"/>
      <c r="J38" s="9">
        <f t="shared" si="10"/>
        <v>0</v>
      </c>
      <c r="K38" s="46">
        <f t="shared" si="11"/>
        <v>0</v>
      </c>
      <c r="L38" s="9"/>
    </row>
    <row r="39" spans="1:12" ht="12" x14ac:dyDescent="0.2">
      <c r="A39" s="205"/>
      <c r="B39" s="93" t="s">
        <v>33</v>
      </c>
      <c r="C39" s="83" t="s">
        <v>2</v>
      </c>
      <c r="D39" s="25">
        <v>15</v>
      </c>
      <c r="E39" s="25"/>
      <c r="F39" s="9">
        <f t="shared" si="8"/>
        <v>0</v>
      </c>
      <c r="G39" s="14"/>
      <c r="H39" s="9">
        <f t="shared" si="12"/>
        <v>0</v>
      </c>
      <c r="I39" s="14"/>
      <c r="J39" s="9">
        <f t="shared" si="10"/>
        <v>0</v>
      </c>
      <c r="K39" s="46">
        <f t="shared" si="11"/>
        <v>0</v>
      </c>
      <c r="L39" s="9"/>
    </row>
    <row r="40" spans="1:12" ht="12" x14ac:dyDescent="0.2">
      <c r="A40" s="205"/>
      <c r="B40" s="99" t="s">
        <v>32</v>
      </c>
      <c r="C40" s="11" t="s">
        <v>3</v>
      </c>
      <c r="D40" s="14">
        <f>D35*0.25</f>
        <v>12.873250000000002</v>
      </c>
      <c r="E40" s="14"/>
      <c r="F40" s="9">
        <f t="shared" si="8"/>
        <v>0</v>
      </c>
      <c r="G40" s="14"/>
      <c r="H40" s="9">
        <f t="shared" si="12"/>
        <v>0</v>
      </c>
      <c r="I40" s="14"/>
      <c r="J40" s="9">
        <f t="shared" si="10"/>
        <v>0</v>
      </c>
      <c r="K40" s="46">
        <f t="shared" si="11"/>
        <v>0</v>
      </c>
      <c r="L40" s="9"/>
    </row>
    <row r="41" spans="1:12" ht="12" x14ac:dyDescent="0.2">
      <c r="A41" s="206"/>
      <c r="B41" s="99" t="s">
        <v>10</v>
      </c>
      <c r="C41" s="11" t="s">
        <v>5</v>
      </c>
      <c r="D41" s="14">
        <v>3</v>
      </c>
      <c r="E41" s="14"/>
      <c r="F41" s="9">
        <f t="shared" si="8"/>
        <v>0</v>
      </c>
      <c r="G41" s="14"/>
      <c r="H41" s="9">
        <f t="shared" si="12"/>
        <v>0</v>
      </c>
      <c r="I41" s="14"/>
      <c r="J41" s="9">
        <f t="shared" si="10"/>
        <v>0</v>
      </c>
      <c r="K41" s="46">
        <f t="shared" si="11"/>
        <v>0</v>
      </c>
      <c r="L41" s="9"/>
    </row>
    <row r="42" spans="1:12" ht="12" x14ac:dyDescent="0.2">
      <c r="A42" s="204">
        <v>25</v>
      </c>
      <c r="B42" s="55" t="s">
        <v>71</v>
      </c>
      <c r="C42" s="11" t="s">
        <v>36</v>
      </c>
      <c r="D42" s="10">
        <v>41.83</v>
      </c>
      <c r="E42" s="10"/>
      <c r="F42" s="9">
        <f t="shared" si="8"/>
        <v>0</v>
      </c>
      <c r="G42" s="14"/>
      <c r="H42" s="9">
        <f t="shared" si="12"/>
        <v>0</v>
      </c>
      <c r="I42" s="14"/>
      <c r="J42" s="9">
        <f t="shared" si="10"/>
        <v>0</v>
      </c>
      <c r="K42" s="46">
        <f t="shared" si="11"/>
        <v>0</v>
      </c>
      <c r="L42" s="9">
        <f>SUM(K42:K49)</f>
        <v>0</v>
      </c>
    </row>
    <row r="43" spans="1:12" ht="12" x14ac:dyDescent="0.2">
      <c r="A43" s="205"/>
      <c r="B43" s="93" t="s">
        <v>37</v>
      </c>
      <c r="C43" s="83" t="s">
        <v>36</v>
      </c>
      <c r="D43" s="25">
        <f>D42</f>
        <v>41.83</v>
      </c>
      <c r="E43" s="14"/>
      <c r="F43" s="9">
        <f t="shared" si="8"/>
        <v>0</v>
      </c>
      <c r="G43" s="14"/>
      <c r="H43" s="9">
        <f t="shared" si="12"/>
        <v>0</v>
      </c>
      <c r="I43" s="14"/>
      <c r="J43" s="9">
        <f t="shared" si="10"/>
        <v>0</v>
      </c>
      <c r="K43" s="46">
        <f t="shared" si="11"/>
        <v>0</v>
      </c>
      <c r="L43" s="9"/>
    </row>
    <row r="44" spans="1:12" ht="12" x14ac:dyDescent="0.2">
      <c r="A44" s="205"/>
      <c r="B44" s="99" t="s">
        <v>35</v>
      </c>
      <c r="C44" s="11" t="s">
        <v>31</v>
      </c>
      <c r="D44" s="14">
        <f>D43*0.1</f>
        <v>4.1829999999999998</v>
      </c>
      <c r="E44" s="14"/>
      <c r="F44" s="9">
        <f t="shared" si="8"/>
        <v>0</v>
      </c>
      <c r="G44" s="14"/>
      <c r="H44" s="9">
        <f t="shared" si="12"/>
        <v>0</v>
      </c>
      <c r="I44" s="14"/>
      <c r="J44" s="9">
        <f t="shared" si="10"/>
        <v>0</v>
      </c>
      <c r="K44" s="46">
        <f t="shared" si="11"/>
        <v>0</v>
      </c>
      <c r="L44" s="9"/>
    </row>
    <row r="45" spans="1:12" ht="12" x14ac:dyDescent="0.2">
      <c r="A45" s="205"/>
      <c r="B45" s="99" t="s">
        <v>34</v>
      </c>
      <c r="C45" s="11" t="s">
        <v>3</v>
      </c>
      <c r="D45" s="14">
        <f>D42*0.1*0.3*25</f>
        <v>31.372499999999999</v>
      </c>
      <c r="E45" s="14"/>
      <c r="F45" s="9">
        <f t="shared" si="8"/>
        <v>0</v>
      </c>
      <c r="G45" s="14"/>
      <c r="H45" s="9">
        <f t="shared" si="12"/>
        <v>0</v>
      </c>
      <c r="I45" s="14"/>
      <c r="J45" s="9">
        <f t="shared" si="10"/>
        <v>0</v>
      </c>
      <c r="K45" s="46">
        <f t="shared" si="11"/>
        <v>0</v>
      </c>
      <c r="L45" s="9"/>
    </row>
    <row r="46" spans="1:12" ht="12" x14ac:dyDescent="0.2">
      <c r="A46" s="205"/>
      <c r="B46" s="93" t="s">
        <v>33</v>
      </c>
      <c r="C46" s="83" t="s">
        <v>2</v>
      </c>
      <c r="D46" s="25">
        <v>3</v>
      </c>
      <c r="E46" s="25"/>
      <c r="F46" s="9">
        <f t="shared" si="8"/>
        <v>0</v>
      </c>
      <c r="G46" s="14"/>
      <c r="H46" s="9">
        <f t="shared" si="12"/>
        <v>0</v>
      </c>
      <c r="I46" s="14"/>
      <c r="J46" s="9">
        <f t="shared" si="10"/>
        <v>0</v>
      </c>
      <c r="K46" s="46">
        <f t="shared" si="11"/>
        <v>0</v>
      </c>
      <c r="L46" s="9"/>
    </row>
    <row r="47" spans="1:12" ht="12" x14ac:dyDescent="0.2">
      <c r="A47" s="205"/>
      <c r="B47" s="99" t="s">
        <v>32</v>
      </c>
      <c r="C47" s="11" t="s">
        <v>3</v>
      </c>
      <c r="D47" s="14">
        <f>D42*0.1*0.2</f>
        <v>0.83660000000000001</v>
      </c>
      <c r="E47" s="14"/>
      <c r="F47" s="9">
        <f t="shared" si="8"/>
        <v>0</v>
      </c>
      <c r="G47" s="14"/>
      <c r="H47" s="9">
        <f t="shared" si="12"/>
        <v>0</v>
      </c>
      <c r="I47" s="14"/>
      <c r="J47" s="9">
        <f t="shared" si="10"/>
        <v>0</v>
      </c>
      <c r="K47" s="46">
        <f t="shared" si="11"/>
        <v>0</v>
      </c>
      <c r="L47" s="9"/>
    </row>
    <row r="48" spans="1:12" ht="12" x14ac:dyDescent="0.2">
      <c r="A48" s="206"/>
      <c r="B48" s="99" t="s">
        <v>10</v>
      </c>
      <c r="C48" s="11" t="s">
        <v>5</v>
      </c>
      <c r="D48" s="14">
        <v>2</v>
      </c>
      <c r="E48" s="14"/>
      <c r="F48" s="9">
        <f t="shared" si="8"/>
        <v>0</v>
      </c>
      <c r="G48" s="14"/>
      <c r="H48" s="9">
        <f t="shared" si="12"/>
        <v>0</v>
      </c>
      <c r="I48" s="14"/>
      <c r="J48" s="9">
        <f t="shared" si="10"/>
        <v>0</v>
      </c>
      <c r="K48" s="46">
        <f t="shared" si="11"/>
        <v>0</v>
      </c>
      <c r="L48" s="9"/>
    </row>
    <row r="49" spans="1:12" ht="12" x14ac:dyDescent="0.2">
      <c r="A49" s="82"/>
      <c r="B49" s="145" t="s">
        <v>19</v>
      </c>
      <c r="C49" s="146"/>
      <c r="D49" s="147"/>
      <c r="E49" s="148"/>
      <c r="F49" s="149">
        <f t="shared" si="8"/>
        <v>0</v>
      </c>
      <c r="G49" s="150"/>
      <c r="H49" s="149">
        <f t="shared" si="12"/>
        <v>0</v>
      </c>
      <c r="I49" s="150"/>
      <c r="J49" s="149">
        <f t="shared" si="10"/>
        <v>0</v>
      </c>
      <c r="K49" s="151">
        <f t="shared" si="11"/>
        <v>0</v>
      </c>
      <c r="L49" s="149"/>
    </row>
    <row r="50" spans="1:12" ht="12" x14ac:dyDescent="0.2">
      <c r="A50" s="100"/>
      <c r="B50" s="55" t="s">
        <v>30</v>
      </c>
      <c r="C50" s="11" t="s">
        <v>31</v>
      </c>
      <c r="D50" s="10">
        <v>36.229999999999997</v>
      </c>
      <c r="E50" s="10"/>
      <c r="F50" s="9">
        <f t="shared" si="8"/>
        <v>0</v>
      </c>
      <c r="G50" s="14"/>
      <c r="H50" s="9">
        <f t="shared" si="12"/>
        <v>0</v>
      </c>
      <c r="I50" s="14"/>
      <c r="J50" s="9">
        <f t="shared" si="10"/>
        <v>0</v>
      </c>
      <c r="K50" s="46">
        <f t="shared" si="11"/>
        <v>0</v>
      </c>
      <c r="L50" s="9">
        <f>SUM(K50:K54)</f>
        <v>0</v>
      </c>
    </row>
    <row r="51" spans="1:12" ht="12" x14ac:dyDescent="0.2">
      <c r="A51" s="100"/>
      <c r="B51" s="12" t="s">
        <v>23</v>
      </c>
      <c r="C51" s="11" t="s">
        <v>31</v>
      </c>
      <c r="D51" s="10">
        <f>D50</f>
        <v>36.229999999999997</v>
      </c>
      <c r="E51" s="10"/>
      <c r="F51" s="9">
        <f t="shared" si="8"/>
        <v>0</v>
      </c>
      <c r="G51" s="14"/>
      <c r="H51" s="9">
        <f t="shared" si="12"/>
        <v>0</v>
      </c>
      <c r="I51" s="14"/>
      <c r="J51" s="9">
        <f t="shared" si="10"/>
        <v>0</v>
      </c>
      <c r="K51" s="46">
        <f t="shared" si="11"/>
        <v>0</v>
      </c>
      <c r="L51" s="9"/>
    </row>
    <row r="52" spans="1:12" ht="12" x14ac:dyDescent="0.2">
      <c r="A52" s="100"/>
      <c r="B52" s="12" t="s">
        <v>29</v>
      </c>
      <c r="C52" s="11" t="s">
        <v>28</v>
      </c>
      <c r="D52" s="10">
        <f>D50/8</f>
        <v>4.5287499999999996</v>
      </c>
      <c r="E52" s="10"/>
      <c r="F52" s="9">
        <f t="shared" si="8"/>
        <v>0</v>
      </c>
      <c r="G52" s="14"/>
      <c r="H52" s="9">
        <f t="shared" si="12"/>
        <v>0</v>
      </c>
      <c r="I52" s="14"/>
      <c r="J52" s="9">
        <f t="shared" si="10"/>
        <v>0</v>
      </c>
      <c r="K52" s="46">
        <f t="shared" si="11"/>
        <v>0</v>
      </c>
      <c r="L52" s="9"/>
    </row>
    <row r="53" spans="1:12" ht="12" x14ac:dyDescent="0.2">
      <c r="A53" s="100"/>
      <c r="B53" s="12" t="s">
        <v>27</v>
      </c>
      <c r="C53" s="11" t="s">
        <v>3</v>
      </c>
      <c r="D53" s="10">
        <f>D50*0.25</f>
        <v>9.0574999999999992</v>
      </c>
      <c r="E53" s="10"/>
      <c r="F53" s="9">
        <f t="shared" si="8"/>
        <v>0</v>
      </c>
      <c r="G53" s="14"/>
      <c r="H53" s="9">
        <f t="shared" si="12"/>
        <v>0</v>
      </c>
      <c r="I53" s="14"/>
      <c r="J53" s="9">
        <f t="shared" si="10"/>
        <v>0</v>
      </c>
      <c r="K53" s="46">
        <f t="shared" si="11"/>
        <v>0</v>
      </c>
      <c r="L53" s="9"/>
    </row>
    <row r="54" spans="1:12" ht="12" x14ac:dyDescent="0.2">
      <c r="A54" s="100"/>
      <c r="B54" s="12" t="s">
        <v>10</v>
      </c>
      <c r="C54" s="11" t="s">
        <v>5</v>
      </c>
      <c r="D54" s="10">
        <v>2</v>
      </c>
      <c r="E54" s="10"/>
      <c r="F54" s="9">
        <f t="shared" si="8"/>
        <v>0</v>
      </c>
      <c r="G54" s="14"/>
      <c r="H54" s="9">
        <f t="shared" si="12"/>
        <v>0</v>
      </c>
      <c r="I54" s="14"/>
      <c r="J54" s="9">
        <f t="shared" si="10"/>
        <v>0</v>
      </c>
      <c r="K54" s="46">
        <f t="shared" si="11"/>
        <v>0</v>
      </c>
      <c r="L54" s="9"/>
    </row>
    <row r="55" spans="1:12" ht="12" x14ac:dyDescent="0.2">
      <c r="A55" s="13"/>
      <c r="B55" s="55" t="s">
        <v>25</v>
      </c>
      <c r="C55" s="11" t="s">
        <v>24</v>
      </c>
      <c r="D55" s="10">
        <v>18.7</v>
      </c>
      <c r="E55" s="10"/>
      <c r="F55" s="9"/>
      <c r="G55" s="14"/>
      <c r="H55" s="9"/>
      <c r="I55" s="14"/>
      <c r="J55" s="9"/>
      <c r="K55" s="46"/>
      <c r="L55" s="9">
        <f>SUM(K55:K58)</f>
        <v>0</v>
      </c>
    </row>
    <row r="56" spans="1:12" ht="12" x14ac:dyDescent="0.2">
      <c r="A56" s="13"/>
      <c r="B56" s="12" t="s">
        <v>23</v>
      </c>
      <c r="C56" s="11" t="s">
        <v>22</v>
      </c>
      <c r="D56" s="10">
        <f>D55</f>
        <v>18.7</v>
      </c>
      <c r="E56" s="10"/>
      <c r="F56" s="9">
        <f>E56*D56</f>
        <v>0</v>
      </c>
      <c r="G56" s="10"/>
      <c r="H56" s="9">
        <f>G56*D56</f>
        <v>0</v>
      </c>
      <c r="I56" s="10"/>
      <c r="J56" s="9">
        <f>I56*D56</f>
        <v>0</v>
      </c>
      <c r="K56" s="46">
        <f>J56+H56+F56</f>
        <v>0</v>
      </c>
      <c r="L56" s="9"/>
    </row>
    <row r="57" spans="1:12" ht="12" x14ac:dyDescent="0.2">
      <c r="A57" s="13"/>
      <c r="B57" s="12" t="s">
        <v>66</v>
      </c>
      <c r="C57" s="11" t="s">
        <v>1</v>
      </c>
      <c r="D57" s="10">
        <f>D55/6</f>
        <v>3.1166666666666667</v>
      </c>
      <c r="E57" s="10"/>
      <c r="F57" s="9">
        <f>E57*D57</f>
        <v>0</v>
      </c>
      <c r="G57" s="10"/>
      <c r="H57" s="9">
        <f>G57*D57</f>
        <v>0</v>
      </c>
      <c r="I57" s="10"/>
      <c r="J57" s="9">
        <f>I57*D57</f>
        <v>0</v>
      </c>
      <c r="K57" s="46">
        <f>J57+H57+F57</f>
        <v>0</v>
      </c>
      <c r="L57" s="9"/>
    </row>
    <row r="58" spans="1:12" ht="12" x14ac:dyDescent="0.2">
      <c r="A58" s="13"/>
      <c r="B58" s="12" t="s">
        <v>10</v>
      </c>
      <c r="C58" s="11" t="s">
        <v>5</v>
      </c>
      <c r="D58" s="10">
        <v>2</v>
      </c>
      <c r="E58" s="10"/>
      <c r="F58" s="9">
        <f>E58*D58</f>
        <v>0</v>
      </c>
      <c r="G58" s="10"/>
      <c r="H58" s="9">
        <f>G58*D58</f>
        <v>0</v>
      </c>
      <c r="I58" s="10"/>
      <c r="J58" s="9">
        <f>I58*D58</f>
        <v>0</v>
      </c>
      <c r="K58" s="46">
        <f>J58+H58+F58</f>
        <v>0</v>
      </c>
      <c r="L58" s="9"/>
    </row>
    <row r="59" spans="1:12" ht="12" x14ac:dyDescent="0.2">
      <c r="A59" s="82"/>
      <c r="B59" s="145" t="s">
        <v>77</v>
      </c>
      <c r="C59" s="146"/>
      <c r="D59" s="157"/>
      <c r="E59" s="150"/>
      <c r="F59" s="149"/>
      <c r="G59" s="157"/>
      <c r="H59" s="149"/>
      <c r="I59" s="157"/>
      <c r="J59" s="149"/>
      <c r="K59" s="151"/>
      <c r="L59" s="149"/>
    </row>
    <row r="60" spans="1:12" ht="12" x14ac:dyDescent="0.2">
      <c r="A60" s="80"/>
      <c r="B60" s="55" t="s">
        <v>44</v>
      </c>
      <c r="C60" s="11" t="s">
        <v>31</v>
      </c>
      <c r="D60" s="107">
        <f>(2.64+33.37+2.11)*0.5/2</f>
        <v>9.5299999999999994</v>
      </c>
      <c r="E60" s="10"/>
      <c r="F60" s="9">
        <f t="shared" ref="F60:F82" si="13">E60*D60</f>
        <v>0</v>
      </c>
      <c r="G60" s="14"/>
      <c r="H60" s="9">
        <f t="shared" ref="H60:H81" si="14">G60*D60</f>
        <v>0</v>
      </c>
      <c r="I60" s="14"/>
      <c r="J60" s="9">
        <f t="shared" ref="J60:J82" si="15">I60*D60</f>
        <v>0</v>
      </c>
      <c r="K60" s="46">
        <f t="shared" ref="K60:K83" si="16">J60+H60+F60</f>
        <v>0</v>
      </c>
      <c r="L60" s="9">
        <f>SUM(K60:K64)</f>
        <v>0</v>
      </c>
    </row>
    <row r="61" spans="1:12" ht="12" x14ac:dyDescent="0.2">
      <c r="A61" s="95"/>
      <c r="B61" s="88" t="s">
        <v>37</v>
      </c>
      <c r="C61" s="89" t="s">
        <v>43</v>
      </c>
      <c r="D61" s="25">
        <f>D60</f>
        <v>9.5299999999999994</v>
      </c>
      <c r="E61" s="90"/>
      <c r="F61" s="9">
        <f t="shared" si="13"/>
        <v>0</v>
      </c>
      <c r="G61" s="90"/>
      <c r="H61" s="9">
        <f t="shared" si="14"/>
        <v>0</v>
      </c>
      <c r="I61" s="90"/>
      <c r="J61" s="9">
        <f t="shared" si="15"/>
        <v>0</v>
      </c>
      <c r="K61" s="46">
        <f t="shared" si="16"/>
        <v>0</v>
      </c>
      <c r="L61" s="9"/>
    </row>
    <row r="62" spans="1:12" ht="12" x14ac:dyDescent="0.2">
      <c r="A62" s="95"/>
      <c r="B62" s="96" t="s">
        <v>64</v>
      </c>
      <c r="C62" s="89" t="s">
        <v>36</v>
      </c>
      <c r="D62" s="30">
        <f>D60*1.15</f>
        <v>10.959499999999998</v>
      </c>
      <c r="E62" s="30"/>
      <c r="F62" s="9">
        <f t="shared" si="13"/>
        <v>0</v>
      </c>
      <c r="G62" s="30"/>
      <c r="H62" s="9">
        <f t="shared" si="14"/>
        <v>0</v>
      </c>
      <c r="I62" s="30"/>
      <c r="J62" s="9">
        <f t="shared" si="15"/>
        <v>0</v>
      </c>
      <c r="K62" s="46">
        <f t="shared" si="16"/>
        <v>0</v>
      </c>
      <c r="L62" s="9"/>
    </row>
    <row r="63" spans="1:12" ht="12" x14ac:dyDescent="0.2">
      <c r="A63" s="95"/>
      <c r="B63" s="96" t="s">
        <v>42</v>
      </c>
      <c r="C63" s="97" t="s">
        <v>3</v>
      </c>
      <c r="D63" s="30">
        <f>D60*1.15</f>
        <v>10.959499999999998</v>
      </c>
      <c r="E63" s="30"/>
      <c r="F63" s="9">
        <f t="shared" si="13"/>
        <v>0</v>
      </c>
      <c r="G63" s="30"/>
      <c r="H63" s="9">
        <f t="shared" si="14"/>
        <v>0</v>
      </c>
      <c r="I63" s="30"/>
      <c r="J63" s="9">
        <f t="shared" si="15"/>
        <v>0</v>
      </c>
      <c r="K63" s="46">
        <f t="shared" si="16"/>
        <v>0</v>
      </c>
      <c r="L63" s="9"/>
    </row>
    <row r="64" spans="1:12" ht="12" x14ac:dyDescent="0.3">
      <c r="A64" s="98"/>
      <c r="B64" s="94" t="s">
        <v>10</v>
      </c>
      <c r="C64" s="83" t="s">
        <v>5</v>
      </c>
      <c r="D64" s="25">
        <v>2</v>
      </c>
      <c r="E64" s="25"/>
      <c r="F64" s="9">
        <f t="shared" si="13"/>
        <v>0</v>
      </c>
      <c r="G64" s="14"/>
      <c r="H64" s="9">
        <f t="shared" si="14"/>
        <v>0</v>
      </c>
      <c r="I64" s="14"/>
      <c r="J64" s="9">
        <f t="shared" si="15"/>
        <v>0</v>
      </c>
      <c r="K64" s="46">
        <f t="shared" si="16"/>
        <v>0</v>
      </c>
      <c r="L64" s="9"/>
    </row>
    <row r="65" spans="1:12" ht="12" x14ac:dyDescent="0.2">
      <c r="A65" s="80"/>
      <c r="B65" s="55" t="s">
        <v>79</v>
      </c>
      <c r="C65" s="11" t="s">
        <v>36</v>
      </c>
      <c r="D65" s="10">
        <f>(2.64+33.37+2.11+0.8)/2</f>
        <v>19.459999999999997</v>
      </c>
      <c r="E65" s="10"/>
      <c r="F65" s="9">
        <f t="shared" si="13"/>
        <v>0</v>
      </c>
      <c r="G65" s="14"/>
      <c r="H65" s="9">
        <f t="shared" si="14"/>
        <v>0</v>
      </c>
      <c r="I65" s="14"/>
      <c r="J65" s="9">
        <f t="shared" si="15"/>
        <v>0</v>
      </c>
      <c r="K65" s="46">
        <f t="shared" si="16"/>
        <v>0</v>
      </c>
      <c r="L65" s="9">
        <f>SUM(K65:K66)</f>
        <v>0</v>
      </c>
    </row>
    <row r="66" spans="1:12" ht="12" x14ac:dyDescent="0.2">
      <c r="A66" s="95"/>
      <c r="B66" s="88" t="s">
        <v>65</v>
      </c>
      <c r="C66" s="89" t="s">
        <v>36</v>
      </c>
      <c r="D66" s="25">
        <f>D65</f>
        <v>19.459999999999997</v>
      </c>
      <c r="E66" s="30"/>
      <c r="F66" s="9">
        <f t="shared" si="13"/>
        <v>0</v>
      </c>
      <c r="G66" s="30"/>
      <c r="H66" s="9">
        <f t="shared" si="14"/>
        <v>0</v>
      </c>
      <c r="I66" s="90"/>
      <c r="J66" s="9">
        <f t="shared" si="15"/>
        <v>0</v>
      </c>
      <c r="K66" s="46">
        <f t="shared" si="16"/>
        <v>0</v>
      </c>
      <c r="L66" s="9"/>
    </row>
    <row r="67" spans="1:12" ht="12" x14ac:dyDescent="0.2">
      <c r="A67" s="204">
        <v>23</v>
      </c>
      <c r="B67" s="55" t="s">
        <v>41</v>
      </c>
      <c r="C67" s="11" t="s">
        <v>31</v>
      </c>
      <c r="D67" s="10">
        <f>D60</f>
        <v>9.5299999999999994</v>
      </c>
      <c r="E67" s="10"/>
      <c r="F67" s="9">
        <f t="shared" si="13"/>
        <v>0</v>
      </c>
      <c r="G67" s="14"/>
      <c r="H67" s="9">
        <f t="shared" si="14"/>
        <v>0</v>
      </c>
      <c r="I67" s="14"/>
      <c r="J67" s="9">
        <f t="shared" si="15"/>
        <v>0</v>
      </c>
      <c r="K67" s="46">
        <f t="shared" si="16"/>
        <v>0</v>
      </c>
      <c r="L67" s="9">
        <f>SUM(K67:K73)</f>
        <v>0</v>
      </c>
    </row>
    <row r="68" spans="1:12" ht="12" x14ac:dyDescent="0.2">
      <c r="A68" s="205"/>
      <c r="B68" s="93" t="s">
        <v>37</v>
      </c>
      <c r="C68" s="83" t="s">
        <v>31</v>
      </c>
      <c r="D68" s="25">
        <f>D67</f>
        <v>9.5299999999999994</v>
      </c>
      <c r="E68" s="14"/>
      <c r="F68" s="9">
        <f t="shared" si="13"/>
        <v>0</v>
      </c>
      <c r="G68" s="25"/>
      <c r="H68" s="9">
        <f t="shared" si="14"/>
        <v>0</v>
      </c>
      <c r="I68" s="14"/>
      <c r="J68" s="9">
        <f t="shared" si="15"/>
        <v>0</v>
      </c>
      <c r="K68" s="46">
        <f t="shared" si="16"/>
        <v>0</v>
      </c>
      <c r="L68" s="9"/>
    </row>
    <row r="69" spans="1:12" ht="12" x14ac:dyDescent="0.2">
      <c r="A69" s="205"/>
      <c r="B69" s="99" t="s">
        <v>40</v>
      </c>
      <c r="C69" s="11" t="s">
        <v>31</v>
      </c>
      <c r="D69" s="14">
        <f>D68*1.05</f>
        <v>10.006499999999999</v>
      </c>
      <c r="E69" s="14"/>
      <c r="F69" s="9">
        <f t="shared" si="13"/>
        <v>0</v>
      </c>
      <c r="G69" s="14"/>
      <c r="H69" s="9">
        <f t="shared" si="14"/>
        <v>0</v>
      </c>
      <c r="I69" s="14"/>
      <c r="J69" s="9">
        <f t="shared" si="15"/>
        <v>0</v>
      </c>
      <c r="K69" s="46">
        <f t="shared" si="16"/>
        <v>0</v>
      </c>
      <c r="L69" s="9"/>
    </row>
    <row r="70" spans="1:12" ht="12" x14ac:dyDescent="0.2">
      <c r="A70" s="205"/>
      <c r="B70" s="99" t="s">
        <v>39</v>
      </c>
      <c r="C70" s="11" t="s">
        <v>3</v>
      </c>
      <c r="D70" s="14">
        <f>D67*0.3*25</f>
        <v>71.474999999999994</v>
      </c>
      <c r="E70" s="14"/>
      <c r="F70" s="9">
        <f t="shared" si="13"/>
        <v>0</v>
      </c>
      <c r="G70" s="14"/>
      <c r="H70" s="9">
        <f t="shared" si="14"/>
        <v>0</v>
      </c>
      <c r="I70" s="14"/>
      <c r="J70" s="9">
        <f t="shared" si="15"/>
        <v>0</v>
      </c>
      <c r="K70" s="46">
        <f t="shared" si="16"/>
        <v>0</v>
      </c>
      <c r="L70" s="9"/>
    </row>
    <row r="71" spans="1:12" ht="12" x14ac:dyDescent="0.2">
      <c r="A71" s="205"/>
      <c r="B71" s="93" t="s">
        <v>33</v>
      </c>
      <c r="C71" s="83" t="s">
        <v>2</v>
      </c>
      <c r="D71" s="25">
        <v>15</v>
      </c>
      <c r="E71" s="25"/>
      <c r="F71" s="9">
        <f t="shared" si="13"/>
        <v>0</v>
      </c>
      <c r="G71" s="14"/>
      <c r="H71" s="9">
        <f t="shared" si="14"/>
        <v>0</v>
      </c>
      <c r="I71" s="14"/>
      <c r="J71" s="9">
        <f t="shared" si="15"/>
        <v>0</v>
      </c>
      <c r="K71" s="46">
        <f t="shared" si="16"/>
        <v>0</v>
      </c>
      <c r="L71" s="9"/>
    </row>
    <row r="72" spans="1:12" ht="12" x14ac:dyDescent="0.2">
      <c r="A72" s="205"/>
      <c r="B72" s="99" t="s">
        <v>32</v>
      </c>
      <c r="C72" s="11" t="s">
        <v>3</v>
      </c>
      <c r="D72" s="14">
        <f>D67*0.25</f>
        <v>2.3824999999999998</v>
      </c>
      <c r="E72" s="14"/>
      <c r="F72" s="9">
        <f t="shared" si="13"/>
        <v>0</v>
      </c>
      <c r="G72" s="14"/>
      <c r="H72" s="9">
        <f t="shared" si="14"/>
        <v>0</v>
      </c>
      <c r="I72" s="14"/>
      <c r="J72" s="9">
        <f t="shared" si="15"/>
        <v>0</v>
      </c>
      <c r="K72" s="46">
        <f t="shared" si="16"/>
        <v>0</v>
      </c>
      <c r="L72" s="9"/>
    </row>
    <row r="73" spans="1:12" ht="12" x14ac:dyDescent="0.2">
      <c r="A73" s="206"/>
      <c r="B73" s="99" t="s">
        <v>10</v>
      </c>
      <c r="C73" s="11" t="s">
        <v>5</v>
      </c>
      <c r="D73" s="14">
        <v>3</v>
      </c>
      <c r="E73" s="14"/>
      <c r="F73" s="9">
        <f t="shared" si="13"/>
        <v>0</v>
      </c>
      <c r="G73" s="14"/>
      <c r="H73" s="9">
        <f t="shared" si="14"/>
        <v>0</v>
      </c>
      <c r="I73" s="14"/>
      <c r="J73" s="9">
        <f t="shared" si="15"/>
        <v>0</v>
      </c>
      <c r="K73" s="46">
        <f t="shared" si="16"/>
        <v>0</v>
      </c>
      <c r="L73" s="9"/>
    </row>
    <row r="74" spans="1:12" ht="12" x14ac:dyDescent="0.2">
      <c r="A74" s="204">
        <v>25</v>
      </c>
      <c r="B74" s="55" t="s">
        <v>38</v>
      </c>
      <c r="C74" s="11" t="s">
        <v>36</v>
      </c>
      <c r="D74" s="10">
        <f>(1.02+0.45+1.37+1.47+1.47+1.47+1.58+1.36+1.43+1.46+1.36)/2</f>
        <v>7.2199999999999989</v>
      </c>
      <c r="E74" s="10"/>
      <c r="F74" s="9">
        <f t="shared" si="13"/>
        <v>0</v>
      </c>
      <c r="G74" s="14"/>
      <c r="H74" s="9">
        <f t="shared" si="14"/>
        <v>0</v>
      </c>
      <c r="I74" s="14"/>
      <c r="J74" s="9">
        <f t="shared" si="15"/>
        <v>0</v>
      </c>
      <c r="K74" s="46">
        <f t="shared" si="16"/>
        <v>0</v>
      </c>
      <c r="L74" s="9">
        <f>SUM(K74:K80)</f>
        <v>0</v>
      </c>
    </row>
    <row r="75" spans="1:12" ht="12" x14ac:dyDescent="0.2">
      <c r="A75" s="205"/>
      <c r="B75" s="93" t="s">
        <v>37</v>
      </c>
      <c r="C75" s="83" t="s">
        <v>36</v>
      </c>
      <c r="D75" s="25">
        <f>D74</f>
        <v>7.2199999999999989</v>
      </c>
      <c r="E75" s="14"/>
      <c r="F75" s="9">
        <f t="shared" si="13"/>
        <v>0</v>
      </c>
      <c r="G75" s="14"/>
      <c r="H75" s="9">
        <f t="shared" si="14"/>
        <v>0</v>
      </c>
      <c r="I75" s="14"/>
      <c r="J75" s="9">
        <f t="shared" si="15"/>
        <v>0</v>
      </c>
      <c r="K75" s="46">
        <f t="shared" si="16"/>
        <v>0</v>
      </c>
      <c r="L75" s="9"/>
    </row>
    <row r="76" spans="1:12" ht="12" x14ac:dyDescent="0.2">
      <c r="A76" s="205"/>
      <c r="B76" s="99" t="s">
        <v>35</v>
      </c>
      <c r="C76" s="11" t="s">
        <v>31</v>
      </c>
      <c r="D76" s="14">
        <f>D75*0.1</f>
        <v>0.72199999999999998</v>
      </c>
      <c r="E76" s="14"/>
      <c r="F76" s="9">
        <f t="shared" si="13"/>
        <v>0</v>
      </c>
      <c r="G76" s="14"/>
      <c r="H76" s="9">
        <f t="shared" si="14"/>
        <v>0</v>
      </c>
      <c r="I76" s="14"/>
      <c r="J76" s="9">
        <f t="shared" si="15"/>
        <v>0</v>
      </c>
      <c r="K76" s="46">
        <f t="shared" si="16"/>
        <v>0</v>
      </c>
      <c r="L76" s="9"/>
    </row>
    <row r="77" spans="1:12" ht="12" x14ac:dyDescent="0.2">
      <c r="A77" s="205"/>
      <c r="B77" s="99" t="s">
        <v>34</v>
      </c>
      <c r="C77" s="11" t="s">
        <v>3</v>
      </c>
      <c r="D77" s="14">
        <f>D74*0.1*0.3*25</f>
        <v>5.415</v>
      </c>
      <c r="E77" s="14"/>
      <c r="F77" s="9">
        <f t="shared" si="13"/>
        <v>0</v>
      </c>
      <c r="G77" s="14"/>
      <c r="H77" s="9">
        <f t="shared" si="14"/>
        <v>0</v>
      </c>
      <c r="I77" s="14"/>
      <c r="J77" s="9">
        <f t="shared" si="15"/>
        <v>0</v>
      </c>
      <c r="K77" s="46">
        <f t="shared" si="16"/>
        <v>0</v>
      </c>
      <c r="L77" s="9"/>
    </row>
    <row r="78" spans="1:12" ht="12" x14ac:dyDescent="0.2">
      <c r="A78" s="205"/>
      <c r="B78" s="93" t="s">
        <v>33</v>
      </c>
      <c r="C78" s="83" t="s">
        <v>2</v>
      </c>
      <c r="D78" s="25">
        <v>3</v>
      </c>
      <c r="E78" s="25"/>
      <c r="F78" s="9">
        <f t="shared" si="13"/>
        <v>0</v>
      </c>
      <c r="G78" s="14"/>
      <c r="H78" s="9">
        <f t="shared" si="14"/>
        <v>0</v>
      </c>
      <c r="I78" s="14"/>
      <c r="J78" s="9">
        <f t="shared" si="15"/>
        <v>0</v>
      </c>
      <c r="K78" s="46">
        <f t="shared" si="16"/>
        <v>0</v>
      </c>
      <c r="L78" s="9"/>
    </row>
    <row r="79" spans="1:12" ht="12" x14ac:dyDescent="0.2">
      <c r="A79" s="205"/>
      <c r="B79" s="99" t="s">
        <v>32</v>
      </c>
      <c r="C79" s="11" t="s">
        <v>3</v>
      </c>
      <c r="D79" s="14">
        <f>D74*0.1*0.2</f>
        <v>0.1444</v>
      </c>
      <c r="E79" s="14"/>
      <c r="F79" s="9">
        <f t="shared" si="13"/>
        <v>0</v>
      </c>
      <c r="G79" s="14"/>
      <c r="H79" s="9">
        <f t="shared" si="14"/>
        <v>0</v>
      </c>
      <c r="I79" s="14"/>
      <c r="J79" s="9">
        <f t="shared" si="15"/>
        <v>0</v>
      </c>
      <c r="K79" s="46">
        <f t="shared" si="16"/>
        <v>0</v>
      </c>
      <c r="L79" s="9"/>
    </row>
    <row r="80" spans="1:12" ht="12" x14ac:dyDescent="0.2">
      <c r="A80" s="206"/>
      <c r="B80" s="99" t="s">
        <v>10</v>
      </c>
      <c r="C80" s="11" t="s">
        <v>5</v>
      </c>
      <c r="D80" s="14">
        <v>2</v>
      </c>
      <c r="E80" s="14"/>
      <c r="F80" s="9">
        <f t="shared" si="13"/>
        <v>0</v>
      </c>
      <c r="G80" s="14"/>
      <c r="H80" s="9">
        <f t="shared" si="14"/>
        <v>0</v>
      </c>
      <c r="I80" s="14"/>
      <c r="J80" s="9">
        <f t="shared" si="15"/>
        <v>0</v>
      </c>
      <c r="K80" s="46">
        <f t="shared" si="16"/>
        <v>0</v>
      </c>
      <c r="L80" s="9"/>
    </row>
    <row r="81" spans="1:13" ht="12" x14ac:dyDescent="0.2">
      <c r="A81" s="8"/>
      <c r="B81" s="55" t="s">
        <v>21</v>
      </c>
      <c r="C81" s="11" t="s">
        <v>13</v>
      </c>
      <c r="D81" s="10">
        <v>3</v>
      </c>
      <c r="E81" s="10"/>
      <c r="F81" s="9">
        <f t="shared" si="13"/>
        <v>0</v>
      </c>
      <c r="G81" s="14"/>
      <c r="H81" s="9">
        <f t="shared" si="14"/>
        <v>0</v>
      </c>
      <c r="I81" s="14"/>
      <c r="J81" s="9">
        <f t="shared" si="15"/>
        <v>0</v>
      </c>
      <c r="K81" s="46">
        <f t="shared" si="16"/>
        <v>0</v>
      </c>
      <c r="L81" s="9">
        <f>K81</f>
        <v>0</v>
      </c>
    </row>
    <row r="82" spans="1:13" ht="12" x14ac:dyDescent="0.2">
      <c r="A82" s="8"/>
      <c r="B82" s="55" t="s">
        <v>18</v>
      </c>
      <c r="C82" s="11" t="s">
        <v>13</v>
      </c>
      <c r="D82" s="10">
        <v>1</v>
      </c>
      <c r="E82" s="10"/>
      <c r="F82" s="9">
        <f t="shared" si="13"/>
        <v>0</v>
      </c>
      <c r="G82" s="14"/>
      <c r="H82" s="9"/>
      <c r="I82" s="14"/>
      <c r="J82" s="9">
        <f t="shared" si="15"/>
        <v>0</v>
      </c>
      <c r="K82" s="46">
        <f t="shared" si="16"/>
        <v>0</v>
      </c>
      <c r="L82" s="9">
        <f>K82</f>
        <v>0</v>
      </c>
    </row>
    <row r="83" spans="1:13" ht="12" x14ac:dyDescent="0.2">
      <c r="A83" s="101"/>
      <c r="B83" s="158" t="s">
        <v>4</v>
      </c>
      <c r="C83" s="159"/>
      <c r="D83" s="160"/>
      <c r="E83" s="160"/>
      <c r="F83" s="161">
        <f>SUM(F8:F82)</f>
        <v>0</v>
      </c>
      <c r="G83" s="161"/>
      <c r="H83" s="161">
        <f>SUM(H8:H81)</f>
        <v>0</v>
      </c>
      <c r="I83" s="161"/>
      <c r="J83" s="161">
        <f>SUM(J8:J82)</f>
        <v>0</v>
      </c>
      <c r="K83" s="162">
        <f t="shared" si="16"/>
        <v>0</v>
      </c>
      <c r="L83" s="161">
        <f>SUM(L7:L82)</f>
        <v>0</v>
      </c>
    </row>
    <row r="84" spans="1:13" ht="12" x14ac:dyDescent="0.3">
      <c r="A84" s="101"/>
      <c r="B84" s="108" t="s">
        <v>11</v>
      </c>
      <c r="C84" s="109">
        <v>0.05</v>
      </c>
      <c r="D84" s="90"/>
      <c r="E84" s="97"/>
      <c r="F84" s="90"/>
      <c r="G84" s="90"/>
      <c r="H84" s="90"/>
      <c r="I84" s="90"/>
      <c r="J84" s="97"/>
      <c r="K84" s="110">
        <f>F83*C84</f>
        <v>0</v>
      </c>
      <c r="L84" s="111"/>
    </row>
    <row r="85" spans="1:13" ht="12" x14ac:dyDescent="0.3">
      <c r="A85" s="101"/>
      <c r="B85" s="168" t="s">
        <v>4</v>
      </c>
      <c r="C85" s="155"/>
      <c r="D85" s="169"/>
      <c r="E85" s="155"/>
      <c r="F85" s="155"/>
      <c r="G85" s="169"/>
      <c r="H85" s="169"/>
      <c r="I85" s="169"/>
      <c r="J85" s="155"/>
      <c r="K85" s="170">
        <f>K83+K84</f>
        <v>0</v>
      </c>
      <c r="L85" s="111"/>
    </row>
    <row r="86" spans="1:13" ht="12" x14ac:dyDescent="0.3">
      <c r="A86" s="101"/>
      <c r="B86" s="108" t="s">
        <v>14</v>
      </c>
      <c r="C86" s="109">
        <v>0.08</v>
      </c>
      <c r="D86" s="90"/>
      <c r="E86" s="97"/>
      <c r="F86" s="97"/>
      <c r="G86" s="90"/>
      <c r="H86" s="90"/>
      <c r="I86" s="90"/>
      <c r="J86" s="97"/>
      <c r="K86" s="110">
        <f>K85*C86</f>
        <v>0</v>
      </c>
      <c r="L86" s="111"/>
    </row>
    <row r="87" spans="1:13" ht="12" x14ac:dyDescent="0.3">
      <c r="A87" s="101"/>
      <c r="B87" s="168" t="s">
        <v>4</v>
      </c>
      <c r="C87" s="155"/>
      <c r="D87" s="169"/>
      <c r="E87" s="155"/>
      <c r="F87" s="155"/>
      <c r="G87" s="169"/>
      <c r="H87" s="169"/>
      <c r="I87" s="169"/>
      <c r="J87" s="155"/>
      <c r="K87" s="170">
        <f>SUM(K85:K86)</f>
        <v>0</v>
      </c>
      <c r="L87" s="111"/>
    </row>
    <row r="88" spans="1:13" ht="12" x14ac:dyDescent="0.3">
      <c r="A88" s="101"/>
      <c r="B88" s="108" t="s">
        <v>17</v>
      </c>
      <c r="C88" s="109">
        <v>0.08</v>
      </c>
      <c r="D88" s="90"/>
      <c r="E88" s="97"/>
      <c r="F88" s="97"/>
      <c r="G88" s="90"/>
      <c r="H88" s="90"/>
      <c r="I88" s="90"/>
      <c r="J88" s="97"/>
      <c r="K88" s="110">
        <f>K87*C88</f>
        <v>0</v>
      </c>
      <c r="L88" s="111"/>
    </row>
    <row r="89" spans="1:13" ht="12" x14ac:dyDescent="0.3">
      <c r="A89" s="101"/>
      <c r="B89" s="168" t="s">
        <v>4</v>
      </c>
      <c r="C89" s="155"/>
      <c r="D89" s="169"/>
      <c r="E89" s="155"/>
      <c r="F89" s="155"/>
      <c r="G89" s="169"/>
      <c r="H89" s="169"/>
      <c r="I89" s="169"/>
      <c r="J89" s="155"/>
      <c r="K89" s="170">
        <f>SUM(K87:K88)</f>
        <v>0</v>
      </c>
      <c r="L89" s="111"/>
    </row>
    <row r="90" spans="1:13" ht="12" x14ac:dyDescent="0.3">
      <c r="A90" s="101"/>
      <c r="B90" s="112" t="s">
        <v>20</v>
      </c>
      <c r="C90" s="109">
        <v>0.02</v>
      </c>
      <c r="D90" s="90"/>
      <c r="E90" s="97"/>
      <c r="F90" s="97"/>
      <c r="G90" s="90"/>
      <c r="H90" s="90"/>
      <c r="I90" s="90"/>
      <c r="J90" s="97"/>
      <c r="K90" s="110">
        <f>H83*C90</f>
        <v>0</v>
      </c>
      <c r="L90" s="111"/>
    </row>
    <row r="91" spans="1:13" ht="12" x14ac:dyDescent="0.3">
      <c r="A91" s="101"/>
      <c r="B91" s="108" t="s">
        <v>15</v>
      </c>
      <c r="C91" s="109">
        <v>0.05</v>
      </c>
      <c r="D91" s="90"/>
      <c r="E91" s="97"/>
      <c r="F91" s="97"/>
      <c r="G91" s="90"/>
      <c r="H91" s="90"/>
      <c r="I91" s="90"/>
      <c r="J91" s="97"/>
      <c r="K91" s="110">
        <f>K89*C91</f>
        <v>0</v>
      </c>
      <c r="L91" s="111"/>
    </row>
    <row r="92" spans="1:13" ht="12" x14ac:dyDescent="0.3">
      <c r="A92" s="101"/>
      <c r="B92" s="168" t="s">
        <v>4</v>
      </c>
      <c r="C92" s="171"/>
      <c r="D92" s="169"/>
      <c r="E92" s="155"/>
      <c r="F92" s="155"/>
      <c r="G92" s="169"/>
      <c r="H92" s="169"/>
      <c r="I92" s="169"/>
      <c r="J92" s="155"/>
      <c r="K92" s="170">
        <f>K89+K90+K91</f>
        <v>0</v>
      </c>
      <c r="L92" s="111"/>
    </row>
    <row r="93" spans="1:13" ht="12" x14ac:dyDescent="0.3">
      <c r="A93" s="101"/>
      <c r="B93" s="108" t="s">
        <v>16</v>
      </c>
      <c r="C93" s="109">
        <v>0.18</v>
      </c>
      <c r="D93" s="90"/>
      <c r="E93" s="97"/>
      <c r="F93" s="97"/>
      <c r="G93" s="90"/>
      <c r="H93" s="90"/>
      <c r="I93" s="90"/>
      <c r="J93" s="97"/>
      <c r="K93" s="110">
        <f>K92*C93</f>
        <v>0</v>
      </c>
      <c r="L93" s="111"/>
    </row>
    <row r="94" spans="1:13" ht="12" x14ac:dyDescent="0.2">
      <c r="B94" s="163" t="s">
        <v>9</v>
      </c>
      <c r="C94" s="164"/>
      <c r="D94" s="165"/>
      <c r="E94" s="164"/>
      <c r="F94" s="164"/>
      <c r="G94" s="165"/>
      <c r="H94" s="165"/>
      <c r="I94" s="165"/>
      <c r="J94" s="164"/>
      <c r="K94" s="166">
        <f>SUM(K92:K93)</f>
        <v>0</v>
      </c>
      <c r="L94" s="167"/>
      <c r="M94" s="116"/>
    </row>
    <row r="97" spans="12:12" x14ac:dyDescent="0.2">
      <c r="L97" s="116"/>
    </row>
    <row r="126" spans="1:44" s="116" customFormat="1" x14ac:dyDescent="0.2">
      <c r="A126" s="7"/>
      <c r="B126" s="117"/>
      <c r="D126" s="7"/>
      <c r="E126" s="7"/>
      <c r="F126" s="7"/>
      <c r="G126" s="7"/>
      <c r="H126" s="7"/>
      <c r="I126" s="7"/>
      <c r="J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row>
    <row r="132" spans="1:44" s="116" customFormat="1" x14ac:dyDescent="0.2">
      <c r="A132" s="7"/>
      <c r="B132" s="117"/>
      <c r="C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row>
    <row r="133" spans="1:44" s="116" customFormat="1" x14ac:dyDescent="0.2">
      <c r="A133" s="7"/>
      <c r="B133" s="117"/>
      <c r="C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row>
    <row r="134" spans="1:44" s="116" customFormat="1" x14ac:dyDescent="0.2">
      <c r="A134" s="7"/>
      <c r="B134" s="117"/>
      <c r="C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row>
    <row r="135" spans="1:44" s="116" customFormat="1" x14ac:dyDescent="0.2">
      <c r="A135" s="7"/>
      <c r="B135" s="117"/>
      <c r="C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row>
    <row r="136" spans="1:44" s="116" customFormat="1" x14ac:dyDescent="0.2">
      <c r="A136" s="7"/>
      <c r="B136" s="117"/>
      <c r="C136" s="7"/>
      <c r="D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row>
    <row r="137" spans="1:44" s="116" customFormat="1" x14ac:dyDescent="0.2">
      <c r="A137" s="7"/>
      <c r="B137" s="117"/>
      <c r="C137" s="7"/>
      <c r="D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row>
    <row r="138" spans="1:44" s="116" customFormat="1" x14ac:dyDescent="0.2">
      <c r="A138" s="7"/>
      <c r="B138" s="117"/>
      <c r="C138" s="7"/>
      <c r="D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row>
    <row r="139" spans="1:44" s="116" customFormat="1" x14ac:dyDescent="0.2">
      <c r="A139" s="7"/>
      <c r="B139" s="117"/>
      <c r="C139" s="7"/>
      <c r="D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row>
    <row r="140" spans="1:44" s="116" customFormat="1" x14ac:dyDescent="0.2">
      <c r="A140" s="7"/>
      <c r="B140" s="117"/>
      <c r="C140" s="7"/>
      <c r="D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row>
    <row r="141" spans="1:44" s="116" customFormat="1" x14ac:dyDescent="0.2">
      <c r="A141" s="7"/>
      <c r="B141" s="117"/>
      <c r="C141" s="7"/>
      <c r="D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row>
    <row r="142" spans="1:44" s="116" customFormat="1" x14ac:dyDescent="0.2">
      <c r="A142" s="7"/>
      <c r="B142" s="117"/>
      <c r="C142" s="7"/>
      <c r="D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row>
    <row r="143" spans="1:44" s="116" customFormat="1" x14ac:dyDescent="0.2">
      <c r="A143" s="7"/>
      <c r="B143" s="117"/>
      <c r="C143" s="7"/>
      <c r="D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row>
    <row r="144" spans="1:44" s="116" customFormat="1" x14ac:dyDescent="0.2">
      <c r="A144" s="7"/>
      <c r="B144" s="117"/>
      <c r="C144" s="7"/>
      <c r="D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row>
    <row r="145" spans="1:44" s="116" customFormat="1" x14ac:dyDescent="0.2">
      <c r="A145" s="7"/>
      <c r="B145" s="117"/>
      <c r="C145" s="7"/>
      <c r="D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row>
    <row r="146" spans="1:44" s="116" customFormat="1" x14ac:dyDescent="0.2">
      <c r="A146" s="7"/>
      <c r="B146" s="117"/>
      <c r="C146" s="7"/>
      <c r="D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row>
    <row r="147" spans="1:44" s="116" customFormat="1" x14ac:dyDescent="0.2">
      <c r="A147" s="7"/>
      <c r="B147" s="117"/>
      <c r="C147" s="7"/>
      <c r="D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row>
    <row r="148" spans="1:44" s="116" customFormat="1" x14ac:dyDescent="0.2">
      <c r="A148" s="7"/>
      <c r="B148" s="117"/>
      <c r="C148" s="7"/>
      <c r="D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row>
    <row r="149" spans="1:44" s="116" customFormat="1" x14ac:dyDescent="0.2">
      <c r="A149" s="7"/>
      <c r="B149" s="117"/>
      <c r="C149" s="7"/>
      <c r="D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row>
    <row r="150" spans="1:44" s="116" customFormat="1" x14ac:dyDescent="0.2">
      <c r="A150" s="7"/>
      <c r="B150" s="117"/>
      <c r="C150" s="7"/>
      <c r="D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row>
    <row r="151" spans="1:44" s="116" customFormat="1" x14ac:dyDescent="0.2">
      <c r="A151" s="7"/>
      <c r="B151" s="117"/>
      <c r="C151" s="7"/>
      <c r="D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row>
    <row r="152" spans="1:44" s="116" customFormat="1" x14ac:dyDescent="0.2">
      <c r="A152" s="7"/>
      <c r="B152" s="117"/>
      <c r="C152" s="7"/>
      <c r="D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row>
    <row r="153" spans="1:44" s="116" customFormat="1" x14ac:dyDescent="0.2">
      <c r="A153" s="7"/>
      <c r="B153" s="117"/>
      <c r="C153" s="7"/>
      <c r="D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row>
    <row r="154" spans="1:44" s="116" customFormat="1" x14ac:dyDescent="0.2">
      <c r="A154" s="7"/>
      <c r="B154" s="117"/>
      <c r="C154" s="7"/>
      <c r="D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row>
    <row r="155" spans="1:44" s="116" customFormat="1" x14ac:dyDescent="0.2">
      <c r="A155" s="7"/>
      <c r="B155" s="117"/>
      <c r="C155" s="7"/>
      <c r="D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row>
    <row r="156" spans="1:44" s="116" customFormat="1" x14ac:dyDescent="0.2">
      <c r="A156" s="7"/>
      <c r="B156" s="117"/>
      <c r="C156" s="7"/>
      <c r="D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row>
    <row r="157" spans="1:44" s="116" customFormat="1" x14ac:dyDescent="0.2">
      <c r="A157" s="7"/>
      <c r="B157" s="117"/>
      <c r="C157" s="7"/>
      <c r="D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row>
  </sheetData>
  <autoFilter ref="B6:K94" xr:uid="{00000000-0009-0000-0000-000000000000}"/>
  <mergeCells count="19">
    <mergeCell ref="A42:A48"/>
    <mergeCell ref="A67:A73"/>
    <mergeCell ref="A74:A80"/>
    <mergeCell ref="A2:L2"/>
    <mergeCell ref="G4:H4"/>
    <mergeCell ref="I4:J4"/>
    <mergeCell ref="K4:K5"/>
    <mergeCell ref="L4:L5"/>
    <mergeCell ref="A20:A25"/>
    <mergeCell ref="A35:A41"/>
    <mergeCell ref="A1:K1"/>
    <mergeCell ref="A3:E3"/>
    <mergeCell ref="F3:H3"/>
    <mergeCell ref="I3:J3"/>
    <mergeCell ref="A4:A5"/>
    <mergeCell ref="B4:B5"/>
    <mergeCell ref="C4:C5"/>
    <mergeCell ref="D4:D5"/>
    <mergeCell ref="E4:F4"/>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046A4-0702-4CCA-91D6-0832338BDA78}">
  <sheetPr>
    <tabColor theme="9" tint="-0.249977111117893"/>
  </sheetPr>
  <dimension ref="A1:AR137"/>
  <sheetViews>
    <sheetView zoomScale="115" zoomScaleNormal="115" workbookViewId="0">
      <pane ySplit="5" topLeftCell="A38" activePane="bottomLeft" state="frozen"/>
      <selection pane="bottomLeft" activeCell="I8" sqref="I8:I62"/>
    </sheetView>
  </sheetViews>
  <sheetFormatPr defaultColWidth="9.109375" defaultRowHeight="10.199999999999999" outlineLevelCol="1" x14ac:dyDescent="0.2"/>
  <cols>
    <col min="1" max="1" width="4.109375" style="1" customWidth="1"/>
    <col min="2" max="2" width="68" style="2" customWidth="1"/>
    <col min="3" max="3" width="15" style="1" customWidth="1" outlineLevel="1"/>
    <col min="4" max="4" width="11.88671875" style="1" customWidth="1" outlineLevel="1"/>
    <col min="5" max="5" width="9.6640625" style="1" customWidth="1" outlineLevel="1"/>
    <col min="6" max="6" width="9" style="1" customWidth="1" outlineLevel="1"/>
    <col min="7" max="7" width="14" style="1" customWidth="1" outlineLevel="1"/>
    <col min="8" max="8" width="12.44140625" style="1" customWidth="1" outlineLevel="1"/>
    <col min="9" max="9" width="9.77734375" style="1" customWidth="1" outlineLevel="1"/>
    <col min="10" max="10" width="8.6640625" style="1" customWidth="1" outlineLevel="1"/>
    <col min="11" max="11" width="12" style="3" customWidth="1" outlineLevel="1"/>
    <col min="12" max="12" width="17.77734375" style="1" customWidth="1"/>
    <col min="13" max="13" width="11.88671875" style="1" customWidth="1"/>
    <col min="14" max="16384" width="9.109375" style="1"/>
  </cols>
  <sheetData>
    <row r="1" spans="1:28" s="41" customFormat="1" x14ac:dyDescent="0.2">
      <c r="A1" s="61"/>
      <c r="B1" s="61"/>
      <c r="C1" s="61"/>
      <c r="D1" s="61"/>
      <c r="E1" s="61"/>
      <c r="F1" s="61"/>
      <c r="G1" s="61"/>
      <c r="H1" s="61"/>
      <c r="I1" s="61"/>
      <c r="J1" s="61"/>
      <c r="K1" s="61"/>
      <c r="M1" s="1"/>
      <c r="N1" s="1"/>
      <c r="O1" s="1"/>
      <c r="P1" s="1"/>
      <c r="Q1" s="1"/>
    </row>
    <row r="2" spans="1:28" ht="34.5" customHeight="1" x14ac:dyDescent="0.2">
      <c r="A2" s="62" t="s">
        <v>109</v>
      </c>
      <c r="B2" s="63"/>
      <c r="C2" s="63"/>
      <c r="D2" s="63"/>
      <c r="E2" s="63"/>
      <c r="F2" s="63"/>
      <c r="G2" s="63"/>
      <c r="H2" s="63"/>
      <c r="I2" s="63"/>
      <c r="J2" s="63"/>
      <c r="K2" s="64"/>
    </row>
    <row r="3" spans="1:28" ht="18.75" customHeight="1" x14ac:dyDescent="0.2">
      <c r="A3" s="65"/>
      <c r="B3" s="66"/>
      <c r="C3" s="66"/>
      <c r="D3" s="66"/>
      <c r="E3" s="66"/>
      <c r="F3" s="67" t="s">
        <v>59</v>
      </c>
      <c r="G3" s="67"/>
      <c r="H3" s="67"/>
      <c r="I3" s="68">
        <f>K74</f>
        <v>0</v>
      </c>
      <c r="J3" s="69"/>
      <c r="K3" s="43" t="s">
        <v>5</v>
      </c>
      <c r="L3" s="40"/>
    </row>
    <row r="4" spans="1:28" ht="13.95" customHeight="1" x14ac:dyDescent="0.2">
      <c r="A4" s="70" t="s">
        <v>58</v>
      </c>
      <c r="B4" s="74" t="s">
        <v>57</v>
      </c>
      <c r="C4" s="70" t="s">
        <v>12</v>
      </c>
      <c r="D4" s="74" t="s">
        <v>6</v>
      </c>
      <c r="E4" s="76" t="s">
        <v>56</v>
      </c>
      <c r="F4" s="77"/>
      <c r="G4" s="78" t="s">
        <v>55</v>
      </c>
      <c r="H4" s="77"/>
      <c r="I4" s="56" t="s">
        <v>54</v>
      </c>
      <c r="J4" s="57"/>
      <c r="K4" s="72" t="s">
        <v>4</v>
      </c>
      <c r="L4" s="184"/>
    </row>
    <row r="5" spans="1:28" ht="12" x14ac:dyDescent="0.2">
      <c r="A5" s="71"/>
      <c r="B5" s="75"/>
      <c r="C5" s="71"/>
      <c r="D5" s="75"/>
      <c r="E5" s="18" t="s">
        <v>53</v>
      </c>
      <c r="F5" s="18" t="s">
        <v>4</v>
      </c>
      <c r="G5" s="18" t="s">
        <v>53</v>
      </c>
      <c r="H5" s="18" t="s">
        <v>4</v>
      </c>
      <c r="I5" s="18" t="s">
        <v>53</v>
      </c>
      <c r="J5" s="18" t="s">
        <v>4</v>
      </c>
      <c r="K5" s="73"/>
      <c r="L5" s="185"/>
    </row>
    <row r="6" spans="1:28" ht="12.6" thickBot="1" x14ac:dyDescent="0.25">
      <c r="A6" s="38">
        <v>1</v>
      </c>
      <c r="B6" s="39">
        <v>2</v>
      </c>
      <c r="C6" s="38">
        <v>3</v>
      </c>
      <c r="D6" s="38">
        <v>5</v>
      </c>
      <c r="E6" s="38">
        <v>6</v>
      </c>
      <c r="F6" s="38">
        <v>7</v>
      </c>
      <c r="G6" s="38">
        <v>8</v>
      </c>
      <c r="H6" s="38">
        <v>9</v>
      </c>
      <c r="I6" s="38">
        <v>10</v>
      </c>
      <c r="J6" s="38">
        <v>11</v>
      </c>
      <c r="K6" s="44">
        <v>12</v>
      </c>
      <c r="L6" s="38"/>
    </row>
    <row r="7" spans="1:28" s="7" customFormat="1" ht="12" x14ac:dyDescent="0.2">
      <c r="A7" s="85"/>
      <c r="B7" s="145" t="s">
        <v>121</v>
      </c>
      <c r="C7" s="146"/>
      <c r="D7" s="147"/>
      <c r="E7" s="148"/>
      <c r="F7" s="149"/>
      <c r="G7" s="150"/>
      <c r="H7" s="149"/>
      <c r="I7" s="150"/>
      <c r="J7" s="149"/>
      <c r="K7" s="151"/>
      <c r="L7" s="149"/>
      <c r="M7" s="1"/>
      <c r="N7" s="1"/>
      <c r="O7" s="1"/>
      <c r="P7" s="1"/>
      <c r="Q7" s="1"/>
      <c r="R7" s="1"/>
      <c r="S7" s="1"/>
      <c r="T7" s="1"/>
      <c r="U7" s="1"/>
      <c r="V7" s="1"/>
      <c r="W7" s="1"/>
      <c r="X7" s="1"/>
      <c r="Y7" s="1"/>
      <c r="Z7" s="1"/>
      <c r="AA7" s="1"/>
      <c r="AB7" s="1"/>
    </row>
    <row r="8" spans="1:28" s="7" customFormat="1" ht="24" x14ac:dyDescent="0.2">
      <c r="A8" s="84"/>
      <c r="B8" s="55" t="s">
        <v>63</v>
      </c>
      <c r="C8" s="11" t="s">
        <v>31</v>
      </c>
      <c r="D8" s="10">
        <f>SUM(D9:D11)</f>
        <v>54.214500000000001</v>
      </c>
      <c r="E8" s="10"/>
      <c r="F8" s="9">
        <f>E8*D8</f>
        <v>0</v>
      </c>
      <c r="G8" s="14"/>
      <c r="H8" s="9">
        <f>G8*D8</f>
        <v>0</v>
      </c>
      <c r="I8" s="14"/>
      <c r="J8" s="9">
        <f>I8*D8</f>
        <v>0</v>
      </c>
      <c r="K8" s="46">
        <f>J8+H8+F8</f>
        <v>0</v>
      </c>
      <c r="L8" s="9">
        <f>SUM(K8:K11)</f>
        <v>0</v>
      </c>
      <c r="M8" s="1"/>
      <c r="N8" s="1"/>
      <c r="O8" s="1"/>
      <c r="P8" s="1"/>
      <c r="Q8" s="1"/>
      <c r="R8" s="1"/>
      <c r="S8" s="1"/>
      <c r="T8" s="1"/>
      <c r="U8" s="1"/>
      <c r="V8" s="1"/>
      <c r="W8" s="1"/>
      <c r="X8" s="1"/>
      <c r="Y8" s="1"/>
      <c r="Z8" s="1"/>
      <c r="AA8" s="1"/>
      <c r="AB8" s="1"/>
    </row>
    <row r="9" spans="1:28" ht="12" x14ac:dyDescent="0.2">
      <c r="A9" s="37"/>
      <c r="B9" s="34" t="s">
        <v>60</v>
      </c>
      <c r="C9" s="33" t="s">
        <v>31</v>
      </c>
      <c r="D9" s="10">
        <v>8.7690000000000019</v>
      </c>
      <c r="E9" s="5"/>
      <c r="F9" s="15">
        <f>E9*D9</f>
        <v>0</v>
      </c>
      <c r="G9" s="10"/>
      <c r="H9" s="15">
        <f>G9*D9</f>
        <v>0</v>
      </c>
      <c r="I9" s="24"/>
      <c r="J9" s="15">
        <f>I9*D9</f>
        <v>0</v>
      </c>
      <c r="K9" s="45">
        <f>J9+H9+F9</f>
        <v>0</v>
      </c>
      <c r="L9" s="15"/>
    </row>
    <row r="10" spans="1:28" ht="12" x14ac:dyDescent="0.2">
      <c r="A10" s="37"/>
      <c r="B10" s="34" t="s">
        <v>61</v>
      </c>
      <c r="C10" s="33" t="s">
        <v>31</v>
      </c>
      <c r="D10" s="10">
        <v>15.164999999999999</v>
      </c>
      <c r="E10" s="5"/>
      <c r="F10" s="15">
        <f t="shared" ref="F10:F11" si="0">E10*D10</f>
        <v>0</v>
      </c>
      <c r="G10" s="10"/>
      <c r="H10" s="15">
        <f t="shared" ref="H10:H11" si="1">G10*D10</f>
        <v>0</v>
      </c>
      <c r="I10" s="24"/>
      <c r="J10" s="15">
        <f t="shared" ref="J10:J11" si="2">I10*D10</f>
        <v>0</v>
      </c>
      <c r="K10" s="45">
        <f t="shared" ref="K10:K11" si="3">J10+H10+F10</f>
        <v>0</v>
      </c>
      <c r="L10" s="15"/>
    </row>
    <row r="11" spans="1:28" ht="12" x14ac:dyDescent="0.2">
      <c r="A11" s="37"/>
      <c r="B11" s="34" t="s">
        <v>62</v>
      </c>
      <c r="C11" s="33" t="s">
        <v>31</v>
      </c>
      <c r="D11" s="10">
        <v>30.280499999999996</v>
      </c>
      <c r="E11" s="5"/>
      <c r="F11" s="15">
        <f t="shared" si="0"/>
        <v>0</v>
      </c>
      <c r="G11" s="10"/>
      <c r="H11" s="15">
        <f t="shared" si="1"/>
        <v>0</v>
      </c>
      <c r="I11" s="24"/>
      <c r="J11" s="15">
        <f t="shared" si="2"/>
        <v>0</v>
      </c>
      <c r="K11" s="45">
        <f t="shared" si="3"/>
        <v>0</v>
      </c>
      <c r="L11" s="15"/>
    </row>
    <row r="12" spans="1:28" s="7" customFormat="1" ht="12" x14ac:dyDescent="0.2">
      <c r="A12" s="84"/>
      <c r="B12" s="55" t="s">
        <v>51</v>
      </c>
      <c r="C12" s="11" t="s">
        <v>36</v>
      </c>
      <c r="D12" s="10">
        <f>SUM(D13:D15)</f>
        <v>39.634999999999998</v>
      </c>
      <c r="E12" s="10"/>
      <c r="F12" s="9">
        <f>E12*D12</f>
        <v>0</v>
      </c>
      <c r="G12" s="14"/>
      <c r="H12" s="9">
        <f>G12*D12</f>
        <v>0</v>
      </c>
      <c r="I12" s="14"/>
      <c r="J12" s="9">
        <f>I12*D12</f>
        <v>0</v>
      </c>
      <c r="K12" s="46">
        <f>J12+H12+F12</f>
        <v>0</v>
      </c>
      <c r="L12" s="9">
        <f>SUM(K12:K17)</f>
        <v>0</v>
      </c>
      <c r="M12" s="1"/>
      <c r="N12" s="1"/>
      <c r="O12" s="1"/>
      <c r="P12" s="1"/>
      <c r="Q12" s="1"/>
      <c r="R12" s="1"/>
      <c r="S12" s="1"/>
      <c r="T12" s="1"/>
      <c r="U12" s="1"/>
      <c r="V12" s="1"/>
      <c r="W12" s="1"/>
      <c r="X12" s="1"/>
      <c r="Y12" s="1"/>
      <c r="Z12" s="1"/>
      <c r="AA12" s="1"/>
      <c r="AB12" s="1"/>
    </row>
    <row r="13" spans="1:28" ht="12" x14ac:dyDescent="0.2">
      <c r="A13" s="37"/>
      <c r="B13" s="34" t="s">
        <v>60</v>
      </c>
      <c r="C13" s="33" t="s">
        <v>36</v>
      </c>
      <c r="D13" s="10">
        <v>6.4150000000000009</v>
      </c>
      <c r="E13" s="10"/>
      <c r="F13" s="15">
        <f>E13*D13</f>
        <v>0</v>
      </c>
      <c r="G13" s="10"/>
      <c r="H13" s="15">
        <f>G13*D13</f>
        <v>0</v>
      </c>
      <c r="I13" s="24"/>
      <c r="J13" s="15">
        <f>I13*D13</f>
        <v>0</v>
      </c>
      <c r="K13" s="45">
        <f>J13+H13+F13</f>
        <v>0</v>
      </c>
      <c r="L13" s="15"/>
    </row>
    <row r="14" spans="1:28" ht="12" x14ac:dyDescent="0.2">
      <c r="A14" s="37"/>
      <c r="B14" s="34" t="s">
        <v>61</v>
      </c>
      <c r="C14" s="33" t="s">
        <v>36</v>
      </c>
      <c r="D14" s="10">
        <v>13.14</v>
      </c>
      <c r="E14" s="10"/>
      <c r="F14" s="15">
        <f t="shared" ref="F14:F15" si="4">E14*D14</f>
        <v>0</v>
      </c>
      <c r="G14" s="10"/>
      <c r="H14" s="15">
        <f t="shared" ref="H14:H15" si="5">G14*D14</f>
        <v>0</v>
      </c>
      <c r="I14" s="24"/>
      <c r="J14" s="15">
        <f t="shared" ref="J14:J15" si="6">I14*D14</f>
        <v>0</v>
      </c>
      <c r="K14" s="45">
        <f t="shared" ref="K14:K15" si="7">J14+H14+F14</f>
        <v>0</v>
      </c>
      <c r="L14" s="15"/>
    </row>
    <row r="15" spans="1:28" ht="12" x14ac:dyDescent="0.2">
      <c r="A15" s="37"/>
      <c r="B15" s="34" t="s">
        <v>62</v>
      </c>
      <c r="C15" s="33" t="s">
        <v>36</v>
      </c>
      <c r="D15" s="10">
        <v>20.079999999999998</v>
      </c>
      <c r="E15" s="10"/>
      <c r="F15" s="15">
        <f t="shared" si="4"/>
        <v>0</v>
      </c>
      <c r="G15" s="10"/>
      <c r="H15" s="15">
        <f t="shared" si="5"/>
        <v>0</v>
      </c>
      <c r="I15" s="24"/>
      <c r="J15" s="15">
        <f t="shared" si="6"/>
        <v>0</v>
      </c>
      <c r="K15" s="45">
        <f t="shared" si="7"/>
        <v>0</v>
      </c>
      <c r="L15" s="15"/>
    </row>
    <row r="16" spans="1:28" s="7" customFormat="1" ht="12" x14ac:dyDescent="0.2">
      <c r="A16" s="81"/>
      <c r="B16" s="145" t="s">
        <v>119</v>
      </c>
      <c r="C16" s="146"/>
      <c r="D16" s="147"/>
      <c r="E16" s="148"/>
      <c r="F16" s="149">
        <f t="shared" ref="F16:F52" si="8">E16*D16</f>
        <v>0</v>
      </c>
      <c r="G16" s="150"/>
      <c r="H16" s="149">
        <f t="shared" ref="H16:H21" si="9">G16*D16</f>
        <v>0</v>
      </c>
      <c r="I16" s="150"/>
      <c r="J16" s="149">
        <f t="shared" ref="J16:J52" si="10">I16*D16</f>
        <v>0</v>
      </c>
      <c r="K16" s="151">
        <f t="shared" ref="K16:K52" si="11">J16+H16+F16</f>
        <v>0</v>
      </c>
      <c r="L16" s="149"/>
      <c r="M16" s="1"/>
      <c r="N16" s="1"/>
      <c r="O16" s="1"/>
      <c r="P16" s="1"/>
      <c r="Q16" s="1"/>
      <c r="R16" s="1"/>
      <c r="S16" s="1"/>
      <c r="T16" s="1"/>
      <c r="U16" s="1"/>
      <c r="V16" s="1"/>
      <c r="W16" s="1"/>
      <c r="X16" s="1"/>
      <c r="Y16" s="1"/>
      <c r="Z16" s="1"/>
      <c r="AA16" s="1"/>
      <c r="AB16" s="1"/>
    </row>
    <row r="17" spans="1:28" s="7" customFormat="1" ht="12" x14ac:dyDescent="0.2">
      <c r="A17" s="82"/>
      <c r="B17" s="145" t="s">
        <v>122</v>
      </c>
      <c r="C17" s="146"/>
      <c r="D17" s="147"/>
      <c r="E17" s="148"/>
      <c r="F17" s="149">
        <f t="shared" si="8"/>
        <v>0</v>
      </c>
      <c r="G17" s="150"/>
      <c r="H17" s="149">
        <f t="shared" si="9"/>
        <v>0</v>
      </c>
      <c r="I17" s="150"/>
      <c r="J17" s="149">
        <f t="shared" si="10"/>
        <v>0</v>
      </c>
      <c r="K17" s="151">
        <f t="shared" si="11"/>
        <v>0</v>
      </c>
      <c r="L17" s="149"/>
      <c r="M17" s="1"/>
      <c r="N17" s="1"/>
      <c r="O17" s="1"/>
      <c r="P17" s="1"/>
      <c r="Q17" s="1"/>
      <c r="R17" s="1"/>
      <c r="S17" s="1"/>
      <c r="T17" s="1"/>
      <c r="U17" s="1"/>
      <c r="V17" s="1"/>
      <c r="W17" s="1"/>
      <c r="X17" s="1"/>
      <c r="Y17" s="1"/>
      <c r="Z17" s="1"/>
      <c r="AA17" s="1"/>
      <c r="AB17" s="1"/>
    </row>
    <row r="18" spans="1:28" s="7" customFormat="1" ht="12" x14ac:dyDescent="0.2">
      <c r="A18" s="80"/>
      <c r="B18" s="55" t="s">
        <v>47</v>
      </c>
      <c r="C18" s="11" t="s">
        <v>31</v>
      </c>
      <c r="D18" s="10">
        <f>D8</f>
        <v>54.214500000000001</v>
      </c>
      <c r="E18" s="10"/>
      <c r="F18" s="9">
        <f t="shared" si="8"/>
        <v>0</v>
      </c>
      <c r="G18" s="14"/>
      <c r="H18" s="9">
        <f t="shared" si="9"/>
        <v>0</v>
      </c>
      <c r="I18" s="14"/>
      <c r="J18" s="9">
        <f t="shared" si="10"/>
        <v>0</v>
      </c>
      <c r="K18" s="46">
        <f t="shared" si="11"/>
        <v>0</v>
      </c>
      <c r="L18" s="9">
        <f>SUM(K18:K23)</f>
        <v>0</v>
      </c>
      <c r="M18" s="1"/>
      <c r="N18" s="1"/>
      <c r="O18" s="1"/>
      <c r="P18" s="1"/>
      <c r="Q18" s="1"/>
      <c r="R18" s="1"/>
      <c r="S18" s="1"/>
      <c r="T18" s="1"/>
      <c r="U18" s="1"/>
      <c r="V18" s="1"/>
      <c r="W18" s="1"/>
      <c r="X18" s="1"/>
      <c r="Y18" s="1"/>
      <c r="Z18" s="1"/>
      <c r="AA18" s="1"/>
      <c r="AB18" s="1"/>
    </row>
    <row r="19" spans="1:28" ht="12" x14ac:dyDescent="0.2">
      <c r="A19" s="32"/>
      <c r="B19" s="34" t="s">
        <v>37</v>
      </c>
      <c r="C19" s="33" t="s">
        <v>43</v>
      </c>
      <c r="D19" s="10">
        <f>D18</f>
        <v>54.214500000000001</v>
      </c>
      <c r="E19" s="5"/>
      <c r="F19" s="15">
        <f t="shared" si="8"/>
        <v>0</v>
      </c>
      <c r="G19" s="24"/>
      <c r="H19" s="15">
        <f t="shared" si="9"/>
        <v>0</v>
      </c>
      <c r="I19" s="36"/>
      <c r="J19" s="15">
        <f t="shared" si="10"/>
        <v>0</v>
      </c>
      <c r="K19" s="45">
        <f t="shared" si="11"/>
        <v>0</v>
      </c>
      <c r="L19" s="15"/>
    </row>
    <row r="20" spans="1:28" ht="12" x14ac:dyDescent="0.2">
      <c r="A20" s="58"/>
      <c r="B20" s="35" t="s">
        <v>89</v>
      </c>
      <c r="C20" s="33" t="s">
        <v>43</v>
      </c>
      <c r="D20" s="10">
        <f>D18*1.25</f>
        <v>67.768124999999998</v>
      </c>
      <c r="E20" s="24"/>
      <c r="F20" s="15">
        <f t="shared" si="8"/>
        <v>0</v>
      </c>
      <c r="G20" s="24"/>
      <c r="H20" s="15">
        <f t="shared" si="9"/>
        <v>0</v>
      </c>
      <c r="I20" s="24"/>
      <c r="J20" s="15">
        <f t="shared" si="10"/>
        <v>0</v>
      </c>
      <c r="K20" s="45">
        <f t="shared" si="11"/>
        <v>0</v>
      </c>
      <c r="L20" s="15"/>
    </row>
    <row r="21" spans="1:28" ht="12" x14ac:dyDescent="0.2">
      <c r="A21" s="58"/>
      <c r="B21" s="26" t="s">
        <v>46</v>
      </c>
      <c r="C21" s="21" t="s">
        <v>7</v>
      </c>
      <c r="D21" s="25">
        <f>D18*0.12*0.75</f>
        <v>4.8793050000000004</v>
      </c>
      <c r="E21" s="24"/>
      <c r="F21" s="15">
        <f t="shared" si="8"/>
        <v>0</v>
      </c>
      <c r="G21" s="24"/>
      <c r="H21" s="15">
        <f t="shared" si="9"/>
        <v>0</v>
      </c>
      <c r="I21" s="24"/>
      <c r="J21" s="15">
        <f t="shared" si="10"/>
        <v>0</v>
      </c>
      <c r="K21" s="45">
        <f t="shared" si="11"/>
        <v>0</v>
      </c>
      <c r="L21" s="15"/>
    </row>
    <row r="22" spans="1:28" ht="12" x14ac:dyDescent="0.2">
      <c r="A22" s="58"/>
      <c r="B22" s="26" t="s">
        <v>45</v>
      </c>
      <c r="C22" s="21" t="s">
        <v>8</v>
      </c>
      <c r="D22" s="25">
        <f>D18*0.12*0.17*1.1</f>
        <v>1.2165733800000003</v>
      </c>
      <c r="E22" s="24"/>
      <c r="F22" s="15">
        <f t="shared" si="8"/>
        <v>0</v>
      </c>
      <c r="G22" s="24"/>
      <c r="H22" s="15"/>
      <c r="I22" s="24"/>
      <c r="J22" s="15">
        <f t="shared" si="10"/>
        <v>0</v>
      </c>
      <c r="K22" s="45">
        <f t="shared" si="11"/>
        <v>0</v>
      </c>
      <c r="L22" s="15"/>
    </row>
    <row r="23" spans="1:28" ht="12" x14ac:dyDescent="0.3">
      <c r="A23" s="28"/>
      <c r="B23" s="27" t="s">
        <v>10</v>
      </c>
      <c r="C23" s="21" t="s">
        <v>5</v>
      </c>
      <c r="D23" s="24">
        <v>3</v>
      </c>
      <c r="E23" s="24"/>
      <c r="F23" s="15">
        <f t="shared" si="8"/>
        <v>0</v>
      </c>
      <c r="G23" s="24"/>
      <c r="H23" s="15">
        <f t="shared" ref="H23:H52" si="12">G23*D23</f>
        <v>0</v>
      </c>
      <c r="I23" s="24"/>
      <c r="J23" s="15">
        <f t="shared" si="10"/>
        <v>0</v>
      </c>
      <c r="K23" s="45">
        <f t="shared" si="11"/>
        <v>0</v>
      </c>
      <c r="L23" s="15"/>
    </row>
    <row r="24" spans="1:28" s="7" customFormat="1" ht="12" x14ac:dyDescent="0.2">
      <c r="A24" s="80"/>
      <c r="B24" s="55" t="s">
        <v>44</v>
      </c>
      <c r="C24" s="11" t="s">
        <v>31</v>
      </c>
      <c r="D24" s="10">
        <f>D8</f>
        <v>54.214500000000001</v>
      </c>
      <c r="E24" s="10"/>
      <c r="F24" s="9">
        <f t="shared" si="8"/>
        <v>0</v>
      </c>
      <c r="G24" s="14"/>
      <c r="H24" s="9">
        <f t="shared" si="12"/>
        <v>0</v>
      </c>
      <c r="I24" s="14"/>
      <c r="J24" s="9">
        <f t="shared" si="10"/>
        <v>0</v>
      </c>
      <c r="K24" s="46">
        <f t="shared" si="11"/>
        <v>0</v>
      </c>
      <c r="L24" s="9">
        <f>SUM(K24:K28)</f>
        <v>0</v>
      </c>
      <c r="M24" s="1"/>
      <c r="N24" s="1"/>
      <c r="O24" s="1"/>
      <c r="P24" s="1"/>
      <c r="Q24" s="1"/>
      <c r="R24" s="1"/>
      <c r="S24" s="1"/>
      <c r="T24" s="1"/>
      <c r="U24" s="1"/>
      <c r="V24" s="1"/>
      <c r="W24" s="1"/>
      <c r="X24" s="1"/>
      <c r="Y24" s="1"/>
      <c r="Z24" s="1"/>
      <c r="AA24" s="1"/>
      <c r="AB24" s="1"/>
    </row>
    <row r="25" spans="1:28" ht="12" x14ac:dyDescent="0.2">
      <c r="A25" s="32"/>
      <c r="B25" s="34" t="s">
        <v>37</v>
      </c>
      <c r="C25" s="33" t="s">
        <v>43</v>
      </c>
      <c r="D25" s="24">
        <f>D24</f>
        <v>54.214500000000001</v>
      </c>
      <c r="E25" s="5"/>
      <c r="F25" s="15">
        <f t="shared" si="8"/>
        <v>0</v>
      </c>
      <c r="G25" s="5"/>
      <c r="H25" s="15">
        <f t="shared" si="12"/>
        <v>0</v>
      </c>
      <c r="I25" s="5"/>
      <c r="J25" s="15">
        <f t="shared" si="10"/>
        <v>0</v>
      </c>
      <c r="K25" s="45">
        <f t="shared" si="11"/>
        <v>0</v>
      </c>
      <c r="L25" s="15"/>
    </row>
    <row r="26" spans="1:28" ht="12" x14ac:dyDescent="0.2">
      <c r="A26" s="32"/>
      <c r="B26" s="31" t="s">
        <v>86</v>
      </c>
      <c r="C26" s="33" t="s">
        <v>36</v>
      </c>
      <c r="D26" s="30">
        <f>D24*1.15</f>
        <v>62.346674999999998</v>
      </c>
      <c r="E26" s="30"/>
      <c r="F26" s="15">
        <f t="shared" si="8"/>
        <v>0</v>
      </c>
      <c r="G26" s="29"/>
      <c r="H26" s="15">
        <f t="shared" si="12"/>
        <v>0</v>
      </c>
      <c r="I26" s="29"/>
      <c r="J26" s="15">
        <f t="shared" si="10"/>
        <v>0</v>
      </c>
      <c r="K26" s="45">
        <f t="shared" si="11"/>
        <v>0</v>
      </c>
      <c r="L26" s="15"/>
    </row>
    <row r="27" spans="1:28" ht="12" x14ac:dyDescent="0.2">
      <c r="A27" s="32"/>
      <c r="B27" s="31" t="s">
        <v>87</v>
      </c>
      <c r="C27" s="4" t="s">
        <v>3</v>
      </c>
      <c r="D27" s="30">
        <f>D24*1.15</f>
        <v>62.346674999999998</v>
      </c>
      <c r="E27" s="30"/>
      <c r="F27" s="15">
        <f t="shared" si="8"/>
        <v>0</v>
      </c>
      <c r="G27" s="29"/>
      <c r="H27" s="15">
        <f t="shared" si="12"/>
        <v>0</v>
      </c>
      <c r="I27" s="29"/>
      <c r="J27" s="15">
        <f t="shared" si="10"/>
        <v>0</v>
      </c>
      <c r="K27" s="45">
        <f t="shared" si="11"/>
        <v>0</v>
      </c>
      <c r="L27" s="15"/>
    </row>
    <row r="28" spans="1:28" ht="12" x14ac:dyDescent="0.3">
      <c r="A28" s="28"/>
      <c r="B28" s="27" t="s">
        <v>10</v>
      </c>
      <c r="C28" s="21" t="s">
        <v>5</v>
      </c>
      <c r="D28" s="24">
        <v>1.2</v>
      </c>
      <c r="E28" s="24"/>
      <c r="F28" s="15">
        <f t="shared" si="8"/>
        <v>0</v>
      </c>
      <c r="G28" s="16"/>
      <c r="H28" s="15">
        <f t="shared" si="12"/>
        <v>0</v>
      </c>
      <c r="I28" s="16"/>
      <c r="J28" s="15">
        <f t="shared" si="10"/>
        <v>0</v>
      </c>
      <c r="K28" s="45">
        <f t="shared" si="11"/>
        <v>0</v>
      </c>
      <c r="L28" s="15"/>
    </row>
    <row r="29" spans="1:28" s="7" customFormat="1" ht="12" x14ac:dyDescent="0.2">
      <c r="A29" s="80"/>
      <c r="B29" s="55" t="s">
        <v>65</v>
      </c>
      <c r="C29" s="11" t="s">
        <v>31</v>
      </c>
      <c r="D29" s="10">
        <v>39.634999999999998</v>
      </c>
      <c r="E29" s="10"/>
      <c r="F29" s="9">
        <f t="shared" si="8"/>
        <v>0</v>
      </c>
      <c r="G29" s="14"/>
      <c r="H29" s="9">
        <f t="shared" si="12"/>
        <v>0</v>
      </c>
      <c r="I29" s="14"/>
      <c r="J29" s="9">
        <f t="shared" si="10"/>
        <v>0</v>
      </c>
      <c r="K29" s="46">
        <f t="shared" si="11"/>
        <v>0</v>
      </c>
      <c r="L29" s="9">
        <f>SUM(K29:K30)</f>
        <v>0</v>
      </c>
      <c r="M29" s="1"/>
      <c r="N29" s="1"/>
      <c r="O29" s="1"/>
      <c r="P29" s="1"/>
      <c r="Q29" s="1"/>
      <c r="R29" s="1"/>
      <c r="S29" s="1"/>
      <c r="T29" s="1"/>
      <c r="U29" s="1"/>
      <c r="V29" s="1"/>
      <c r="W29" s="1"/>
      <c r="X29" s="1"/>
      <c r="Y29" s="1"/>
      <c r="Z29" s="1"/>
      <c r="AA29" s="1"/>
      <c r="AB29" s="1"/>
    </row>
    <row r="30" spans="1:28" ht="12" x14ac:dyDescent="0.2">
      <c r="A30" s="32"/>
      <c r="B30" s="34" t="s">
        <v>65</v>
      </c>
      <c r="C30" s="33" t="s">
        <v>36</v>
      </c>
      <c r="D30" s="24">
        <f>D29</f>
        <v>39.634999999999998</v>
      </c>
      <c r="E30" s="30"/>
      <c r="F30" s="15">
        <f t="shared" si="8"/>
        <v>0</v>
      </c>
      <c r="G30" s="30"/>
      <c r="H30" s="15">
        <f t="shared" si="12"/>
        <v>0</v>
      </c>
      <c r="I30" s="5"/>
      <c r="J30" s="15">
        <f t="shared" si="10"/>
        <v>0</v>
      </c>
      <c r="K30" s="45">
        <f t="shared" si="11"/>
        <v>0</v>
      </c>
      <c r="L30" s="15"/>
    </row>
    <row r="31" spans="1:28" ht="24" x14ac:dyDescent="0.2">
      <c r="A31" s="80"/>
      <c r="B31" s="55" t="s">
        <v>115</v>
      </c>
      <c r="C31" s="11" t="s">
        <v>36</v>
      </c>
      <c r="D31" s="10">
        <f>D29</f>
        <v>39.634999999999998</v>
      </c>
      <c r="E31" s="10"/>
      <c r="F31" s="9">
        <f t="shared" si="8"/>
        <v>0</v>
      </c>
      <c r="G31" s="14"/>
      <c r="H31" s="9">
        <f t="shared" si="12"/>
        <v>0</v>
      </c>
      <c r="I31" s="14"/>
      <c r="J31" s="9">
        <f t="shared" si="10"/>
        <v>0</v>
      </c>
      <c r="K31" s="46">
        <f t="shared" si="11"/>
        <v>0</v>
      </c>
      <c r="L31" s="9">
        <f>SUM(K31:K32)</f>
        <v>0</v>
      </c>
    </row>
    <row r="32" spans="1:28" ht="12" x14ac:dyDescent="0.2">
      <c r="A32" s="95"/>
      <c r="B32" s="88" t="s">
        <v>66</v>
      </c>
      <c r="C32" s="89" t="s">
        <v>116</v>
      </c>
      <c r="D32" s="25">
        <f>D31/9</f>
        <v>4.403888888888889</v>
      </c>
      <c r="E32" s="10"/>
      <c r="F32" s="9">
        <f t="shared" si="8"/>
        <v>0</v>
      </c>
      <c r="G32" s="30"/>
      <c r="H32" s="9">
        <f t="shared" si="12"/>
        <v>0</v>
      </c>
      <c r="I32" s="90"/>
      <c r="J32" s="9">
        <f t="shared" si="10"/>
        <v>0</v>
      </c>
      <c r="K32" s="46">
        <f t="shared" si="11"/>
        <v>0</v>
      </c>
      <c r="L32" s="9"/>
    </row>
    <row r="33" spans="1:28" s="7" customFormat="1" ht="12" x14ac:dyDescent="0.2">
      <c r="A33" s="79"/>
      <c r="B33" s="55" t="s">
        <v>41</v>
      </c>
      <c r="C33" s="11" t="s">
        <v>31</v>
      </c>
      <c r="D33" s="10">
        <f>D24</f>
        <v>54.214500000000001</v>
      </c>
      <c r="E33" s="10"/>
      <c r="F33" s="9">
        <f t="shared" si="8"/>
        <v>0</v>
      </c>
      <c r="G33" s="14"/>
      <c r="H33" s="9">
        <f t="shared" si="12"/>
        <v>0</v>
      </c>
      <c r="I33" s="14"/>
      <c r="J33" s="9">
        <f t="shared" si="10"/>
        <v>0</v>
      </c>
      <c r="K33" s="46">
        <f t="shared" si="11"/>
        <v>0</v>
      </c>
      <c r="L33" s="9">
        <f>SUM(K33:K39)</f>
        <v>0</v>
      </c>
      <c r="M33" s="1"/>
      <c r="N33" s="1"/>
      <c r="O33" s="1"/>
      <c r="P33" s="1"/>
      <c r="Q33" s="1"/>
      <c r="R33" s="1"/>
      <c r="S33" s="1"/>
      <c r="T33" s="1"/>
      <c r="U33" s="1"/>
      <c r="V33" s="1"/>
      <c r="W33" s="1"/>
      <c r="X33" s="1"/>
      <c r="Y33" s="1"/>
      <c r="Z33" s="1"/>
      <c r="AA33" s="1"/>
      <c r="AB33" s="1"/>
    </row>
    <row r="34" spans="1:28" ht="12" x14ac:dyDescent="0.2">
      <c r="A34" s="59"/>
      <c r="B34" s="26" t="s">
        <v>37</v>
      </c>
      <c r="C34" s="21" t="s">
        <v>31</v>
      </c>
      <c r="D34" s="24">
        <f>D33</f>
        <v>54.214500000000001</v>
      </c>
      <c r="E34" s="16"/>
      <c r="F34" s="15">
        <f t="shared" si="8"/>
        <v>0</v>
      </c>
      <c r="G34" s="24"/>
      <c r="H34" s="15">
        <f t="shared" si="12"/>
        <v>0</v>
      </c>
      <c r="I34" s="16"/>
      <c r="J34" s="15">
        <f t="shared" si="10"/>
        <v>0</v>
      </c>
      <c r="K34" s="45">
        <f t="shared" si="11"/>
        <v>0</v>
      </c>
      <c r="L34" s="15"/>
    </row>
    <row r="35" spans="1:28" ht="12" x14ac:dyDescent="0.2">
      <c r="A35" s="59"/>
      <c r="B35" s="23" t="s">
        <v>40</v>
      </c>
      <c r="C35" s="18" t="s">
        <v>31</v>
      </c>
      <c r="D35" s="16">
        <f>D34*1.05</f>
        <v>56.925225000000005</v>
      </c>
      <c r="E35" s="16"/>
      <c r="F35" s="15">
        <f t="shared" si="8"/>
        <v>0</v>
      </c>
      <c r="G35" s="16"/>
      <c r="H35" s="15">
        <f t="shared" si="12"/>
        <v>0</v>
      </c>
      <c r="I35" s="16"/>
      <c r="J35" s="15">
        <f t="shared" si="10"/>
        <v>0</v>
      </c>
      <c r="K35" s="45">
        <f t="shared" si="11"/>
        <v>0</v>
      </c>
      <c r="L35" s="15"/>
    </row>
    <row r="36" spans="1:28" ht="12" x14ac:dyDescent="0.2">
      <c r="A36" s="59"/>
      <c r="B36" s="23" t="s">
        <v>88</v>
      </c>
      <c r="C36" s="18" t="s">
        <v>3</v>
      </c>
      <c r="D36" s="14">
        <f>D33*0.3*25</f>
        <v>406.60874999999999</v>
      </c>
      <c r="E36" s="16"/>
      <c r="F36" s="15">
        <f t="shared" si="8"/>
        <v>0</v>
      </c>
      <c r="G36" s="16"/>
      <c r="H36" s="15">
        <f t="shared" si="12"/>
        <v>0</v>
      </c>
      <c r="I36" s="16"/>
      <c r="J36" s="15">
        <f t="shared" si="10"/>
        <v>0</v>
      </c>
      <c r="K36" s="45">
        <f t="shared" si="11"/>
        <v>0</v>
      </c>
      <c r="L36" s="15"/>
    </row>
    <row r="37" spans="1:28" ht="12" x14ac:dyDescent="0.2">
      <c r="A37" s="59"/>
      <c r="B37" s="26" t="s">
        <v>33</v>
      </c>
      <c r="C37" s="21" t="s">
        <v>2</v>
      </c>
      <c r="D37" s="25">
        <v>15</v>
      </c>
      <c r="E37" s="24"/>
      <c r="F37" s="15">
        <f t="shared" si="8"/>
        <v>0</v>
      </c>
      <c r="G37" s="16"/>
      <c r="H37" s="15">
        <f t="shared" si="12"/>
        <v>0</v>
      </c>
      <c r="I37" s="16"/>
      <c r="J37" s="15">
        <f t="shared" si="10"/>
        <v>0</v>
      </c>
      <c r="K37" s="45">
        <f t="shared" si="11"/>
        <v>0</v>
      </c>
      <c r="L37" s="15"/>
    </row>
    <row r="38" spans="1:28" ht="12" x14ac:dyDescent="0.2">
      <c r="A38" s="59"/>
      <c r="B38" s="23" t="s">
        <v>32</v>
      </c>
      <c r="C38" s="18" t="s">
        <v>3</v>
      </c>
      <c r="D38" s="14">
        <f>D33*0.25</f>
        <v>13.553625</v>
      </c>
      <c r="E38" s="16"/>
      <c r="F38" s="15">
        <f t="shared" si="8"/>
        <v>0</v>
      </c>
      <c r="G38" s="16"/>
      <c r="H38" s="15">
        <f t="shared" si="12"/>
        <v>0</v>
      </c>
      <c r="I38" s="16"/>
      <c r="J38" s="15">
        <f t="shared" si="10"/>
        <v>0</v>
      </c>
      <c r="K38" s="45">
        <f t="shared" si="11"/>
        <v>0</v>
      </c>
      <c r="L38" s="15"/>
    </row>
    <row r="39" spans="1:28" ht="12" x14ac:dyDescent="0.2">
      <c r="A39" s="60"/>
      <c r="B39" s="23" t="s">
        <v>10</v>
      </c>
      <c r="C39" s="18" t="s">
        <v>5</v>
      </c>
      <c r="D39" s="16">
        <v>2</v>
      </c>
      <c r="E39" s="16"/>
      <c r="F39" s="15">
        <f t="shared" si="8"/>
        <v>0</v>
      </c>
      <c r="G39" s="16"/>
      <c r="H39" s="15">
        <f t="shared" si="12"/>
        <v>0</v>
      </c>
      <c r="I39" s="16"/>
      <c r="J39" s="15">
        <f t="shared" si="10"/>
        <v>0</v>
      </c>
      <c r="K39" s="45">
        <f t="shared" si="11"/>
        <v>0</v>
      </c>
      <c r="L39" s="15"/>
    </row>
    <row r="40" spans="1:28" s="7" customFormat="1" ht="12" x14ac:dyDescent="0.2">
      <c r="A40" s="79"/>
      <c r="B40" s="55" t="s">
        <v>38</v>
      </c>
      <c r="C40" s="11" t="s">
        <v>36</v>
      </c>
      <c r="D40" s="10">
        <v>34.790000000000006</v>
      </c>
      <c r="E40" s="10"/>
      <c r="F40" s="9">
        <f t="shared" si="8"/>
        <v>0</v>
      </c>
      <c r="G40" s="14"/>
      <c r="H40" s="9">
        <f t="shared" si="12"/>
        <v>0</v>
      </c>
      <c r="I40" s="14"/>
      <c r="J40" s="9">
        <f t="shared" si="10"/>
        <v>0</v>
      </c>
      <c r="K40" s="46">
        <f t="shared" si="11"/>
        <v>0</v>
      </c>
      <c r="L40" s="9">
        <f>SUM(K40:K46)</f>
        <v>0</v>
      </c>
      <c r="M40" s="1"/>
      <c r="N40" s="1"/>
      <c r="O40" s="1"/>
      <c r="P40" s="1"/>
      <c r="Q40" s="1"/>
      <c r="R40" s="1"/>
      <c r="S40" s="1"/>
      <c r="T40" s="1"/>
      <c r="U40" s="1"/>
      <c r="V40" s="1"/>
      <c r="W40" s="1"/>
      <c r="X40" s="1"/>
      <c r="Y40" s="1"/>
      <c r="Z40" s="1"/>
      <c r="AA40" s="1"/>
      <c r="AB40" s="1"/>
    </row>
    <row r="41" spans="1:28" ht="12" x14ac:dyDescent="0.2">
      <c r="A41" s="59"/>
      <c r="B41" s="26" t="s">
        <v>37</v>
      </c>
      <c r="C41" s="21" t="s">
        <v>36</v>
      </c>
      <c r="D41" s="24">
        <f>D40</f>
        <v>34.790000000000006</v>
      </c>
      <c r="E41" s="16"/>
      <c r="F41" s="15">
        <f t="shared" si="8"/>
        <v>0</v>
      </c>
      <c r="G41" s="16"/>
      <c r="H41" s="15">
        <f t="shared" si="12"/>
        <v>0</v>
      </c>
      <c r="I41" s="16"/>
      <c r="J41" s="15">
        <f t="shared" si="10"/>
        <v>0</v>
      </c>
      <c r="K41" s="45">
        <f t="shared" si="11"/>
        <v>0</v>
      </c>
      <c r="L41" s="15"/>
    </row>
    <row r="42" spans="1:28" ht="12" x14ac:dyDescent="0.2">
      <c r="A42" s="59"/>
      <c r="B42" s="23" t="s">
        <v>90</v>
      </c>
      <c r="C42" s="18" t="s">
        <v>31</v>
      </c>
      <c r="D42" s="16">
        <f>D41*0.1</f>
        <v>3.479000000000001</v>
      </c>
      <c r="E42" s="16"/>
      <c r="F42" s="15">
        <f t="shared" si="8"/>
        <v>0</v>
      </c>
      <c r="G42" s="16"/>
      <c r="H42" s="15">
        <f t="shared" si="12"/>
        <v>0</v>
      </c>
      <c r="I42" s="16"/>
      <c r="J42" s="15">
        <f t="shared" si="10"/>
        <v>0</v>
      </c>
      <c r="K42" s="45">
        <f t="shared" si="11"/>
        <v>0</v>
      </c>
      <c r="L42" s="15"/>
    </row>
    <row r="43" spans="1:28" ht="12" x14ac:dyDescent="0.2">
      <c r="A43" s="59"/>
      <c r="B43" s="23" t="s">
        <v>88</v>
      </c>
      <c r="C43" s="18" t="s">
        <v>3</v>
      </c>
      <c r="D43" s="14">
        <f>D40*0.1*0.3*25</f>
        <v>26.092500000000008</v>
      </c>
      <c r="E43" s="16"/>
      <c r="F43" s="15">
        <f t="shared" si="8"/>
        <v>0</v>
      </c>
      <c r="G43" s="16"/>
      <c r="H43" s="15">
        <f t="shared" si="12"/>
        <v>0</v>
      </c>
      <c r="I43" s="16"/>
      <c r="J43" s="15">
        <f t="shared" si="10"/>
        <v>0</v>
      </c>
      <c r="K43" s="45">
        <f t="shared" si="11"/>
        <v>0</v>
      </c>
      <c r="L43" s="15"/>
    </row>
    <row r="44" spans="1:28" ht="12" x14ac:dyDescent="0.2">
      <c r="A44" s="59"/>
      <c r="B44" s="26" t="s">
        <v>33</v>
      </c>
      <c r="C44" s="21" t="s">
        <v>2</v>
      </c>
      <c r="D44" s="25">
        <v>3</v>
      </c>
      <c r="E44" s="24"/>
      <c r="F44" s="15">
        <f t="shared" si="8"/>
        <v>0</v>
      </c>
      <c r="G44" s="16"/>
      <c r="H44" s="15">
        <f t="shared" si="12"/>
        <v>0</v>
      </c>
      <c r="I44" s="16"/>
      <c r="J44" s="15">
        <f t="shared" si="10"/>
        <v>0</v>
      </c>
      <c r="K44" s="45">
        <f t="shared" si="11"/>
        <v>0</v>
      </c>
      <c r="L44" s="15"/>
    </row>
    <row r="45" spans="1:28" ht="12" x14ac:dyDescent="0.2">
      <c r="A45" s="59"/>
      <c r="B45" s="23" t="s">
        <v>32</v>
      </c>
      <c r="C45" s="18" t="s">
        <v>3</v>
      </c>
      <c r="D45" s="14">
        <f>D40*0.1*0.2</f>
        <v>0.6958000000000002</v>
      </c>
      <c r="E45" s="16"/>
      <c r="F45" s="15">
        <f t="shared" si="8"/>
        <v>0</v>
      </c>
      <c r="G45" s="16"/>
      <c r="H45" s="15">
        <f t="shared" si="12"/>
        <v>0</v>
      </c>
      <c r="I45" s="16"/>
      <c r="J45" s="15">
        <f t="shared" si="10"/>
        <v>0</v>
      </c>
      <c r="K45" s="45">
        <f t="shared" si="11"/>
        <v>0</v>
      </c>
      <c r="L45" s="15"/>
    </row>
    <row r="46" spans="1:28" ht="12" x14ac:dyDescent="0.2">
      <c r="A46" s="60"/>
      <c r="B46" s="23" t="s">
        <v>10</v>
      </c>
      <c r="C46" s="18" t="s">
        <v>5</v>
      </c>
      <c r="D46" s="16">
        <v>2</v>
      </c>
      <c r="E46" s="16"/>
      <c r="F46" s="15">
        <f t="shared" si="8"/>
        <v>0</v>
      </c>
      <c r="G46" s="16"/>
      <c r="H46" s="15">
        <f t="shared" si="12"/>
        <v>0</v>
      </c>
      <c r="I46" s="16"/>
      <c r="J46" s="15">
        <f t="shared" si="10"/>
        <v>0</v>
      </c>
      <c r="K46" s="45">
        <f t="shared" si="11"/>
        <v>0</v>
      </c>
      <c r="L46" s="15"/>
    </row>
    <row r="47" spans="1:28" ht="12" x14ac:dyDescent="0.2">
      <c r="A47" s="22"/>
      <c r="B47" s="145" t="s">
        <v>123</v>
      </c>
      <c r="C47" s="146"/>
      <c r="D47" s="147"/>
      <c r="E47" s="148"/>
      <c r="F47" s="149">
        <f t="shared" si="8"/>
        <v>0</v>
      </c>
      <c r="G47" s="150"/>
      <c r="H47" s="149">
        <f t="shared" si="12"/>
        <v>0</v>
      </c>
      <c r="I47" s="150"/>
      <c r="J47" s="149">
        <f t="shared" si="10"/>
        <v>0</v>
      </c>
      <c r="K47" s="151">
        <f t="shared" si="11"/>
        <v>0</v>
      </c>
      <c r="L47" s="149"/>
    </row>
    <row r="48" spans="1:28" s="7" customFormat="1" ht="12" x14ac:dyDescent="0.2">
      <c r="A48" s="8"/>
      <c r="B48" s="55" t="s">
        <v>30</v>
      </c>
      <c r="C48" s="11" t="s">
        <v>26</v>
      </c>
      <c r="D48" s="10">
        <v>28.484999999999999</v>
      </c>
      <c r="E48" s="10"/>
      <c r="F48" s="9">
        <f t="shared" si="8"/>
        <v>0</v>
      </c>
      <c r="G48" s="14"/>
      <c r="H48" s="9">
        <f t="shared" si="12"/>
        <v>0</v>
      </c>
      <c r="I48" s="14"/>
      <c r="J48" s="9">
        <f t="shared" si="10"/>
        <v>0</v>
      </c>
      <c r="K48" s="46">
        <f t="shared" si="11"/>
        <v>0</v>
      </c>
      <c r="L48" s="9">
        <f>SUM(K48:K52)</f>
        <v>0</v>
      </c>
      <c r="M48" s="1"/>
      <c r="N48" s="1"/>
      <c r="O48" s="1"/>
      <c r="P48" s="1"/>
      <c r="Q48" s="1"/>
      <c r="R48" s="1"/>
      <c r="S48" s="1"/>
      <c r="T48" s="1"/>
      <c r="U48" s="1"/>
      <c r="V48" s="1"/>
      <c r="W48" s="1"/>
      <c r="X48" s="1"/>
      <c r="Y48" s="1"/>
      <c r="Z48" s="1"/>
      <c r="AA48" s="1"/>
      <c r="AB48" s="1"/>
    </row>
    <row r="49" spans="1:44" ht="12" x14ac:dyDescent="0.2">
      <c r="A49" s="20"/>
      <c r="B49" s="19" t="s">
        <v>23</v>
      </c>
      <c r="C49" s="18" t="s">
        <v>26</v>
      </c>
      <c r="D49" s="17">
        <f>D48</f>
        <v>28.484999999999999</v>
      </c>
      <c r="E49" s="17"/>
      <c r="F49" s="15">
        <f t="shared" si="8"/>
        <v>0</v>
      </c>
      <c r="G49" s="16"/>
      <c r="H49" s="15">
        <f t="shared" si="12"/>
        <v>0</v>
      </c>
      <c r="I49" s="16"/>
      <c r="J49" s="15">
        <f t="shared" si="10"/>
        <v>0</v>
      </c>
      <c r="K49" s="45">
        <f t="shared" si="11"/>
        <v>0</v>
      </c>
      <c r="L49" s="15"/>
    </row>
    <row r="50" spans="1:44" ht="12" x14ac:dyDescent="0.2">
      <c r="A50" s="20"/>
      <c r="B50" s="19" t="s">
        <v>29</v>
      </c>
      <c r="C50" s="18" t="s">
        <v>28</v>
      </c>
      <c r="D50" s="17">
        <f>D48/8</f>
        <v>3.5606249999999999</v>
      </c>
      <c r="E50" s="17"/>
      <c r="F50" s="15">
        <f t="shared" si="8"/>
        <v>0</v>
      </c>
      <c r="G50" s="16"/>
      <c r="H50" s="15">
        <f t="shared" si="12"/>
        <v>0</v>
      </c>
      <c r="I50" s="16"/>
      <c r="J50" s="15">
        <f t="shared" si="10"/>
        <v>0</v>
      </c>
      <c r="K50" s="45">
        <f t="shared" si="11"/>
        <v>0</v>
      </c>
      <c r="L50" s="15"/>
    </row>
    <row r="51" spans="1:44" ht="12" x14ac:dyDescent="0.2">
      <c r="A51" s="20"/>
      <c r="B51" s="19" t="s">
        <v>92</v>
      </c>
      <c r="C51" s="18" t="s">
        <v>28</v>
      </c>
      <c r="D51" s="17">
        <f>D48*0.25</f>
        <v>7.1212499999999999</v>
      </c>
      <c r="E51" s="17"/>
      <c r="F51" s="15">
        <f t="shared" si="8"/>
        <v>0</v>
      </c>
      <c r="G51" s="16"/>
      <c r="H51" s="15">
        <f t="shared" si="12"/>
        <v>0</v>
      </c>
      <c r="I51" s="16"/>
      <c r="J51" s="15">
        <f t="shared" si="10"/>
        <v>0</v>
      </c>
      <c r="K51" s="45">
        <f t="shared" si="11"/>
        <v>0</v>
      </c>
      <c r="L51" s="15"/>
    </row>
    <row r="52" spans="1:44" ht="12" x14ac:dyDescent="0.2">
      <c r="A52" s="20"/>
      <c r="B52" s="19" t="s">
        <v>10</v>
      </c>
      <c r="C52" s="18" t="s">
        <v>5</v>
      </c>
      <c r="D52" s="17">
        <v>2</v>
      </c>
      <c r="E52" s="17"/>
      <c r="F52" s="15">
        <f t="shared" si="8"/>
        <v>0</v>
      </c>
      <c r="G52" s="16"/>
      <c r="H52" s="15">
        <f t="shared" si="12"/>
        <v>0</v>
      </c>
      <c r="I52" s="16"/>
      <c r="J52" s="15">
        <f t="shared" si="10"/>
        <v>0</v>
      </c>
      <c r="K52" s="45">
        <f t="shared" si="11"/>
        <v>0</v>
      </c>
      <c r="L52" s="15"/>
    </row>
    <row r="53" spans="1:44" s="7" customFormat="1" ht="12" x14ac:dyDescent="0.2">
      <c r="A53" s="8"/>
      <c r="B53" s="55" t="s">
        <v>25</v>
      </c>
      <c r="C53" s="11" t="s">
        <v>24</v>
      </c>
      <c r="D53" s="10">
        <v>12.34</v>
      </c>
      <c r="E53" s="10"/>
      <c r="F53" s="9"/>
      <c r="G53" s="14"/>
      <c r="H53" s="9"/>
      <c r="I53" s="14"/>
      <c r="J53" s="9"/>
      <c r="K53" s="46"/>
      <c r="L53" s="9">
        <f>SUM(K53:K56)</f>
        <v>0</v>
      </c>
      <c r="M53" s="1"/>
      <c r="N53" s="1"/>
      <c r="O53" s="1"/>
      <c r="P53" s="1"/>
      <c r="Q53" s="1"/>
      <c r="R53" s="1"/>
      <c r="S53" s="1"/>
      <c r="T53" s="1"/>
      <c r="U53" s="1"/>
      <c r="V53" s="1"/>
      <c r="W53" s="1"/>
      <c r="X53" s="1"/>
      <c r="Y53" s="1"/>
      <c r="Z53" s="1"/>
      <c r="AA53" s="1"/>
      <c r="AB53" s="1"/>
    </row>
    <row r="54" spans="1:44" s="7" customFormat="1" ht="12" x14ac:dyDescent="0.2">
      <c r="A54" s="13"/>
      <c r="B54" s="12" t="s">
        <v>23</v>
      </c>
      <c r="C54" s="11" t="s">
        <v>22</v>
      </c>
      <c r="D54" s="10">
        <f>D53</f>
        <v>12.34</v>
      </c>
      <c r="E54" s="10"/>
      <c r="F54" s="9">
        <f>E54*D54</f>
        <v>0</v>
      </c>
      <c r="G54" s="10"/>
      <c r="H54" s="9">
        <f>G54*D54</f>
        <v>0</v>
      </c>
      <c r="I54" s="10"/>
      <c r="J54" s="9">
        <f>I54*D54</f>
        <v>0</v>
      </c>
      <c r="K54" s="46">
        <f>J54+H54+F54</f>
        <v>0</v>
      </c>
      <c r="L54" s="9"/>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1:44" s="7" customFormat="1" ht="12" x14ac:dyDescent="0.2">
      <c r="A55" s="13"/>
      <c r="B55" s="12" t="s">
        <v>66</v>
      </c>
      <c r="C55" s="11" t="s">
        <v>1</v>
      </c>
      <c r="D55" s="10">
        <f>D53/6</f>
        <v>2.0566666666666666</v>
      </c>
      <c r="E55" s="10"/>
      <c r="F55" s="9">
        <f>E55*D55</f>
        <v>0</v>
      </c>
      <c r="G55" s="10"/>
      <c r="H55" s="9">
        <f>G55*D55</f>
        <v>0</v>
      </c>
      <c r="I55" s="10"/>
      <c r="J55" s="9">
        <f>I55*D55</f>
        <v>0</v>
      </c>
      <c r="K55" s="46">
        <f>J55+H55+F55</f>
        <v>0</v>
      </c>
      <c r="L55" s="9"/>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1:44" s="7" customFormat="1" ht="12" x14ac:dyDescent="0.2">
      <c r="A56" s="13"/>
      <c r="B56" s="12" t="s">
        <v>10</v>
      </c>
      <c r="C56" s="11" t="s">
        <v>5</v>
      </c>
      <c r="D56" s="10">
        <v>2</v>
      </c>
      <c r="E56" s="10"/>
      <c r="F56" s="9">
        <f>E56*D56</f>
        <v>0</v>
      </c>
      <c r="G56" s="10"/>
      <c r="H56" s="9">
        <f>G56*D56</f>
        <v>0</v>
      </c>
      <c r="I56" s="10"/>
      <c r="J56" s="9">
        <f>I56*D56</f>
        <v>0</v>
      </c>
      <c r="K56" s="46">
        <f>J56+H56+F56</f>
        <v>0</v>
      </c>
      <c r="L56" s="9"/>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1:44" s="7" customFormat="1" ht="12" x14ac:dyDescent="0.2">
      <c r="A57" s="8"/>
      <c r="B57" s="55" t="s">
        <v>67</v>
      </c>
      <c r="C57" s="11" t="s">
        <v>24</v>
      </c>
      <c r="D57" s="10">
        <v>16.350000000000001</v>
      </c>
      <c r="E57" s="10"/>
      <c r="F57" s="9"/>
      <c r="G57" s="14"/>
      <c r="H57" s="9"/>
      <c r="I57" s="14"/>
      <c r="J57" s="9"/>
      <c r="K57" s="46"/>
      <c r="L57" s="9">
        <f>SUM(K57:K60)</f>
        <v>0</v>
      </c>
      <c r="M57" s="1"/>
      <c r="N57" s="1"/>
      <c r="O57" s="1"/>
      <c r="P57" s="1"/>
      <c r="Q57" s="1"/>
      <c r="R57" s="1"/>
      <c r="S57" s="1"/>
      <c r="T57" s="1"/>
      <c r="U57" s="1"/>
      <c r="V57" s="1"/>
      <c r="W57" s="1"/>
      <c r="X57" s="1"/>
      <c r="Y57" s="1"/>
      <c r="Z57" s="1"/>
      <c r="AA57" s="1"/>
      <c r="AB57" s="1"/>
    </row>
    <row r="58" spans="1:44" s="7" customFormat="1" ht="12" x14ac:dyDescent="0.2">
      <c r="A58" s="13"/>
      <c r="B58" s="12" t="s">
        <v>23</v>
      </c>
      <c r="C58" s="11" t="s">
        <v>22</v>
      </c>
      <c r="D58" s="10">
        <f>D57</f>
        <v>16.350000000000001</v>
      </c>
      <c r="E58" s="10"/>
      <c r="F58" s="9">
        <f>E58*D58</f>
        <v>0</v>
      </c>
      <c r="G58" s="10"/>
      <c r="H58" s="9">
        <f>G58*D58</f>
        <v>0</v>
      </c>
      <c r="I58" s="10"/>
      <c r="J58" s="9">
        <f>I58*D58</f>
        <v>0</v>
      </c>
      <c r="K58" s="46">
        <f t="shared" ref="K58:K63" si="13">J58+H58+F58</f>
        <v>0</v>
      </c>
      <c r="L58" s="9"/>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1:44" s="7" customFormat="1" ht="12" x14ac:dyDescent="0.2">
      <c r="A59" s="13"/>
      <c r="B59" s="12" t="s">
        <v>66</v>
      </c>
      <c r="C59" s="11" t="s">
        <v>1</v>
      </c>
      <c r="D59" s="10">
        <f>D57/8</f>
        <v>2.0437500000000002</v>
      </c>
      <c r="E59" s="10"/>
      <c r="F59" s="9">
        <f>E59*D59</f>
        <v>0</v>
      </c>
      <c r="G59" s="10"/>
      <c r="H59" s="9">
        <f>G59*D59</f>
        <v>0</v>
      </c>
      <c r="I59" s="10"/>
      <c r="J59" s="9">
        <f>I59*D59</f>
        <v>0</v>
      </c>
      <c r="K59" s="46">
        <f t="shared" si="13"/>
        <v>0</v>
      </c>
      <c r="L59" s="9"/>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row>
    <row r="60" spans="1:44" s="7" customFormat="1" ht="12" x14ac:dyDescent="0.2">
      <c r="A60" s="13"/>
      <c r="B60" s="12" t="s">
        <v>10</v>
      </c>
      <c r="C60" s="11" t="s">
        <v>5</v>
      </c>
      <c r="D60" s="10">
        <v>5</v>
      </c>
      <c r="E60" s="10"/>
      <c r="F60" s="9">
        <f>E60*D60</f>
        <v>0</v>
      </c>
      <c r="G60" s="10"/>
      <c r="H60" s="9">
        <f>G60*D60</f>
        <v>0</v>
      </c>
      <c r="I60" s="10"/>
      <c r="J60" s="9">
        <f>I60*D60</f>
        <v>0</v>
      </c>
      <c r="K60" s="46">
        <f t="shared" si="13"/>
        <v>0</v>
      </c>
      <c r="L60" s="9"/>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1:44" s="7" customFormat="1" ht="12" x14ac:dyDescent="0.2">
      <c r="A61" s="8"/>
      <c r="B61" s="55" t="s">
        <v>18</v>
      </c>
      <c r="C61" s="11" t="s">
        <v>13</v>
      </c>
      <c r="D61" s="10">
        <v>1</v>
      </c>
      <c r="E61" s="10"/>
      <c r="F61" s="9">
        <f>E61*D61</f>
        <v>0</v>
      </c>
      <c r="G61" s="14"/>
      <c r="H61" s="9"/>
      <c r="I61" s="14"/>
      <c r="J61" s="9">
        <f>I61*D61</f>
        <v>0</v>
      </c>
      <c r="K61" s="46">
        <f t="shared" si="13"/>
        <v>0</v>
      </c>
      <c r="L61" s="9">
        <f>K61</f>
        <v>0</v>
      </c>
      <c r="M61" s="1"/>
      <c r="N61" s="1"/>
      <c r="O61" s="1"/>
      <c r="P61" s="1"/>
      <c r="Q61" s="1"/>
      <c r="R61" s="1"/>
      <c r="S61" s="1"/>
      <c r="T61" s="1"/>
      <c r="U61" s="1"/>
      <c r="V61" s="1"/>
      <c r="W61" s="1"/>
      <c r="X61" s="1"/>
      <c r="Y61" s="1"/>
      <c r="Z61" s="1"/>
      <c r="AA61" s="1"/>
      <c r="AB61" s="1"/>
    </row>
    <row r="62" spans="1:44" s="7" customFormat="1" ht="12" x14ac:dyDescent="0.2">
      <c r="A62" s="8"/>
      <c r="B62" s="55" t="s">
        <v>21</v>
      </c>
      <c r="C62" s="11" t="s">
        <v>13</v>
      </c>
      <c r="D62" s="10">
        <v>2</v>
      </c>
      <c r="E62" s="10"/>
      <c r="F62" s="9">
        <f>E62*D62</f>
        <v>0</v>
      </c>
      <c r="G62" s="14"/>
      <c r="H62" s="9">
        <f>G62*D62</f>
        <v>0</v>
      </c>
      <c r="I62" s="14"/>
      <c r="J62" s="9">
        <f>I62*D62</f>
        <v>0</v>
      </c>
      <c r="K62" s="46">
        <f t="shared" si="13"/>
        <v>0</v>
      </c>
      <c r="L62" s="9">
        <f>K62</f>
        <v>0</v>
      </c>
      <c r="M62" s="1"/>
      <c r="N62" s="1"/>
      <c r="O62" s="1"/>
      <c r="P62" s="1"/>
      <c r="Q62" s="1"/>
      <c r="R62" s="1"/>
      <c r="S62" s="1"/>
      <c r="T62" s="1"/>
      <c r="U62" s="1"/>
      <c r="V62" s="1"/>
      <c r="W62" s="1"/>
      <c r="X62" s="1"/>
      <c r="Y62" s="1"/>
      <c r="Z62" s="1"/>
      <c r="AA62" s="1"/>
      <c r="AB62" s="1"/>
    </row>
    <row r="63" spans="1:44" ht="12" x14ac:dyDescent="0.2">
      <c r="A63" s="6"/>
      <c r="B63" s="158" t="s">
        <v>4</v>
      </c>
      <c r="C63" s="159"/>
      <c r="D63" s="160"/>
      <c r="E63" s="160"/>
      <c r="F63" s="161">
        <f>SUM(F8:F62)</f>
        <v>0</v>
      </c>
      <c r="G63" s="161"/>
      <c r="H63" s="161">
        <f>SUM(H8:H62)</f>
        <v>0</v>
      </c>
      <c r="I63" s="161"/>
      <c r="J63" s="161">
        <f>SUM(J8:J62)</f>
        <v>0</v>
      </c>
      <c r="K63" s="162">
        <f t="shared" si="13"/>
        <v>0</v>
      </c>
      <c r="L63" s="161">
        <f>SUM(L7:L62)</f>
        <v>0</v>
      </c>
    </row>
    <row r="64" spans="1:44" ht="12" x14ac:dyDescent="0.3">
      <c r="A64" s="6"/>
      <c r="B64" s="108" t="s">
        <v>11</v>
      </c>
      <c r="C64" s="109">
        <v>0.05</v>
      </c>
      <c r="D64" s="90"/>
      <c r="E64" s="97"/>
      <c r="F64" s="90"/>
      <c r="G64" s="90"/>
      <c r="H64" s="90"/>
      <c r="I64" s="90"/>
      <c r="J64" s="97"/>
      <c r="K64" s="110">
        <f>F63*C64</f>
        <v>0</v>
      </c>
      <c r="L64" s="111"/>
    </row>
    <row r="65" spans="1:13" ht="12" x14ac:dyDescent="0.3">
      <c r="A65" s="6"/>
      <c r="B65" s="168" t="s">
        <v>4</v>
      </c>
      <c r="C65" s="155"/>
      <c r="D65" s="169"/>
      <c r="E65" s="155"/>
      <c r="F65" s="155"/>
      <c r="G65" s="169"/>
      <c r="H65" s="169"/>
      <c r="I65" s="169"/>
      <c r="J65" s="155"/>
      <c r="K65" s="170">
        <f>K63+K64</f>
        <v>0</v>
      </c>
      <c r="L65" s="111"/>
    </row>
    <row r="66" spans="1:13" ht="12" x14ac:dyDescent="0.3">
      <c r="A66" s="6"/>
      <c r="B66" s="108" t="s">
        <v>14</v>
      </c>
      <c r="C66" s="109">
        <v>0.08</v>
      </c>
      <c r="D66" s="90"/>
      <c r="E66" s="97"/>
      <c r="F66" s="97"/>
      <c r="G66" s="90"/>
      <c r="H66" s="90"/>
      <c r="I66" s="90"/>
      <c r="J66" s="97"/>
      <c r="K66" s="110">
        <f>K65*C66</f>
        <v>0</v>
      </c>
      <c r="L66" s="111"/>
    </row>
    <row r="67" spans="1:13" ht="12" x14ac:dyDescent="0.3">
      <c r="A67" s="6"/>
      <c r="B67" s="168" t="s">
        <v>4</v>
      </c>
      <c r="C67" s="155"/>
      <c r="D67" s="169"/>
      <c r="E67" s="155"/>
      <c r="F67" s="155"/>
      <c r="G67" s="169"/>
      <c r="H67" s="169"/>
      <c r="I67" s="169"/>
      <c r="J67" s="155"/>
      <c r="K67" s="170">
        <f>SUM(K65:K66)</f>
        <v>0</v>
      </c>
      <c r="L67" s="111"/>
    </row>
    <row r="68" spans="1:13" ht="12" x14ac:dyDescent="0.3">
      <c r="A68" s="6"/>
      <c r="B68" s="108" t="s">
        <v>17</v>
      </c>
      <c r="C68" s="109">
        <v>0.08</v>
      </c>
      <c r="D68" s="90"/>
      <c r="E68" s="97"/>
      <c r="F68" s="97"/>
      <c r="G68" s="90"/>
      <c r="H68" s="90"/>
      <c r="I68" s="90"/>
      <c r="J68" s="97"/>
      <c r="K68" s="110">
        <f>K67*C68</f>
        <v>0</v>
      </c>
      <c r="L68" s="111"/>
    </row>
    <row r="69" spans="1:13" ht="12" x14ac:dyDescent="0.3">
      <c r="A69" s="6"/>
      <c r="B69" s="168" t="s">
        <v>4</v>
      </c>
      <c r="C69" s="155"/>
      <c r="D69" s="169"/>
      <c r="E69" s="155"/>
      <c r="F69" s="155"/>
      <c r="G69" s="169"/>
      <c r="H69" s="169"/>
      <c r="I69" s="169"/>
      <c r="J69" s="155"/>
      <c r="K69" s="170">
        <f>SUM(K67:K68)</f>
        <v>0</v>
      </c>
      <c r="L69" s="111"/>
    </row>
    <row r="70" spans="1:13" ht="12" x14ac:dyDescent="0.3">
      <c r="A70" s="6"/>
      <c r="B70" s="112" t="s">
        <v>20</v>
      </c>
      <c r="C70" s="109">
        <v>0.02</v>
      </c>
      <c r="D70" s="90"/>
      <c r="E70" s="97"/>
      <c r="F70" s="97"/>
      <c r="G70" s="90"/>
      <c r="H70" s="90"/>
      <c r="I70" s="90"/>
      <c r="J70" s="97"/>
      <c r="K70" s="110">
        <f>H63*C70</f>
        <v>0</v>
      </c>
      <c r="L70" s="111"/>
    </row>
    <row r="71" spans="1:13" ht="12" x14ac:dyDescent="0.3">
      <c r="A71" s="6"/>
      <c r="B71" s="108" t="s">
        <v>15</v>
      </c>
      <c r="C71" s="109">
        <v>0.05</v>
      </c>
      <c r="D71" s="90"/>
      <c r="E71" s="97"/>
      <c r="F71" s="97"/>
      <c r="G71" s="90"/>
      <c r="H71" s="90"/>
      <c r="I71" s="90"/>
      <c r="J71" s="97"/>
      <c r="K71" s="110">
        <f>K69*C71</f>
        <v>0</v>
      </c>
      <c r="L71" s="111"/>
    </row>
    <row r="72" spans="1:13" ht="12" x14ac:dyDescent="0.3">
      <c r="A72" s="6"/>
      <c r="B72" s="168" t="s">
        <v>4</v>
      </c>
      <c r="C72" s="171"/>
      <c r="D72" s="169"/>
      <c r="E72" s="155"/>
      <c r="F72" s="155"/>
      <c r="G72" s="169"/>
      <c r="H72" s="169"/>
      <c r="I72" s="169"/>
      <c r="J72" s="155"/>
      <c r="K72" s="170">
        <f>K69+K70+K71</f>
        <v>0</v>
      </c>
      <c r="L72" s="111"/>
    </row>
    <row r="73" spans="1:13" ht="12" x14ac:dyDescent="0.3">
      <c r="A73" s="6"/>
      <c r="B73" s="108" t="s">
        <v>16</v>
      </c>
      <c r="C73" s="109">
        <v>0.18</v>
      </c>
      <c r="D73" s="90"/>
      <c r="E73" s="97"/>
      <c r="F73" s="97"/>
      <c r="G73" s="90"/>
      <c r="H73" s="90"/>
      <c r="I73" s="90"/>
      <c r="J73" s="97"/>
      <c r="K73" s="110">
        <f>K72*C73</f>
        <v>0</v>
      </c>
      <c r="L73" s="111"/>
    </row>
    <row r="74" spans="1:13" ht="22.8" customHeight="1" x14ac:dyDescent="0.2">
      <c r="B74" s="163" t="s">
        <v>9</v>
      </c>
      <c r="C74" s="164"/>
      <c r="D74" s="165"/>
      <c r="E74" s="164"/>
      <c r="F74" s="164"/>
      <c r="G74" s="165"/>
      <c r="H74" s="165"/>
      <c r="I74" s="165"/>
      <c r="J74" s="164"/>
      <c r="K74" s="166">
        <f>SUM(K72:K73)</f>
        <v>0</v>
      </c>
      <c r="L74" s="167"/>
      <c r="M74" s="3"/>
    </row>
    <row r="75" spans="1:13" ht="29.4" customHeight="1" x14ac:dyDescent="0.2"/>
    <row r="77" spans="1:13" ht="29.4" customHeight="1" x14ac:dyDescent="0.2">
      <c r="L77" s="3"/>
    </row>
    <row r="106" spans="3:10" x14ac:dyDescent="0.2">
      <c r="C106" s="3"/>
    </row>
    <row r="112" spans="3:10" x14ac:dyDescent="0.2">
      <c r="D112" s="3"/>
      <c r="E112" s="3"/>
      <c r="F112" s="3"/>
      <c r="G112" s="3"/>
      <c r="H112" s="3"/>
      <c r="I112" s="3"/>
      <c r="J112" s="3"/>
    </row>
    <row r="113" spans="4:10" x14ac:dyDescent="0.2">
      <c r="D113" s="3"/>
      <c r="E113" s="3"/>
      <c r="F113" s="3"/>
      <c r="G113" s="3"/>
      <c r="H113" s="3"/>
      <c r="I113" s="3"/>
      <c r="J113" s="3"/>
    </row>
    <row r="114" spans="4:10" x14ac:dyDescent="0.2">
      <c r="D114" s="3"/>
      <c r="E114" s="3"/>
      <c r="F114" s="3"/>
      <c r="G114" s="3"/>
      <c r="H114" s="3"/>
      <c r="I114" s="3"/>
      <c r="J114" s="3"/>
    </row>
    <row r="115" spans="4:10" x14ac:dyDescent="0.2">
      <c r="D115" s="3"/>
      <c r="E115" s="3"/>
      <c r="F115" s="3"/>
      <c r="G115" s="3"/>
      <c r="H115" s="3"/>
      <c r="I115" s="3"/>
      <c r="J115" s="3"/>
    </row>
    <row r="116" spans="4:10" x14ac:dyDescent="0.2">
      <c r="E116" s="3"/>
      <c r="F116" s="3"/>
      <c r="G116" s="3"/>
      <c r="H116" s="3"/>
      <c r="I116" s="3"/>
      <c r="J116" s="3"/>
    </row>
    <row r="117" spans="4:10" x14ac:dyDescent="0.2">
      <c r="E117" s="3"/>
      <c r="F117" s="3"/>
      <c r="G117" s="3"/>
      <c r="H117" s="3"/>
      <c r="I117" s="3"/>
      <c r="J117" s="3"/>
    </row>
    <row r="118" spans="4:10" x14ac:dyDescent="0.2">
      <c r="E118" s="3"/>
      <c r="F118" s="3"/>
      <c r="G118" s="3"/>
      <c r="H118" s="3"/>
      <c r="I118" s="3"/>
      <c r="J118" s="3"/>
    </row>
    <row r="119" spans="4:10" x14ac:dyDescent="0.2">
      <c r="E119" s="3"/>
      <c r="F119" s="3"/>
      <c r="G119" s="3"/>
      <c r="H119" s="3"/>
      <c r="I119" s="3"/>
      <c r="J119" s="3"/>
    </row>
    <row r="120" spans="4:10" x14ac:dyDescent="0.2">
      <c r="E120" s="3"/>
      <c r="F120" s="3"/>
      <c r="G120" s="3"/>
      <c r="H120" s="3"/>
      <c r="I120" s="3"/>
      <c r="J120" s="3"/>
    </row>
    <row r="121" spans="4:10" x14ac:dyDescent="0.2">
      <c r="E121" s="3"/>
      <c r="F121" s="3"/>
      <c r="G121" s="3"/>
      <c r="H121" s="3"/>
      <c r="I121" s="3"/>
      <c r="J121" s="3"/>
    </row>
    <row r="122" spans="4:10" x14ac:dyDescent="0.2">
      <c r="E122" s="3"/>
      <c r="F122" s="3"/>
      <c r="G122" s="3"/>
      <c r="H122" s="3"/>
      <c r="I122" s="3"/>
      <c r="J122" s="3"/>
    </row>
    <row r="123" spans="4:10" x14ac:dyDescent="0.2">
      <c r="E123" s="3"/>
      <c r="F123" s="3"/>
      <c r="G123" s="3"/>
      <c r="H123" s="3"/>
      <c r="I123" s="3"/>
      <c r="J123" s="3"/>
    </row>
    <row r="124" spans="4:10" x14ac:dyDescent="0.2">
      <c r="E124" s="3"/>
      <c r="F124" s="3"/>
      <c r="G124" s="3"/>
      <c r="H124" s="3"/>
      <c r="I124" s="3"/>
      <c r="J124" s="3"/>
    </row>
    <row r="125" spans="4:10" x14ac:dyDescent="0.2">
      <c r="E125" s="3"/>
      <c r="F125" s="3"/>
      <c r="G125" s="3"/>
      <c r="H125" s="3"/>
      <c r="I125" s="3"/>
      <c r="J125" s="3"/>
    </row>
    <row r="126" spans="4:10" x14ac:dyDescent="0.2">
      <c r="E126" s="3"/>
      <c r="F126" s="3"/>
      <c r="G126" s="3"/>
      <c r="H126" s="3"/>
      <c r="I126" s="3"/>
      <c r="J126" s="3"/>
    </row>
    <row r="127" spans="4:10" x14ac:dyDescent="0.2">
      <c r="E127" s="3"/>
      <c r="F127" s="3"/>
      <c r="G127" s="3"/>
      <c r="H127" s="3"/>
      <c r="I127" s="3"/>
      <c r="J127" s="3"/>
    </row>
    <row r="128" spans="4:10" x14ac:dyDescent="0.2">
      <c r="E128" s="3"/>
      <c r="F128" s="3"/>
      <c r="G128" s="3"/>
      <c r="H128" s="3"/>
      <c r="I128" s="3"/>
      <c r="J128" s="3"/>
    </row>
    <row r="129" spans="5:10" x14ac:dyDescent="0.2">
      <c r="E129" s="3"/>
      <c r="F129" s="3"/>
      <c r="G129" s="3"/>
      <c r="H129" s="3"/>
      <c r="I129" s="3"/>
      <c r="J129" s="3"/>
    </row>
    <row r="130" spans="5:10" x14ac:dyDescent="0.2">
      <c r="E130" s="3"/>
      <c r="F130" s="3"/>
      <c r="G130" s="3"/>
      <c r="H130" s="3"/>
      <c r="I130" s="3"/>
      <c r="J130" s="3"/>
    </row>
    <row r="131" spans="5:10" x14ac:dyDescent="0.2">
      <c r="E131" s="3"/>
      <c r="F131" s="3"/>
      <c r="G131" s="3"/>
      <c r="H131" s="3"/>
      <c r="I131" s="3"/>
      <c r="J131" s="3"/>
    </row>
    <row r="132" spans="5:10" x14ac:dyDescent="0.2">
      <c r="E132" s="3"/>
      <c r="F132" s="3"/>
      <c r="G132" s="3"/>
      <c r="H132" s="3"/>
      <c r="I132" s="3"/>
      <c r="J132" s="3"/>
    </row>
    <row r="133" spans="5:10" x14ac:dyDescent="0.2">
      <c r="E133" s="3"/>
      <c r="F133" s="3"/>
      <c r="G133" s="3"/>
      <c r="H133" s="3"/>
      <c r="I133" s="3"/>
      <c r="J133" s="3"/>
    </row>
    <row r="134" spans="5:10" x14ac:dyDescent="0.2">
      <c r="E134" s="3"/>
      <c r="F134" s="3"/>
      <c r="G134" s="3"/>
      <c r="H134" s="3"/>
      <c r="I134" s="3"/>
      <c r="J134" s="3"/>
    </row>
    <row r="135" spans="5:10" x14ac:dyDescent="0.2">
      <c r="E135" s="3"/>
      <c r="F135" s="3"/>
      <c r="G135" s="3"/>
      <c r="H135" s="3"/>
      <c r="I135" s="3"/>
      <c r="J135" s="3"/>
    </row>
    <row r="136" spans="5:10" x14ac:dyDescent="0.2">
      <c r="E136" s="3"/>
      <c r="F136" s="3"/>
      <c r="G136" s="3"/>
      <c r="H136" s="3"/>
      <c r="I136" s="3"/>
      <c r="J136" s="3"/>
    </row>
    <row r="137" spans="5:10" x14ac:dyDescent="0.2">
      <c r="E137" s="3"/>
      <c r="F137" s="3"/>
      <c r="G137" s="3"/>
      <c r="H137" s="3"/>
      <c r="I137" s="3"/>
      <c r="J137" s="3"/>
    </row>
  </sheetData>
  <autoFilter ref="B6:K74" xr:uid="{00000000-0009-0000-0000-000000000000}"/>
  <mergeCells count="1">
    <mergeCell ref="L4:L5"/>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FBECB-67B4-4047-8721-08503C294214}">
  <sheetPr>
    <tabColor theme="9" tint="-0.249977111117893"/>
  </sheetPr>
  <dimension ref="A1:AR137"/>
  <sheetViews>
    <sheetView zoomScale="115" zoomScaleNormal="115" workbookViewId="0">
      <pane ySplit="5" topLeftCell="A57" activePane="bottomLeft" state="frozen"/>
      <selection pane="bottomLeft" activeCell="I62" sqref="I8:I62"/>
    </sheetView>
  </sheetViews>
  <sheetFormatPr defaultColWidth="9.109375" defaultRowHeight="10.199999999999999" outlineLevelCol="1" x14ac:dyDescent="0.2"/>
  <cols>
    <col min="1" max="1" width="1.6640625" style="1" customWidth="1"/>
    <col min="2" max="2" width="68" style="2" customWidth="1"/>
    <col min="3" max="3" width="15" style="1" customWidth="1" outlineLevel="1"/>
    <col min="4" max="4" width="11.88671875" style="1" customWidth="1" outlineLevel="1"/>
    <col min="5" max="5" width="9.6640625" style="1" customWidth="1" outlineLevel="1"/>
    <col min="6" max="6" width="9" style="1" customWidth="1" outlineLevel="1"/>
    <col min="7" max="7" width="14" style="1" customWidth="1" outlineLevel="1"/>
    <col min="8" max="8" width="12.44140625" style="1" customWidth="1" outlineLevel="1"/>
    <col min="9" max="9" width="9.77734375" style="1" customWidth="1" outlineLevel="1"/>
    <col min="10" max="10" width="8.6640625" style="1" customWidth="1" outlineLevel="1"/>
    <col min="11" max="11" width="12" style="3" customWidth="1" outlineLevel="1"/>
    <col min="12" max="12" width="17.77734375" style="1" customWidth="1"/>
    <col min="13" max="13" width="11.88671875" style="1" customWidth="1"/>
    <col min="14" max="16384" width="9.109375" style="1"/>
  </cols>
  <sheetData>
    <row r="1" spans="1:12" s="41" customFormat="1" x14ac:dyDescent="0.2">
      <c r="A1" s="186"/>
      <c r="B1" s="186"/>
      <c r="C1" s="186"/>
      <c r="D1" s="186"/>
      <c r="E1" s="186"/>
      <c r="F1" s="186"/>
      <c r="G1" s="186"/>
      <c r="H1" s="186"/>
      <c r="I1" s="186"/>
      <c r="J1" s="186"/>
      <c r="K1" s="186"/>
    </row>
    <row r="2" spans="1:12" ht="34.5" customHeight="1" x14ac:dyDescent="0.2">
      <c r="A2" s="187" t="s">
        <v>110</v>
      </c>
      <c r="B2" s="188"/>
      <c r="C2" s="188"/>
      <c r="D2" s="188"/>
      <c r="E2" s="188"/>
      <c r="F2" s="188"/>
      <c r="G2" s="188"/>
      <c r="H2" s="188"/>
      <c r="I2" s="188"/>
      <c r="J2" s="188"/>
      <c r="K2" s="189"/>
    </row>
    <row r="3" spans="1:12" ht="18.75" customHeight="1" x14ac:dyDescent="0.2">
      <c r="A3" s="190"/>
      <c r="B3" s="191"/>
      <c r="C3" s="191"/>
      <c r="D3" s="191"/>
      <c r="E3" s="191"/>
      <c r="F3" s="192" t="s">
        <v>59</v>
      </c>
      <c r="G3" s="192"/>
      <c r="H3" s="192"/>
      <c r="I3" s="193">
        <f>K74</f>
        <v>0</v>
      </c>
      <c r="J3" s="194"/>
      <c r="K3" s="43" t="s">
        <v>5</v>
      </c>
      <c r="L3" s="40"/>
    </row>
    <row r="4" spans="1:12" ht="13.95" customHeight="1" x14ac:dyDescent="0.2">
      <c r="A4" s="184" t="s">
        <v>58</v>
      </c>
      <c r="B4" s="201" t="s">
        <v>57</v>
      </c>
      <c r="C4" s="184" t="s">
        <v>12</v>
      </c>
      <c r="D4" s="201" t="s">
        <v>6</v>
      </c>
      <c r="E4" s="203" t="s">
        <v>56</v>
      </c>
      <c r="F4" s="196"/>
      <c r="G4" s="195" t="s">
        <v>55</v>
      </c>
      <c r="H4" s="196"/>
      <c r="I4" s="197" t="s">
        <v>54</v>
      </c>
      <c r="J4" s="198"/>
      <c r="K4" s="199" t="s">
        <v>4</v>
      </c>
      <c r="L4" s="184"/>
    </row>
    <row r="5" spans="1:12" ht="12" x14ac:dyDescent="0.2">
      <c r="A5" s="185"/>
      <c r="B5" s="202"/>
      <c r="C5" s="185"/>
      <c r="D5" s="202"/>
      <c r="E5" s="18" t="s">
        <v>53</v>
      </c>
      <c r="F5" s="18" t="s">
        <v>4</v>
      </c>
      <c r="G5" s="18" t="s">
        <v>53</v>
      </c>
      <c r="H5" s="18" t="s">
        <v>4</v>
      </c>
      <c r="I5" s="18" t="s">
        <v>53</v>
      </c>
      <c r="J5" s="18" t="s">
        <v>4</v>
      </c>
      <c r="K5" s="200"/>
      <c r="L5" s="185"/>
    </row>
    <row r="6" spans="1:12" ht="12" x14ac:dyDescent="0.2">
      <c r="A6" s="85">
        <v>1</v>
      </c>
      <c r="B6" s="86">
        <v>2</v>
      </c>
      <c r="C6" s="85">
        <v>3</v>
      </c>
      <c r="D6" s="85">
        <v>5</v>
      </c>
      <c r="E6" s="85">
        <v>6</v>
      </c>
      <c r="F6" s="85">
        <v>7</v>
      </c>
      <c r="G6" s="85">
        <v>8</v>
      </c>
      <c r="H6" s="85">
        <v>9</v>
      </c>
      <c r="I6" s="85">
        <v>10</v>
      </c>
      <c r="J6" s="85">
        <v>11</v>
      </c>
      <c r="K6" s="87">
        <v>12</v>
      </c>
      <c r="L6" s="85"/>
    </row>
    <row r="7" spans="1:12" ht="12" x14ac:dyDescent="0.2">
      <c r="A7" s="144"/>
      <c r="B7" s="145" t="s">
        <v>121</v>
      </c>
      <c r="C7" s="146"/>
      <c r="D7" s="147"/>
      <c r="E7" s="148"/>
      <c r="F7" s="149"/>
      <c r="G7" s="150"/>
      <c r="H7" s="149"/>
      <c r="I7" s="150"/>
      <c r="J7" s="149"/>
      <c r="K7" s="151"/>
      <c r="L7" s="149"/>
    </row>
    <row r="8" spans="1:12" ht="24" x14ac:dyDescent="0.2">
      <c r="A8" s="84"/>
      <c r="B8" s="55" t="s">
        <v>63</v>
      </c>
      <c r="C8" s="11" t="s">
        <v>31</v>
      </c>
      <c r="D8" s="10">
        <f>SUM(D9:D11)</f>
        <v>55.813499999999998</v>
      </c>
      <c r="E8" s="10"/>
      <c r="F8" s="9">
        <f>E8*D8</f>
        <v>0</v>
      </c>
      <c r="G8" s="14"/>
      <c r="H8" s="9">
        <f>G8*D8</f>
        <v>0</v>
      </c>
      <c r="I8" s="14"/>
      <c r="J8" s="9">
        <f>I8*D8</f>
        <v>0</v>
      </c>
      <c r="K8" s="46">
        <f>J8+H8+F8</f>
        <v>0</v>
      </c>
      <c r="L8" s="9">
        <f>SUM(K8:K11)</f>
        <v>0</v>
      </c>
    </row>
    <row r="9" spans="1:12" ht="12" x14ac:dyDescent="0.2">
      <c r="A9" s="37"/>
      <c r="B9" s="34" t="s">
        <v>60</v>
      </c>
      <c r="C9" s="33" t="s">
        <v>31</v>
      </c>
      <c r="D9" s="10">
        <v>9.4949999999999992</v>
      </c>
      <c r="E9" s="5"/>
      <c r="F9" s="15">
        <f>E9*D9</f>
        <v>0</v>
      </c>
      <c r="G9" s="10"/>
      <c r="H9" s="15">
        <f>G9*D9</f>
        <v>0</v>
      </c>
      <c r="I9" s="24"/>
      <c r="J9" s="15">
        <f>I9*D9</f>
        <v>0</v>
      </c>
      <c r="K9" s="45">
        <f>J9+H9+F9</f>
        <v>0</v>
      </c>
      <c r="L9" s="15"/>
    </row>
    <row r="10" spans="1:12" ht="12" x14ac:dyDescent="0.2">
      <c r="A10" s="37"/>
      <c r="B10" s="34" t="s">
        <v>61</v>
      </c>
      <c r="C10" s="33" t="s">
        <v>31</v>
      </c>
      <c r="D10" s="10">
        <v>15.704999999999998</v>
      </c>
      <c r="E10" s="5"/>
      <c r="F10" s="15">
        <f t="shared" ref="F10:F11" si="0">E10*D10</f>
        <v>0</v>
      </c>
      <c r="G10" s="10"/>
      <c r="H10" s="15">
        <f t="shared" ref="H10:H11" si="1">G10*D10</f>
        <v>0</v>
      </c>
      <c r="I10" s="24"/>
      <c r="J10" s="15">
        <f t="shared" ref="J10:J11" si="2">I10*D10</f>
        <v>0</v>
      </c>
      <c r="K10" s="45">
        <f t="shared" ref="K10:K11" si="3">J10+H10+F10</f>
        <v>0</v>
      </c>
      <c r="L10" s="15"/>
    </row>
    <row r="11" spans="1:12" ht="12" x14ac:dyDescent="0.2">
      <c r="A11" s="37"/>
      <c r="B11" s="34" t="s">
        <v>62</v>
      </c>
      <c r="C11" s="33" t="s">
        <v>31</v>
      </c>
      <c r="D11" s="10">
        <v>30.613500000000002</v>
      </c>
      <c r="E11" s="5"/>
      <c r="F11" s="15">
        <f t="shared" si="0"/>
        <v>0</v>
      </c>
      <c r="G11" s="10"/>
      <c r="H11" s="15">
        <f t="shared" si="1"/>
        <v>0</v>
      </c>
      <c r="I11" s="24"/>
      <c r="J11" s="15">
        <f t="shared" si="2"/>
        <v>0</v>
      </c>
      <c r="K11" s="45">
        <f t="shared" si="3"/>
        <v>0</v>
      </c>
      <c r="L11" s="15"/>
    </row>
    <row r="12" spans="1:12" ht="12" x14ac:dyDescent="0.2">
      <c r="A12" s="84"/>
      <c r="B12" s="55" t="s">
        <v>51</v>
      </c>
      <c r="C12" s="11" t="s">
        <v>36</v>
      </c>
      <c r="D12" s="10">
        <f>SUM(D13:D15)</f>
        <v>39.400000000000006</v>
      </c>
      <c r="E12" s="10"/>
      <c r="F12" s="9">
        <f>E12*D12</f>
        <v>0</v>
      </c>
      <c r="G12" s="14"/>
      <c r="H12" s="9">
        <f>G12*D12</f>
        <v>0</v>
      </c>
      <c r="I12" s="14"/>
      <c r="J12" s="9">
        <f>I12*D12</f>
        <v>0</v>
      </c>
      <c r="K12" s="46">
        <f>J12+H12+F12</f>
        <v>0</v>
      </c>
      <c r="L12" s="9">
        <f>SUM(K12:K17)</f>
        <v>0</v>
      </c>
    </row>
    <row r="13" spans="1:12" ht="12" x14ac:dyDescent="0.2">
      <c r="A13" s="37"/>
      <c r="B13" s="34" t="s">
        <v>60</v>
      </c>
      <c r="C13" s="33" t="s">
        <v>36</v>
      </c>
      <c r="D13" s="10">
        <v>5.54</v>
      </c>
      <c r="E13" s="10"/>
      <c r="F13" s="15">
        <f>E13*D13</f>
        <v>0</v>
      </c>
      <c r="G13" s="10"/>
      <c r="H13" s="15">
        <f>G13*D13</f>
        <v>0</v>
      </c>
      <c r="I13" s="24"/>
      <c r="J13" s="15">
        <f>I13*D13</f>
        <v>0</v>
      </c>
      <c r="K13" s="45">
        <f>J13+H13+F13</f>
        <v>0</v>
      </c>
      <c r="L13" s="15"/>
    </row>
    <row r="14" spans="1:12" ht="12" x14ac:dyDescent="0.2">
      <c r="A14" s="37"/>
      <c r="B14" s="34" t="s">
        <v>61</v>
      </c>
      <c r="C14" s="33" t="s">
        <v>36</v>
      </c>
      <c r="D14" s="10">
        <v>13.4</v>
      </c>
      <c r="E14" s="10"/>
      <c r="F14" s="15">
        <f t="shared" ref="F14:F15" si="4">E14*D14</f>
        <v>0</v>
      </c>
      <c r="G14" s="10"/>
      <c r="H14" s="15">
        <f t="shared" ref="H14:H15" si="5">G14*D14</f>
        <v>0</v>
      </c>
      <c r="I14" s="24"/>
      <c r="J14" s="15">
        <f t="shared" ref="J14:J15" si="6">I14*D14</f>
        <v>0</v>
      </c>
      <c r="K14" s="45">
        <f t="shared" ref="K14:K15" si="7">J14+H14+F14</f>
        <v>0</v>
      </c>
      <c r="L14" s="15"/>
    </row>
    <row r="15" spans="1:12" ht="12" x14ac:dyDescent="0.2">
      <c r="A15" s="37"/>
      <c r="B15" s="34" t="s">
        <v>62</v>
      </c>
      <c r="C15" s="33" t="s">
        <v>36</v>
      </c>
      <c r="D15" s="10">
        <v>20.46</v>
      </c>
      <c r="E15" s="10"/>
      <c r="F15" s="15">
        <f t="shared" si="4"/>
        <v>0</v>
      </c>
      <c r="G15" s="10"/>
      <c r="H15" s="15">
        <f t="shared" si="5"/>
        <v>0</v>
      </c>
      <c r="I15" s="24"/>
      <c r="J15" s="15">
        <f t="shared" si="6"/>
        <v>0</v>
      </c>
      <c r="K15" s="45">
        <f t="shared" si="7"/>
        <v>0</v>
      </c>
      <c r="L15" s="15"/>
    </row>
    <row r="16" spans="1:12" ht="12" x14ac:dyDescent="0.2">
      <c r="A16" s="81" t="s">
        <v>50</v>
      </c>
      <c r="B16" s="145" t="s">
        <v>119</v>
      </c>
      <c r="C16" s="146"/>
      <c r="D16" s="147"/>
      <c r="E16" s="148"/>
      <c r="F16" s="149">
        <f t="shared" ref="F16:F52" si="8">E16*D16</f>
        <v>0</v>
      </c>
      <c r="G16" s="150"/>
      <c r="H16" s="149">
        <f t="shared" ref="H16:H21" si="9">G16*D16</f>
        <v>0</v>
      </c>
      <c r="I16" s="150"/>
      <c r="J16" s="149">
        <f t="shared" ref="J16:J52" si="10">I16*D16</f>
        <v>0</v>
      </c>
      <c r="K16" s="151">
        <f t="shared" ref="K16:K52" si="11">J16+H16+F16</f>
        <v>0</v>
      </c>
      <c r="L16" s="149"/>
    </row>
    <row r="17" spans="1:12" ht="12" x14ac:dyDescent="0.2">
      <c r="A17" s="82"/>
      <c r="B17" s="145" t="s">
        <v>122</v>
      </c>
      <c r="C17" s="146"/>
      <c r="D17" s="147"/>
      <c r="E17" s="148"/>
      <c r="F17" s="149">
        <f t="shared" si="8"/>
        <v>0</v>
      </c>
      <c r="G17" s="150"/>
      <c r="H17" s="149">
        <f t="shared" si="9"/>
        <v>0</v>
      </c>
      <c r="I17" s="150"/>
      <c r="J17" s="149">
        <f t="shared" si="10"/>
        <v>0</v>
      </c>
      <c r="K17" s="151">
        <f t="shared" si="11"/>
        <v>0</v>
      </c>
      <c r="L17" s="149"/>
    </row>
    <row r="18" spans="1:12" s="41" customFormat="1" ht="12" x14ac:dyDescent="0.2">
      <c r="A18" s="80"/>
      <c r="B18" s="55" t="s">
        <v>47</v>
      </c>
      <c r="C18" s="11" t="s">
        <v>31</v>
      </c>
      <c r="D18" s="10">
        <f>D8</f>
        <v>55.813499999999998</v>
      </c>
      <c r="E18" s="10"/>
      <c r="F18" s="9">
        <f t="shared" si="8"/>
        <v>0</v>
      </c>
      <c r="G18" s="14"/>
      <c r="H18" s="9">
        <f t="shared" si="9"/>
        <v>0</v>
      </c>
      <c r="I18" s="14"/>
      <c r="J18" s="9">
        <f t="shared" si="10"/>
        <v>0</v>
      </c>
      <c r="K18" s="46">
        <f t="shared" si="11"/>
        <v>0</v>
      </c>
      <c r="L18" s="9">
        <f>SUM(K18:K23)</f>
        <v>0</v>
      </c>
    </row>
    <row r="19" spans="1:12" ht="12" x14ac:dyDescent="0.2">
      <c r="A19" s="32"/>
      <c r="B19" s="34" t="s">
        <v>37</v>
      </c>
      <c r="C19" s="33" t="s">
        <v>43</v>
      </c>
      <c r="D19" s="10">
        <f>D18</f>
        <v>55.813499999999998</v>
      </c>
      <c r="E19" s="5"/>
      <c r="F19" s="15">
        <f t="shared" si="8"/>
        <v>0</v>
      </c>
      <c r="G19" s="24"/>
      <c r="H19" s="15">
        <f t="shared" si="9"/>
        <v>0</v>
      </c>
      <c r="I19" s="36"/>
      <c r="J19" s="15">
        <f t="shared" si="10"/>
        <v>0</v>
      </c>
      <c r="K19" s="45">
        <f t="shared" si="11"/>
        <v>0</v>
      </c>
      <c r="L19" s="15"/>
    </row>
    <row r="20" spans="1:12" ht="12" x14ac:dyDescent="0.2">
      <c r="A20" s="58"/>
      <c r="B20" s="35" t="s">
        <v>89</v>
      </c>
      <c r="C20" s="33" t="s">
        <v>43</v>
      </c>
      <c r="D20" s="10">
        <f>D18*1.25</f>
        <v>69.766874999999999</v>
      </c>
      <c r="E20" s="24"/>
      <c r="F20" s="15">
        <f t="shared" si="8"/>
        <v>0</v>
      </c>
      <c r="G20" s="24"/>
      <c r="H20" s="15">
        <f t="shared" si="9"/>
        <v>0</v>
      </c>
      <c r="I20" s="24"/>
      <c r="J20" s="15">
        <f t="shared" si="10"/>
        <v>0</v>
      </c>
      <c r="K20" s="45">
        <f t="shared" si="11"/>
        <v>0</v>
      </c>
      <c r="L20" s="15"/>
    </row>
    <row r="21" spans="1:12" ht="12" x14ac:dyDescent="0.2">
      <c r="A21" s="58"/>
      <c r="B21" s="26" t="s">
        <v>46</v>
      </c>
      <c r="C21" s="21" t="s">
        <v>7</v>
      </c>
      <c r="D21" s="25">
        <f>D18*0.12*0.75</f>
        <v>5.0232149999999995</v>
      </c>
      <c r="E21" s="24"/>
      <c r="F21" s="15">
        <f t="shared" si="8"/>
        <v>0</v>
      </c>
      <c r="G21" s="24"/>
      <c r="H21" s="15">
        <f t="shared" si="9"/>
        <v>0</v>
      </c>
      <c r="I21" s="24"/>
      <c r="J21" s="15">
        <f t="shared" si="10"/>
        <v>0</v>
      </c>
      <c r="K21" s="45">
        <f t="shared" si="11"/>
        <v>0</v>
      </c>
      <c r="L21" s="15"/>
    </row>
    <row r="22" spans="1:12" ht="12" x14ac:dyDescent="0.2">
      <c r="A22" s="58"/>
      <c r="B22" s="26" t="s">
        <v>45</v>
      </c>
      <c r="C22" s="21" t="s">
        <v>8</v>
      </c>
      <c r="D22" s="25">
        <f>D18*0.12*0.17*1.1</f>
        <v>1.2524549400000002</v>
      </c>
      <c r="E22" s="24"/>
      <c r="F22" s="15">
        <f t="shared" si="8"/>
        <v>0</v>
      </c>
      <c r="G22" s="24"/>
      <c r="H22" s="15"/>
      <c r="I22" s="24"/>
      <c r="J22" s="15">
        <f t="shared" si="10"/>
        <v>0</v>
      </c>
      <c r="K22" s="45">
        <f t="shared" si="11"/>
        <v>0</v>
      </c>
      <c r="L22" s="15"/>
    </row>
    <row r="23" spans="1:12" ht="12" x14ac:dyDescent="0.3">
      <c r="A23" s="28"/>
      <c r="B23" s="27" t="s">
        <v>10</v>
      </c>
      <c r="C23" s="21" t="s">
        <v>5</v>
      </c>
      <c r="D23" s="24">
        <v>3</v>
      </c>
      <c r="E23" s="24"/>
      <c r="F23" s="15">
        <f t="shared" si="8"/>
        <v>0</v>
      </c>
      <c r="G23" s="24"/>
      <c r="H23" s="15">
        <f t="shared" ref="H23:H52" si="12">G23*D23</f>
        <v>0</v>
      </c>
      <c r="I23" s="24"/>
      <c r="J23" s="15">
        <f t="shared" si="10"/>
        <v>0</v>
      </c>
      <c r="K23" s="45">
        <f t="shared" si="11"/>
        <v>0</v>
      </c>
      <c r="L23" s="15"/>
    </row>
    <row r="24" spans="1:12" ht="12" x14ac:dyDescent="0.2">
      <c r="A24" s="80"/>
      <c r="B24" s="55" t="s">
        <v>44</v>
      </c>
      <c r="C24" s="11" t="s">
        <v>31</v>
      </c>
      <c r="D24" s="10">
        <f>D8</f>
        <v>55.813499999999998</v>
      </c>
      <c r="E24" s="10"/>
      <c r="F24" s="9">
        <f t="shared" si="8"/>
        <v>0</v>
      </c>
      <c r="G24" s="14"/>
      <c r="H24" s="9">
        <f t="shared" si="12"/>
        <v>0</v>
      </c>
      <c r="I24" s="14"/>
      <c r="J24" s="9">
        <f t="shared" si="10"/>
        <v>0</v>
      </c>
      <c r="K24" s="46">
        <f t="shared" si="11"/>
        <v>0</v>
      </c>
      <c r="L24" s="9">
        <f>SUM(K24:K28)</f>
        <v>0</v>
      </c>
    </row>
    <row r="25" spans="1:12" ht="12" x14ac:dyDescent="0.2">
      <c r="A25" s="32"/>
      <c r="B25" s="34" t="s">
        <v>37</v>
      </c>
      <c r="C25" s="33" t="s">
        <v>43</v>
      </c>
      <c r="D25" s="24">
        <f>D24</f>
        <v>55.813499999999998</v>
      </c>
      <c r="E25" s="5"/>
      <c r="F25" s="15">
        <f t="shared" si="8"/>
        <v>0</v>
      </c>
      <c r="G25" s="5"/>
      <c r="H25" s="15">
        <f t="shared" si="12"/>
        <v>0</v>
      </c>
      <c r="I25" s="5"/>
      <c r="J25" s="15">
        <f t="shared" si="10"/>
        <v>0</v>
      </c>
      <c r="K25" s="45">
        <f t="shared" si="11"/>
        <v>0</v>
      </c>
      <c r="L25" s="15"/>
    </row>
    <row r="26" spans="1:12" ht="12" x14ac:dyDescent="0.2">
      <c r="A26" s="32"/>
      <c r="B26" s="31" t="s">
        <v>86</v>
      </c>
      <c r="C26" s="33" t="s">
        <v>36</v>
      </c>
      <c r="D26" s="30">
        <f>D24*1.15</f>
        <v>64.185524999999998</v>
      </c>
      <c r="E26" s="30"/>
      <c r="F26" s="15">
        <f t="shared" si="8"/>
        <v>0</v>
      </c>
      <c r="G26" s="29"/>
      <c r="H26" s="15">
        <f t="shared" si="12"/>
        <v>0</v>
      </c>
      <c r="I26" s="29"/>
      <c r="J26" s="15">
        <f t="shared" si="10"/>
        <v>0</v>
      </c>
      <c r="K26" s="45">
        <f t="shared" si="11"/>
        <v>0</v>
      </c>
      <c r="L26" s="15"/>
    </row>
    <row r="27" spans="1:12" ht="12" x14ac:dyDescent="0.2">
      <c r="A27" s="32"/>
      <c r="B27" s="31" t="s">
        <v>87</v>
      </c>
      <c r="C27" s="4" t="s">
        <v>3</v>
      </c>
      <c r="D27" s="30">
        <f>D24*1.15</f>
        <v>64.185524999999998</v>
      </c>
      <c r="E27" s="30"/>
      <c r="F27" s="15">
        <f t="shared" si="8"/>
        <v>0</v>
      </c>
      <c r="G27" s="29"/>
      <c r="H27" s="15">
        <f t="shared" si="12"/>
        <v>0</v>
      </c>
      <c r="I27" s="29"/>
      <c r="J27" s="15">
        <f t="shared" si="10"/>
        <v>0</v>
      </c>
      <c r="K27" s="45">
        <f t="shared" si="11"/>
        <v>0</v>
      </c>
      <c r="L27" s="15"/>
    </row>
    <row r="28" spans="1:12" ht="12" x14ac:dyDescent="0.3">
      <c r="A28" s="28"/>
      <c r="B28" s="27" t="s">
        <v>10</v>
      </c>
      <c r="C28" s="21" t="s">
        <v>5</v>
      </c>
      <c r="D28" s="24">
        <v>1.2</v>
      </c>
      <c r="E28" s="24"/>
      <c r="F28" s="15">
        <f t="shared" si="8"/>
        <v>0</v>
      </c>
      <c r="G28" s="16"/>
      <c r="H28" s="15">
        <f t="shared" si="12"/>
        <v>0</v>
      </c>
      <c r="I28" s="16"/>
      <c r="J28" s="15">
        <f t="shared" si="10"/>
        <v>0</v>
      </c>
      <c r="K28" s="45">
        <f t="shared" si="11"/>
        <v>0</v>
      </c>
      <c r="L28" s="15"/>
    </row>
    <row r="29" spans="1:12" ht="12" x14ac:dyDescent="0.2">
      <c r="A29" s="80"/>
      <c r="B29" s="55" t="s">
        <v>65</v>
      </c>
      <c r="C29" s="11" t="s">
        <v>31</v>
      </c>
      <c r="D29" s="10">
        <f>D12</f>
        <v>39.400000000000006</v>
      </c>
      <c r="E29" s="10"/>
      <c r="F29" s="9">
        <f t="shared" si="8"/>
        <v>0</v>
      </c>
      <c r="G29" s="14"/>
      <c r="H29" s="9">
        <f t="shared" si="12"/>
        <v>0</v>
      </c>
      <c r="I29" s="14"/>
      <c r="J29" s="9">
        <f t="shared" si="10"/>
        <v>0</v>
      </c>
      <c r="K29" s="46">
        <f t="shared" si="11"/>
        <v>0</v>
      </c>
      <c r="L29" s="9">
        <f>SUM(K29:K30)</f>
        <v>0</v>
      </c>
    </row>
    <row r="30" spans="1:12" ht="12" x14ac:dyDescent="0.2">
      <c r="A30" s="32"/>
      <c r="B30" s="34" t="s">
        <v>65</v>
      </c>
      <c r="C30" s="33" t="s">
        <v>36</v>
      </c>
      <c r="D30" s="24">
        <f>D29</f>
        <v>39.400000000000006</v>
      </c>
      <c r="E30" s="30"/>
      <c r="F30" s="15">
        <f t="shared" si="8"/>
        <v>0</v>
      </c>
      <c r="G30" s="30"/>
      <c r="H30" s="15">
        <f t="shared" si="12"/>
        <v>0</v>
      </c>
      <c r="I30" s="5"/>
      <c r="J30" s="15">
        <f t="shared" si="10"/>
        <v>0</v>
      </c>
      <c r="K30" s="45">
        <f t="shared" si="11"/>
        <v>0</v>
      </c>
      <c r="L30" s="15"/>
    </row>
    <row r="31" spans="1:12" ht="24" x14ac:dyDescent="0.2">
      <c r="A31" s="80"/>
      <c r="B31" s="55" t="s">
        <v>115</v>
      </c>
      <c r="C31" s="11" t="s">
        <v>36</v>
      </c>
      <c r="D31" s="10">
        <f>D29</f>
        <v>39.400000000000006</v>
      </c>
      <c r="E31" s="10"/>
      <c r="F31" s="9">
        <f t="shared" si="8"/>
        <v>0</v>
      </c>
      <c r="G31" s="14"/>
      <c r="H31" s="9">
        <f t="shared" si="12"/>
        <v>0</v>
      </c>
      <c r="I31" s="14"/>
      <c r="J31" s="9">
        <f t="shared" si="10"/>
        <v>0</v>
      </c>
      <c r="K31" s="46">
        <f t="shared" si="11"/>
        <v>0</v>
      </c>
      <c r="L31" s="9">
        <f>SUM(K31:K32)</f>
        <v>0</v>
      </c>
    </row>
    <row r="32" spans="1:12" ht="12" x14ac:dyDescent="0.2">
      <c r="A32" s="95"/>
      <c r="B32" s="88" t="s">
        <v>66</v>
      </c>
      <c r="C32" s="89" t="s">
        <v>116</v>
      </c>
      <c r="D32" s="25">
        <f>D31/9</f>
        <v>4.3777777777777782</v>
      </c>
      <c r="E32" s="10"/>
      <c r="F32" s="9">
        <f t="shared" si="8"/>
        <v>0</v>
      </c>
      <c r="G32" s="30"/>
      <c r="H32" s="9">
        <f t="shared" si="12"/>
        <v>0</v>
      </c>
      <c r="I32" s="90"/>
      <c r="J32" s="9">
        <f t="shared" si="10"/>
        <v>0</v>
      </c>
      <c r="K32" s="46">
        <f t="shared" si="11"/>
        <v>0</v>
      </c>
      <c r="L32" s="9"/>
    </row>
    <row r="33" spans="1:12" ht="12" x14ac:dyDescent="0.2">
      <c r="A33" s="79">
        <v>23</v>
      </c>
      <c r="B33" s="55" t="s">
        <v>41</v>
      </c>
      <c r="C33" s="11" t="s">
        <v>31</v>
      </c>
      <c r="D33" s="10">
        <f>D24</f>
        <v>55.813499999999998</v>
      </c>
      <c r="E33" s="10"/>
      <c r="F33" s="9">
        <f t="shared" si="8"/>
        <v>0</v>
      </c>
      <c r="G33" s="14"/>
      <c r="H33" s="9">
        <f t="shared" si="12"/>
        <v>0</v>
      </c>
      <c r="I33" s="14"/>
      <c r="J33" s="9">
        <f t="shared" si="10"/>
        <v>0</v>
      </c>
      <c r="K33" s="46">
        <f t="shared" si="11"/>
        <v>0</v>
      </c>
      <c r="L33" s="9">
        <f>SUM(K33:K39)</f>
        <v>0</v>
      </c>
    </row>
    <row r="34" spans="1:12" ht="12" x14ac:dyDescent="0.2">
      <c r="A34" s="59"/>
      <c r="B34" s="26" t="s">
        <v>37</v>
      </c>
      <c r="C34" s="21" t="s">
        <v>31</v>
      </c>
      <c r="D34" s="24">
        <f>D33</f>
        <v>55.813499999999998</v>
      </c>
      <c r="E34" s="16"/>
      <c r="F34" s="15">
        <f t="shared" si="8"/>
        <v>0</v>
      </c>
      <c r="G34" s="24"/>
      <c r="H34" s="15">
        <f t="shared" si="12"/>
        <v>0</v>
      </c>
      <c r="I34" s="16"/>
      <c r="J34" s="15">
        <f t="shared" si="10"/>
        <v>0</v>
      </c>
      <c r="K34" s="45">
        <f t="shared" si="11"/>
        <v>0</v>
      </c>
      <c r="L34" s="15"/>
    </row>
    <row r="35" spans="1:12" ht="12" x14ac:dyDescent="0.2">
      <c r="A35" s="59"/>
      <c r="B35" s="23" t="s">
        <v>40</v>
      </c>
      <c r="C35" s="18" t="s">
        <v>31</v>
      </c>
      <c r="D35" s="16">
        <f>D34*1.05</f>
        <v>58.604174999999998</v>
      </c>
      <c r="E35" s="16"/>
      <c r="F35" s="15">
        <f t="shared" si="8"/>
        <v>0</v>
      </c>
      <c r="G35" s="16"/>
      <c r="H35" s="15">
        <f t="shared" si="12"/>
        <v>0</v>
      </c>
      <c r="I35" s="16"/>
      <c r="J35" s="15">
        <f t="shared" si="10"/>
        <v>0</v>
      </c>
      <c r="K35" s="45">
        <f t="shared" si="11"/>
        <v>0</v>
      </c>
      <c r="L35" s="15"/>
    </row>
    <row r="36" spans="1:12" ht="12" x14ac:dyDescent="0.2">
      <c r="A36" s="59"/>
      <c r="B36" s="23" t="s">
        <v>88</v>
      </c>
      <c r="C36" s="18" t="s">
        <v>3</v>
      </c>
      <c r="D36" s="14">
        <f>D33*0.3*25</f>
        <v>418.60124999999994</v>
      </c>
      <c r="E36" s="16"/>
      <c r="F36" s="15">
        <f t="shared" si="8"/>
        <v>0</v>
      </c>
      <c r="G36" s="16"/>
      <c r="H36" s="15">
        <f t="shared" si="12"/>
        <v>0</v>
      </c>
      <c r="I36" s="16"/>
      <c r="J36" s="15">
        <f t="shared" si="10"/>
        <v>0</v>
      </c>
      <c r="K36" s="45">
        <f t="shared" si="11"/>
        <v>0</v>
      </c>
      <c r="L36" s="15"/>
    </row>
    <row r="37" spans="1:12" ht="12" x14ac:dyDescent="0.2">
      <c r="A37" s="59"/>
      <c r="B37" s="26" t="s">
        <v>33</v>
      </c>
      <c r="C37" s="21" t="s">
        <v>2</v>
      </c>
      <c r="D37" s="25">
        <v>15</v>
      </c>
      <c r="E37" s="24"/>
      <c r="F37" s="15">
        <f t="shared" si="8"/>
        <v>0</v>
      </c>
      <c r="G37" s="16"/>
      <c r="H37" s="15">
        <f t="shared" si="12"/>
        <v>0</v>
      </c>
      <c r="I37" s="16"/>
      <c r="J37" s="15">
        <f t="shared" si="10"/>
        <v>0</v>
      </c>
      <c r="K37" s="45">
        <f t="shared" si="11"/>
        <v>0</v>
      </c>
      <c r="L37" s="15"/>
    </row>
    <row r="38" spans="1:12" ht="12" x14ac:dyDescent="0.2">
      <c r="A38" s="59"/>
      <c r="B38" s="23" t="s">
        <v>32</v>
      </c>
      <c r="C38" s="18" t="s">
        <v>3</v>
      </c>
      <c r="D38" s="14">
        <f>D33*0.25</f>
        <v>13.953374999999999</v>
      </c>
      <c r="E38" s="16"/>
      <c r="F38" s="15">
        <f t="shared" si="8"/>
        <v>0</v>
      </c>
      <c r="G38" s="16"/>
      <c r="H38" s="15">
        <f t="shared" si="12"/>
        <v>0</v>
      </c>
      <c r="I38" s="16"/>
      <c r="J38" s="15">
        <f t="shared" si="10"/>
        <v>0</v>
      </c>
      <c r="K38" s="45">
        <f t="shared" si="11"/>
        <v>0</v>
      </c>
      <c r="L38" s="15"/>
    </row>
    <row r="39" spans="1:12" ht="12" x14ac:dyDescent="0.2">
      <c r="A39" s="60"/>
      <c r="B39" s="23" t="s">
        <v>10</v>
      </c>
      <c r="C39" s="18" t="s">
        <v>5</v>
      </c>
      <c r="D39" s="16">
        <v>2</v>
      </c>
      <c r="E39" s="16"/>
      <c r="F39" s="15">
        <f t="shared" si="8"/>
        <v>0</v>
      </c>
      <c r="G39" s="16"/>
      <c r="H39" s="15">
        <f t="shared" si="12"/>
        <v>0</v>
      </c>
      <c r="I39" s="16"/>
      <c r="J39" s="15">
        <f t="shared" si="10"/>
        <v>0</v>
      </c>
      <c r="K39" s="45">
        <f t="shared" si="11"/>
        <v>0</v>
      </c>
      <c r="L39" s="15"/>
    </row>
    <row r="40" spans="1:12" ht="12" x14ac:dyDescent="0.2">
      <c r="A40" s="79">
        <v>25</v>
      </c>
      <c r="B40" s="55" t="s">
        <v>38</v>
      </c>
      <c r="C40" s="11" t="s">
        <v>36</v>
      </c>
      <c r="D40" s="10">
        <v>38.960000000000008</v>
      </c>
      <c r="E40" s="10"/>
      <c r="F40" s="9">
        <f t="shared" si="8"/>
        <v>0</v>
      </c>
      <c r="G40" s="14"/>
      <c r="H40" s="9">
        <f t="shared" si="12"/>
        <v>0</v>
      </c>
      <c r="I40" s="14"/>
      <c r="J40" s="9">
        <f t="shared" si="10"/>
        <v>0</v>
      </c>
      <c r="K40" s="46">
        <f t="shared" si="11"/>
        <v>0</v>
      </c>
      <c r="L40" s="9">
        <f>SUM(K40:K46)</f>
        <v>0</v>
      </c>
    </row>
    <row r="41" spans="1:12" ht="12" x14ac:dyDescent="0.2">
      <c r="A41" s="59"/>
      <c r="B41" s="26" t="s">
        <v>37</v>
      </c>
      <c r="C41" s="21" t="s">
        <v>36</v>
      </c>
      <c r="D41" s="24">
        <f>D40</f>
        <v>38.960000000000008</v>
      </c>
      <c r="E41" s="16"/>
      <c r="F41" s="15">
        <f t="shared" si="8"/>
        <v>0</v>
      </c>
      <c r="G41" s="16"/>
      <c r="H41" s="15">
        <f t="shared" si="12"/>
        <v>0</v>
      </c>
      <c r="I41" s="16"/>
      <c r="J41" s="15">
        <f t="shared" si="10"/>
        <v>0</v>
      </c>
      <c r="K41" s="45">
        <f t="shared" si="11"/>
        <v>0</v>
      </c>
      <c r="L41" s="15"/>
    </row>
    <row r="42" spans="1:12" ht="12" x14ac:dyDescent="0.2">
      <c r="A42" s="59"/>
      <c r="B42" s="23" t="s">
        <v>90</v>
      </c>
      <c r="C42" s="18" t="s">
        <v>31</v>
      </c>
      <c r="D42" s="16">
        <f>D41*0.1</f>
        <v>3.8960000000000008</v>
      </c>
      <c r="E42" s="16"/>
      <c r="F42" s="15">
        <f t="shared" si="8"/>
        <v>0</v>
      </c>
      <c r="G42" s="16"/>
      <c r="H42" s="15">
        <f t="shared" si="12"/>
        <v>0</v>
      </c>
      <c r="I42" s="16"/>
      <c r="J42" s="15">
        <f t="shared" si="10"/>
        <v>0</v>
      </c>
      <c r="K42" s="45">
        <f t="shared" si="11"/>
        <v>0</v>
      </c>
      <c r="L42" s="15"/>
    </row>
    <row r="43" spans="1:12" ht="12" x14ac:dyDescent="0.2">
      <c r="A43" s="59"/>
      <c r="B43" s="23" t="s">
        <v>88</v>
      </c>
      <c r="C43" s="18" t="s">
        <v>3</v>
      </c>
      <c r="D43" s="14">
        <f>D40*0.1*0.3*25</f>
        <v>29.220000000000006</v>
      </c>
      <c r="E43" s="16"/>
      <c r="F43" s="15">
        <f t="shared" si="8"/>
        <v>0</v>
      </c>
      <c r="G43" s="16"/>
      <c r="H43" s="15">
        <f t="shared" si="12"/>
        <v>0</v>
      </c>
      <c r="I43" s="16"/>
      <c r="J43" s="15">
        <f t="shared" si="10"/>
        <v>0</v>
      </c>
      <c r="K43" s="45">
        <f t="shared" si="11"/>
        <v>0</v>
      </c>
      <c r="L43" s="15"/>
    </row>
    <row r="44" spans="1:12" ht="12" x14ac:dyDescent="0.2">
      <c r="A44" s="59"/>
      <c r="B44" s="26" t="s">
        <v>33</v>
      </c>
      <c r="C44" s="21" t="s">
        <v>2</v>
      </c>
      <c r="D44" s="25">
        <v>3</v>
      </c>
      <c r="E44" s="24"/>
      <c r="F44" s="15">
        <f t="shared" si="8"/>
        <v>0</v>
      </c>
      <c r="G44" s="16"/>
      <c r="H44" s="15">
        <f t="shared" si="12"/>
        <v>0</v>
      </c>
      <c r="I44" s="16"/>
      <c r="J44" s="15">
        <f t="shared" si="10"/>
        <v>0</v>
      </c>
      <c r="K44" s="45">
        <f t="shared" si="11"/>
        <v>0</v>
      </c>
      <c r="L44" s="15"/>
    </row>
    <row r="45" spans="1:12" ht="12" x14ac:dyDescent="0.2">
      <c r="A45" s="59"/>
      <c r="B45" s="23" t="s">
        <v>32</v>
      </c>
      <c r="C45" s="18" t="s">
        <v>3</v>
      </c>
      <c r="D45" s="14">
        <f>D40*0.1*0.2</f>
        <v>0.77920000000000023</v>
      </c>
      <c r="E45" s="16"/>
      <c r="F45" s="15">
        <f t="shared" si="8"/>
        <v>0</v>
      </c>
      <c r="G45" s="16"/>
      <c r="H45" s="15">
        <f t="shared" si="12"/>
        <v>0</v>
      </c>
      <c r="I45" s="16"/>
      <c r="J45" s="15">
        <f t="shared" si="10"/>
        <v>0</v>
      </c>
      <c r="K45" s="45">
        <f t="shared" si="11"/>
        <v>0</v>
      </c>
      <c r="L45" s="15"/>
    </row>
    <row r="46" spans="1:12" ht="12" x14ac:dyDescent="0.2">
      <c r="A46" s="60"/>
      <c r="B46" s="23" t="s">
        <v>10</v>
      </c>
      <c r="C46" s="18" t="s">
        <v>5</v>
      </c>
      <c r="D46" s="16">
        <v>2</v>
      </c>
      <c r="E46" s="16"/>
      <c r="F46" s="15">
        <f t="shared" si="8"/>
        <v>0</v>
      </c>
      <c r="G46" s="16"/>
      <c r="H46" s="15">
        <f t="shared" si="12"/>
        <v>0</v>
      </c>
      <c r="I46" s="16"/>
      <c r="J46" s="15">
        <f t="shared" si="10"/>
        <v>0</v>
      </c>
      <c r="K46" s="45">
        <f t="shared" si="11"/>
        <v>0</v>
      </c>
      <c r="L46" s="15"/>
    </row>
    <row r="47" spans="1:12" ht="12" x14ac:dyDescent="0.2">
      <c r="A47" s="22"/>
      <c r="B47" s="145" t="s">
        <v>123</v>
      </c>
      <c r="C47" s="146"/>
      <c r="D47" s="147"/>
      <c r="E47" s="148"/>
      <c r="F47" s="149">
        <f t="shared" si="8"/>
        <v>0</v>
      </c>
      <c r="G47" s="150"/>
      <c r="H47" s="149">
        <f t="shared" si="12"/>
        <v>0</v>
      </c>
      <c r="I47" s="150"/>
      <c r="J47" s="149">
        <f t="shared" si="10"/>
        <v>0</v>
      </c>
      <c r="K47" s="151">
        <f t="shared" si="11"/>
        <v>0</v>
      </c>
      <c r="L47" s="149"/>
    </row>
    <row r="48" spans="1:12" ht="12" x14ac:dyDescent="0.2">
      <c r="A48" s="143"/>
      <c r="B48" s="55" t="s">
        <v>30</v>
      </c>
      <c r="C48" s="11" t="s">
        <v>26</v>
      </c>
      <c r="D48" s="10">
        <v>28.380000000000003</v>
      </c>
      <c r="E48" s="10"/>
      <c r="F48" s="9">
        <f t="shared" si="8"/>
        <v>0</v>
      </c>
      <c r="G48" s="14"/>
      <c r="H48" s="9">
        <f t="shared" si="12"/>
        <v>0</v>
      </c>
      <c r="I48" s="14"/>
      <c r="J48" s="9">
        <f t="shared" si="10"/>
        <v>0</v>
      </c>
      <c r="K48" s="46">
        <f t="shared" si="11"/>
        <v>0</v>
      </c>
      <c r="L48" s="9">
        <f>SUM(K48:K52)</f>
        <v>0</v>
      </c>
    </row>
    <row r="49" spans="1:44" ht="12" x14ac:dyDescent="0.2">
      <c r="A49" s="20"/>
      <c r="B49" s="19" t="s">
        <v>23</v>
      </c>
      <c r="C49" s="18" t="s">
        <v>26</v>
      </c>
      <c r="D49" s="17">
        <f>D48</f>
        <v>28.380000000000003</v>
      </c>
      <c r="E49" s="17"/>
      <c r="F49" s="15">
        <f t="shared" si="8"/>
        <v>0</v>
      </c>
      <c r="G49" s="16"/>
      <c r="H49" s="15">
        <f t="shared" si="12"/>
        <v>0</v>
      </c>
      <c r="I49" s="16"/>
      <c r="J49" s="15">
        <f t="shared" si="10"/>
        <v>0</v>
      </c>
      <c r="K49" s="45">
        <f t="shared" si="11"/>
        <v>0</v>
      </c>
      <c r="L49" s="15"/>
    </row>
    <row r="50" spans="1:44" ht="12" x14ac:dyDescent="0.2">
      <c r="A50" s="20"/>
      <c r="B50" s="19" t="s">
        <v>29</v>
      </c>
      <c r="C50" s="18" t="s">
        <v>28</v>
      </c>
      <c r="D50" s="17">
        <f>D48/8</f>
        <v>3.5475000000000003</v>
      </c>
      <c r="E50" s="17"/>
      <c r="F50" s="15">
        <f t="shared" si="8"/>
        <v>0</v>
      </c>
      <c r="G50" s="16"/>
      <c r="H50" s="15">
        <f t="shared" si="12"/>
        <v>0</v>
      </c>
      <c r="I50" s="16"/>
      <c r="J50" s="15">
        <f t="shared" si="10"/>
        <v>0</v>
      </c>
      <c r="K50" s="45">
        <f t="shared" si="11"/>
        <v>0</v>
      </c>
      <c r="L50" s="15"/>
    </row>
    <row r="51" spans="1:44" ht="12" x14ac:dyDescent="0.2">
      <c r="A51" s="20"/>
      <c r="B51" s="19" t="s">
        <v>92</v>
      </c>
      <c r="C51" s="18" t="s">
        <v>3</v>
      </c>
      <c r="D51" s="17">
        <f>D48*0.25</f>
        <v>7.0950000000000006</v>
      </c>
      <c r="E51" s="17"/>
      <c r="F51" s="15">
        <f t="shared" si="8"/>
        <v>0</v>
      </c>
      <c r="G51" s="16"/>
      <c r="H51" s="15">
        <f t="shared" si="12"/>
        <v>0</v>
      </c>
      <c r="I51" s="16"/>
      <c r="J51" s="15">
        <f t="shared" si="10"/>
        <v>0</v>
      </c>
      <c r="K51" s="45">
        <f t="shared" si="11"/>
        <v>0</v>
      </c>
      <c r="L51" s="15"/>
    </row>
    <row r="52" spans="1:44" ht="12" x14ac:dyDescent="0.2">
      <c r="A52" s="20"/>
      <c r="B52" s="19" t="s">
        <v>10</v>
      </c>
      <c r="C52" s="18" t="s">
        <v>5</v>
      </c>
      <c r="D52" s="17">
        <v>2</v>
      </c>
      <c r="E52" s="17"/>
      <c r="F52" s="15">
        <f t="shared" si="8"/>
        <v>0</v>
      </c>
      <c r="G52" s="16"/>
      <c r="H52" s="15">
        <f t="shared" si="12"/>
        <v>0</v>
      </c>
      <c r="I52" s="16"/>
      <c r="J52" s="15">
        <f t="shared" si="10"/>
        <v>0</v>
      </c>
      <c r="K52" s="45">
        <f t="shared" si="11"/>
        <v>0</v>
      </c>
      <c r="L52" s="15"/>
    </row>
    <row r="53" spans="1:44" s="7" customFormat="1" ht="12" x14ac:dyDescent="0.2">
      <c r="A53" s="143"/>
      <c r="B53" s="55" t="s">
        <v>25</v>
      </c>
      <c r="C53" s="11" t="s">
        <v>24</v>
      </c>
      <c r="D53" s="10">
        <v>12.280000000000001</v>
      </c>
      <c r="E53" s="10"/>
      <c r="F53" s="9"/>
      <c r="G53" s="14"/>
      <c r="H53" s="9"/>
      <c r="I53" s="14"/>
      <c r="J53" s="9"/>
      <c r="K53" s="46"/>
      <c r="L53" s="9">
        <f>SUM(K53:K56)</f>
        <v>0</v>
      </c>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row>
    <row r="54" spans="1:44" s="7" customFormat="1" ht="12" x14ac:dyDescent="0.2">
      <c r="A54" s="13"/>
      <c r="B54" s="12" t="s">
        <v>23</v>
      </c>
      <c r="C54" s="11" t="s">
        <v>22</v>
      </c>
      <c r="D54" s="10">
        <f>D53</f>
        <v>12.280000000000001</v>
      </c>
      <c r="E54" s="10"/>
      <c r="F54" s="9">
        <f>E54*D54</f>
        <v>0</v>
      </c>
      <c r="G54" s="10"/>
      <c r="H54" s="9">
        <f>G54*D54</f>
        <v>0</v>
      </c>
      <c r="I54" s="10"/>
      <c r="J54" s="9">
        <f>I54*D54</f>
        <v>0</v>
      </c>
      <c r="K54" s="46">
        <f>J54+H54+F54</f>
        <v>0</v>
      </c>
      <c r="L54" s="9"/>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1:44" s="7" customFormat="1" ht="12" x14ac:dyDescent="0.2">
      <c r="A55" s="13"/>
      <c r="B55" s="12" t="s">
        <v>66</v>
      </c>
      <c r="C55" s="11" t="s">
        <v>1</v>
      </c>
      <c r="D55" s="10">
        <f>D53/6</f>
        <v>2.0466666666666669</v>
      </c>
      <c r="E55" s="10"/>
      <c r="F55" s="9">
        <f>E55*D55</f>
        <v>0</v>
      </c>
      <c r="G55" s="10"/>
      <c r="H55" s="9">
        <f>G55*D55</f>
        <v>0</v>
      </c>
      <c r="I55" s="10"/>
      <c r="J55" s="9">
        <f>I55*D55</f>
        <v>0</v>
      </c>
      <c r="K55" s="46">
        <f>J55+H55+F55</f>
        <v>0</v>
      </c>
      <c r="L55" s="9"/>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1:44" s="7" customFormat="1" ht="12" x14ac:dyDescent="0.2">
      <c r="A56" s="13"/>
      <c r="B56" s="12" t="s">
        <v>10</v>
      </c>
      <c r="C56" s="11" t="s">
        <v>5</v>
      </c>
      <c r="D56" s="10">
        <v>2</v>
      </c>
      <c r="E56" s="10"/>
      <c r="F56" s="9">
        <f>E56*D56</f>
        <v>0</v>
      </c>
      <c r="G56" s="10"/>
      <c r="H56" s="9">
        <f>G56*D56</f>
        <v>0</v>
      </c>
      <c r="I56" s="10"/>
      <c r="J56" s="9">
        <f>I56*D56</f>
        <v>0</v>
      </c>
      <c r="K56" s="46">
        <f>J56+H56+F56</f>
        <v>0</v>
      </c>
      <c r="L56" s="9"/>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1:44" s="7" customFormat="1" ht="12" x14ac:dyDescent="0.2">
      <c r="A57" s="143"/>
      <c r="B57" s="55" t="s">
        <v>67</v>
      </c>
      <c r="C57" s="11" t="s">
        <v>24</v>
      </c>
      <c r="D57" s="10">
        <v>16.32</v>
      </c>
      <c r="E57" s="10"/>
      <c r="F57" s="9"/>
      <c r="G57" s="14"/>
      <c r="H57" s="9"/>
      <c r="I57" s="14"/>
      <c r="J57" s="9"/>
      <c r="K57" s="46"/>
      <c r="L57" s="9">
        <f>SUM(K57:K60)</f>
        <v>0</v>
      </c>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row>
    <row r="58" spans="1:44" s="7" customFormat="1" ht="12" x14ac:dyDescent="0.2">
      <c r="A58" s="13"/>
      <c r="B58" s="12" t="s">
        <v>23</v>
      </c>
      <c r="C58" s="11" t="s">
        <v>22</v>
      </c>
      <c r="D58" s="10">
        <f>D57</f>
        <v>16.32</v>
      </c>
      <c r="E58" s="10"/>
      <c r="F58" s="9">
        <f>E58*D58</f>
        <v>0</v>
      </c>
      <c r="G58" s="10"/>
      <c r="H58" s="9">
        <f>G58*D58</f>
        <v>0</v>
      </c>
      <c r="I58" s="10"/>
      <c r="J58" s="9">
        <f>I58*D58</f>
        <v>0</v>
      </c>
      <c r="K58" s="46">
        <f t="shared" ref="K58:K63" si="13">J58+H58+F58</f>
        <v>0</v>
      </c>
      <c r="L58" s="9"/>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1:44" s="7" customFormat="1" ht="12" x14ac:dyDescent="0.2">
      <c r="A59" s="13"/>
      <c r="B59" s="12" t="s">
        <v>66</v>
      </c>
      <c r="C59" s="11" t="s">
        <v>1</v>
      </c>
      <c r="D59" s="10">
        <f>D57/8</f>
        <v>2.04</v>
      </c>
      <c r="E59" s="10"/>
      <c r="F59" s="9">
        <f>E59*D59</f>
        <v>0</v>
      </c>
      <c r="G59" s="10"/>
      <c r="H59" s="9">
        <f>G59*D59</f>
        <v>0</v>
      </c>
      <c r="I59" s="10"/>
      <c r="J59" s="9">
        <f>I59*D59</f>
        <v>0</v>
      </c>
      <c r="K59" s="46">
        <f t="shared" si="13"/>
        <v>0</v>
      </c>
      <c r="L59" s="9"/>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row>
    <row r="60" spans="1:44" s="7" customFormat="1" ht="12" x14ac:dyDescent="0.2">
      <c r="A60" s="13"/>
      <c r="B60" s="12" t="s">
        <v>10</v>
      </c>
      <c r="C60" s="11" t="s">
        <v>5</v>
      </c>
      <c r="D60" s="10">
        <v>5</v>
      </c>
      <c r="E60" s="10"/>
      <c r="F60" s="9">
        <f>E60*D60</f>
        <v>0</v>
      </c>
      <c r="G60" s="10"/>
      <c r="H60" s="9">
        <f>G60*D60</f>
        <v>0</v>
      </c>
      <c r="I60" s="10"/>
      <c r="J60" s="9">
        <f>I60*D60</f>
        <v>0</v>
      </c>
      <c r="K60" s="46">
        <f t="shared" si="13"/>
        <v>0</v>
      </c>
      <c r="L60" s="9"/>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1:44" s="7" customFormat="1" ht="12" x14ac:dyDescent="0.2">
      <c r="A61" s="143"/>
      <c r="B61" s="55" t="s">
        <v>18</v>
      </c>
      <c r="C61" s="11" t="s">
        <v>13</v>
      </c>
      <c r="D61" s="10">
        <v>1</v>
      </c>
      <c r="E61" s="10"/>
      <c r="F61" s="9">
        <f>E61*D61</f>
        <v>0</v>
      </c>
      <c r="G61" s="14"/>
      <c r="H61" s="9"/>
      <c r="I61" s="14"/>
      <c r="J61" s="9">
        <f>I61*D61</f>
        <v>0</v>
      </c>
      <c r="K61" s="46">
        <f t="shared" si="13"/>
        <v>0</v>
      </c>
      <c r="L61" s="9">
        <f>K61</f>
        <v>0</v>
      </c>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row>
    <row r="62" spans="1:44" s="7" customFormat="1" ht="11.25" customHeight="1" x14ac:dyDescent="0.2">
      <c r="A62" s="143"/>
      <c r="B62" s="55" t="s">
        <v>21</v>
      </c>
      <c r="C62" s="11" t="s">
        <v>13</v>
      </c>
      <c r="D62" s="10">
        <v>2</v>
      </c>
      <c r="E62" s="10"/>
      <c r="F62" s="9">
        <f>E62*D62</f>
        <v>0</v>
      </c>
      <c r="G62" s="14"/>
      <c r="H62" s="9">
        <f>G62*D62</f>
        <v>0</v>
      </c>
      <c r="I62" s="14"/>
      <c r="J62" s="9">
        <f>I62*D62</f>
        <v>0</v>
      </c>
      <c r="K62" s="46">
        <f t="shared" si="13"/>
        <v>0</v>
      </c>
      <c r="L62" s="9">
        <f>K62</f>
        <v>0</v>
      </c>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1:44" ht="12" x14ac:dyDescent="0.2">
      <c r="A63" s="6"/>
      <c r="B63" s="158" t="s">
        <v>4</v>
      </c>
      <c r="C63" s="159"/>
      <c r="D63" s="160"/>
      <c r="E63" s="160"/>
      <c r="F63" s="161">
        <f>SUM(F8:F62)</f>
        <v>0</v>
      </c>
      <c r="G63" s="161"/>
      <c r="H63" s="161">
        <f>SUM(H8:H62)</f>
        <v>0</v>
      </c>
      <c r="I63" s="161"/>
      <c r="J63" s="161">
        <f>SUM(J8:J62)</f>
        <v>0</v>
      </c>
      <c r="K63" s="162">
        <f t="shared" si="13"/>
        <v>0</v>
      </c>
      <c r="L63" s="161">
        <f>SUM(L7:L62)</f>
        <v>0</v>
      </c>
    </row>
    <row r="64" spans="1:44" ht="12" x14ac:dyDescent="0.3">
      <c r="A64" s="6"/>
      <c r="B64" s="108" t="s">
        <v>11</v>
      </c>
      <c r="C64" s="109">
        <v>0.05</v>
      </c>
      <c r="D64" s="90"/>
      <c r="E64" s="97"/>
      <c r="F64" s="90"/>
      <c r="G64" s="90"/>
      <c r="H64" s="90"/>
      <c r="I64" s="90"/>
      <c r="J64" s="97"/>
      <c r="K64" s="110">
        <f>F63*C64</f>
        <v>0</v>
      </c>
      <c r="L64" s="111"/>
    </row>
    <row r="65" spans="1:13" ht="12" x14ac:dyDescent="0.3">
      <c r="A65" s="6"/>
      <c r="B65" s="168" t="s">
        <v>4</v>
      </c>
      <c r="C65" s="155"/>
      <c r="D65" s="169"/>
      <c r="E65" s="155"/>
      <c r="F65" s="155"/>
      <c r="G65" s="169"/>
      <c r="H65" s="169"/>
      <c r="I65" s="169"/>
      <c r="J65" s="155"/>
      <c r="K65" s="170">
        <f>K63+K64</f>
        <v>0</v>
      </c>
      <c r="L65" s="111"/>
    </row>
    <row r="66" spans="1:13" ht="12" x14ac:dyDescent="0.3">
      <c r="A66" s="6"/>
      <c r="B66" s="108" t="s">
        <v>14</v>
      </c>
      <c r="C66" s="109">
        <v>0.08</v>
      </c>
      <c r="D66" s="90"/>
      <c r="E66" s="97"/>
      <c r="F66" s="97"/>
      <c r="G66" s="90"/>
      <c r="H66" s="90"/>
      <c r="I66" s="90"/>
      <c r="J66" s="97"/>
      <c r="K66" s="110">
        <f>K65*C66</f>
        <v>0</v>
      </c>
      <c r="L66" s="111"/>
    </row>
    <row r="67" spans="1:13" ht="12" x14ac:dyDescent="0.3">
      <c r="A67" s="6"/>
      <c r="B67" s="168" t="s">
        <v>4</v>
      </c>
      <c r="C67" s="155"/>
      <c r="D67" s="169"/>
      <c r="E67" s="155"/>
      <c r="F67" s="155"/>
      <c r="G67" s="169"/>
      <c r="H67" s="169"/>
      <c r="I67" s="169"/>
      <c r="J67" s="155"/>
      <c r="K67" s="170">
        <f>SUM(K65:K66)</f>
        <v>0</v>
      </c>
      <c r="L67" s="111"/>
    </row>
    <row r="68" spans="1:13" ht="12" x14ac:dyDescent="0.3">
      <c r="A68" s="6"/>
      <c r="B68" s="108" t="s">
        <v>17</v>
      </c>
      <c r="C68" s="109">
        <v>0.08</v>
      </c>
      <c r="D68" s="90"/>
      <c r="E68" s="97"/>
      <c r="F68" s="97"/>
      <c r="G68" s="90"/>
      <c r="H68" s="90"/>
      <c r="I68" s="90"/>
      <c r="J68" s="97"/>
      <c r="K68" s="110">
        <f>K67*C68</f>
        <v>0</v>
      </c>
      <c r="L68" s="111"/>
    </row>
    <row r="69" spans="1:13" ht="12" x14ac:dyDescent="0.3">
      <c r="A69" s="6"/>
      <c r="B69" s="168" t="s">
        <v>4</v>
      </c>
      <c r="C69" s="155"/>
      <c r="D69" s="169"/>
      <c r="E69" s="155"/>
      <c r="F69" s="155"/>
      <c r="G69" s="169"/>
      <c r="H69" s="169"/>
      <c r="I69" s="169"/>
      <c r="J69" s="155"/>
      <c r="K69" s="170">
        <f>SUM(K67:K68)</f>
        <v>0</v>
      </c>
      <c r="L69" s="111"/>
    </row>
    <row r="70" spans="1:13" ht="12" x14ac:dyDescent="0.3">
      <c r="A70" s="6"/>
      <c r="B70" s="112" t="s">
        <v>20</v>
      </c>
      <c r="C70" s="109">
        <v>0.02</v>
      </c>
      <c r="D70" s="90"/>
      <c r="E70" s="97"/>
      <c r="F70" s="97"/>
      <c r="G70" s="90"/>
      <c r="H70" s="90"/>
      <c r="I70" s="90"/>
      <c r="J70" s="97"/>
      <c r="K70" s="110">
        <f>H63*C70</f>
        <v>0</v>
      </c>
      <c r="L70" s="111"/>
    </row>
    <row r="71" spans="1:13" ht="12" x14ac:dyDescent="0.3">
      <c r="A71" s="6"/>
      <c r="B71" s="108" t="s">
        <v>15</v>
      </c>
      <c r="C71" s="109">
        <v>0.05</v>
      </c>
      <c r="D71" s="90"/>
      <c r="E71" s="97"/>
      <c r="F71" s="97"/>
      <c r="G71" s="90"/>
      <c r="H71" s="90"/>
      <c r="I71" s="90"/>
      <c r="J71" s="97"/>
      <c r="K71" s="110">
        <f>K69*C71</f>
        <v>0</v>
      </c>
      <c r="L71" s="111"/>
    </row>
    <row r="72" spans="1:13" ht="12" x14ac:dyDescent="0.3">
      <c r="A72" s="6"/>
      <c r="B72" s="168" t="s">
        <v>4</v>
      </c>
      <c r="C72" s="171"/>
      <c r="D72" s="169"/>
      <c r="E72" s="155"/>
      <c r="F72" s="155"/>
      <c r="G72" s="169"/>
      <c r="H72" s="169"/>
      <c r="I72" s="169"/>
      <c r="J72" s="155"/>
      <c r="K72" s="170">
        <f>K69+K70+K71</f>
        <v>0</v>
      </c>
      <c r="L72" s="111"/>
    </row>
    <row r="73" spans="1:13" ht="12" x14ac:dyDescent="0.3">
      <c r="A73" s="6"/>
      <c r="B73" s="108" t="s">
        <v>16</v>
      </c>
      <c r="C73" s="109">
        <v>0.18</v>
      </c>
      <c r="D73" s="90"/>
      <c r="E73" s="97"/>
      <c r="F73" s="97"/>
      <c r="G73" s="90"/>
      <c r="H73" s="90"/>
      <c r="I73" s="90"/>
      <c r="J73" s="97"/>
      <c r="K73" s="110">
        <f>K72*C73</f>
        <v>0</v>
      </c>
      <c r="L73" s="111"/>
    </row>
    <row r="74" spans="1:13" ht="25.2" customHeight="1" x14ac:dyDescent="0.2">
      <c r="B74" s="163" t="s">
        <v>9</v>
      </c>
      <c r="C74" s="164"/>
      <c r="D74" s="165"/>
      <c r="E74" s="164"/>
      <c r="F74" s="164"/>
      <c r="G74" s="165"/>
      <c r="H74" s="165"/>
      <c r="I74" s="165"/>
      <c r="J74" s="164"/>
      <c r="K74" s="166">
        <f>SUM(K72:K73)</f>
        <v>0</v>
      </c>
      <c r="L74" s="167"/>
      <c r="M74" s="3"/>
    </row>
    <row r="75" spans="1:13" ht="29.4" customHeight="1" x14ac:dyDescent="0.2"/>
    <row r="77" spans="1:13" ht="29.4" customHeight="1" x14ac:dyDescent="0.2">
      <c r="L77" s="3"/>
    </row>
    <row r="106" spans="3:10" x14ac:dyDescent="0.2">
      <c r="C106" s="3"/>
    </row>
    <row r="112" spans="3:10" x14ac:dyDescent="0.2">
      <c r="D112" s="3"/>
      <c r="E112" s="3"/>
      <c r="F112" s="3"/>
      <c r="G112" s="3"/>
      <c r="H112" s="3"/>
      <c r="I112" s="3"/>
      <c r="J112" s="3"/>
    </row>
    <row r="113" spans="4:10" x14ac:dyDescent="0.2">
      <c r="D113" s="3"/>
      <c r="E113" s="3"/>
      <c r="F113" s="3"/>
      <c r="G113" s="3"/>
      <c r="H113" s="3"/>
      <c r="I113" s="3"/>
      <c r="J113" s="3"/>
    </row>
    <row r="114" spans="4:10" x14ac:dyDescent="0.2">
      <c r="D114" s="3"/>
      <c r="E114" s="3"/>
      <c r="F114" s="3"/>
      <c r="G114" s="3"/>
      <c r="H114" s="3"/>
      <c r="I114" s="3"/>
      <c r="J114" s="3"/>
    </row>
    <row r="115" spans="4:10" x14ac:dyDescent="0.2">
      <c r="D115" s="3"/>
      <c r="E115" s="3"/>
      <c r="F115" s="3"/>
      <c r="G115" s="3"/>
      <c r="H115" s="3"/>
      <c r="I115" s="3"/>
      <c r="J115" s="3"/>
    </row>
    <row r="116" spans="4:10" x14ac:dyDescent="0.2">
      <c r="E116" s="3"/>
      <c r="F116" s="3"/>
      <c r="G116" s="3"/>
      <c r="H116" s="3"/>
      <c r="I116" s="3"/>
      <c r="J116" s="3"/>
    </row>
    <row r="117" spans="4:10" x14ac:dyDescent="0.2">
      <c r="E117" s="3"/>
      <c r="F117" s="3"/>
      <c r="G117" s="3"/>
      <c r="H117" s="3"/>
      <c r="I117" s="3"/>
      <c r="J117" s="3"/>
    </row>
    <row r="118" spans="4:10" x14ac:dyDescent="0.2">
      <c r="E118" s="3"/>
      <c r="F118" s="3"/>
      <c r="G118" s="3"/>
      <c r="H118" s="3"/>
      <c r="I118" s="3"/>
      <c r="J118" s="3"/>
    </row>
    <row r="119" spans="4:10" x14ac:dyDescent="0.2">
      <c r="E119" s="3"/>
      <c r="F119" s="3"/>
      <c r="G119" s="3"/>
      <c r="H119" s="3"/>
      <c r="I119" s="3"/>
      <c r="J119" s="3"/>
    </row>
    <row r="120" spans="4:10" x14ac:dyDescent="0.2">
      <c r="E120" s="3"/>
      <c r="F120" s="3"/>
      <c r="G120" s="3"/>
      <c r="H120" s="3"/>
      <c r="I120" s="3"/>
      <c r="J120" s="3"/>
    </row>
    <row r="121" spans="4:10" x14ac:dyDescent="0.2">
      <c r="E121" s="3"/>
      <c r="F121" s="3"/>
      <c r="G121" s="3"/>
      <c r="H121" s="3"/>
      <c r="I121" s="3"/>
      <c r="J121" s="3"/>
    </row>
    <row r="122" spans="4:10" x14ac:dyDescent="0.2">
      <c r="E122" s="3"/>
      <c r="F122" s="3"/>
      <c r="G122" s="3"/>
      <c r="H122" s="3"/>
      <c r="I122" s="3"/>
      <c r="J122" s="3"/>
    </row>
    <row r="123" spans="4:10" x14ac:dyDescent="0.2">
      <c r="E123" s="3"/>
      <c r="F123" s="3"/>
      <c r="G123" s="3"/>
      <c r="H123" s="3"/>
      <c r="I123" s="3"/>
      <c r="J123" s="3"/>
    </row>
    <row r="124" spans="4:10" x14ac:dyDescent="0.2">
      <c r="E124" s="3"/>
      <c r="F124" s="3"/>
      <c r="G124" s="3"/>
      <c r="H124" s="3"/>
      <c r="I124" s="3"/>
      <c r="J124" s="3"/>
    </row>
    <row r="125" spans="4:10" x14ac:dyDescent="0.2">
      <c r="E125" s="3"/>
      <c r="F125" s="3"/>
      <c r="G125" s="3"/>
      <c r="H125" s="3"/>
      <c r="I125" s="3"/>
      <c r="J125" s="3"/>
    </row>
    <row r="126" spans="4:10" x14ac:dyDescent="0.2">
      <c r="E126" s="3"/>
      <c r="F126" s="3"/>
      <c r="G126" s="3"/>
      <c r="H126" s="3"/>
      <c r="I126" s="3"/>
      <c r="J126" s="3"/>
    </row>
    <row r="127" spans="4:10" x14ac:dyDescent="0.2">
      <c r="E127" s="3"/>
      <c r="F127" s="3"/>
      <c r="G127" s="3"/>
      <c r="H127" s="3"/>
      <c r="I127" s="3"/>
      <c r="J127" s="3"/>
    </row>
    <row r="128" spans="4:10" x14ac:dyDescent="0.2">
      <c r="E128" s="3"/>
      <c r="F128" s="3"/>
      <c r="G128" s="3"/>
      <c r="H128" s="3"/>
      <c r="I128" s="3"/>
      <c r="J128" s="3"/>
    </row>
    <row r="129" spans="5:10" x14ac:dyDescent="0.2">
      <c r="E129" s="3"/>
      <c r="F129" s="3"/>
      <c r="G129" s="3"/>
      <c r="H129" s="3"/>
      <c r="I129" s="3"/>
      <c r="J129" s="3"/>
    </row>
    <row r="130" spans="5:10" x14ac:dyDescent="0.2">
      <c r="E130" s="3"/>
      <c r="F130" s="3"/>
      <c r="G130" s="3"/>
      <c r="H130" s="3"/>
      <c r="I130" s="3"/>
      <c r="J130" s="3"/>
    </row>
    <row r="131" spans="5:10" x14ac:dyDescent="0.2">
      <c r="E131" s="3"/>
      <c r="F131" s="3"/>
      <c r="G131" s="3"/>
      <c r="H131" s="3"/>
      <c r="I131" s="3"/>
      <c r="J131" s="3"/>
    </row>
    <row r="132" spans="5:10" x14ac:dyDescent="0.2">
      <c r="E132" s="3"/>
      <c r="F132" s="3"/>
      <c r="G132" s="3"/>
      <c r="H132" s="3"/>
      <c r="I132" s="3"/>
      <c r="J132" s="3"/>
    </row>
    <row r="133" spans="5:10" x14ac:dyDescent="0.2">
      <c r="E133" s="3"/>
      <c r="F133" s="3"/>
      <c r="G133" s="3"/>
      <c r="H133" s="3"/>
      <c r="I133" s="3"/>
      <c r="J133" s="3"/>
    </row>
    <row r="134" spans="5:10" x14ac:dyDescent="0.2">
      <c r="E134" s="3"/>
      <c r="F134" s="3"/>
      <c r="G134" s="3"/>
      <c r="H134" s="3"/>
      <c r="I134" s="3"/>
      <c r="J134" s="3"/>
    </row>
    <row r="135" spans="5:10" x14ac:dyDescent="0.2">
      <c r="E135" s="3"/>
      <c r="F135" s="3"/>
      <c r="G135" s="3"/>
      <c r="H135" s="3"/>
      <c r="I135" s="3"/>
      <c r="J135" s="3"/>
    </row>
    <row r="136" spans="5:10" x14ac:dyDescent="0.2">
      <c r="E136" s="3"/>
      <c r="F136" s="3"/>
      <c r="G136" s="3"/>
      <c r="H136" s="3"/>
      <c r="I136" s="3"/>
      <c r="J136" s="3"/>
    </row>
    <row r="137" spans="5:10" x14ac:dyDescent="0.2">
      <c r="E137" s="3"/>
      <c r="F137" s="3"/>
      <c r="G137" s="3"/>
      <c r="H137" s="3"/>
      <c r="I137" s="3"/>
      <c r="J137" s="3"/>
    </row>
  </sheetData>
  <autoFilter ref="B6:K74" xr:uid="{00000000-0009-0000-0000-000000000000}"/>
  <mergeCells count="14">
    <mergeCell ref="G4:H4"/>
    <mergeCell ref="I4:J4"/>
    <mergeCell ref="K4:K5"/>
    <mergeCell ref="L4:L5"/>
    <mergeCell ref="A4:A5"/>
    <mergeCell ref="B4:B5"/>
    <mergeCell ref="C4:C5"/>
    <mergeCell ref="D4:D5"/>
    <mergeCell ref="E4:F4"/>
    <mergeCell ref="A1:K1"/>
    <mergeCell ref="A2:K2"/>
    <mergeCell ref="A3:E3"/>
    <mergeCell ref="F3:H3"/>
    <mergeCell ref="I3:J3"/>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2F1BE-FEED-4B1C-91E2-05456A766C96}">
  <sheetPr>
    <tabColor theme="9" tint="-0.249977111117893"/>
  </sheetPr>
  <dimension ref="A1:AR137"/>
  <sheetViews>
    <sheetView zoomScale="115" zoomScaleNormal="115" workbookViewId="0">
      <pane ySplit="5" topLeftCell="A40" activePane="bottomLeft" state="frozen"/>
      <selection pane="bottomLeft" activeCell="I8" sqref="I8:I62"/>
    </sheetView>
  </sheetViews>
  <sheetFormatPr defaultColWidth="9.109375" defaultRowHeight="10.199999999999999" outlineLevelCol="1" x14ac:dyDescent="0.2"/>
  <cols>
    <col min="1" max="1" width="1.6640625" style="1" customWidth="1"/>
    <col min="2" max="2" width="68" style="2" customWidth="1"/>
    <col min="3" max="3" width="15" style="1" customWidth="1" outlineLevel="1"/>
    <col min="4" max="4" width="11.88671875" style="1" customWidth="1" outlineLevel="1"/>
    <col min="5" max="5" width="9.6640625" style="1" customWidth="1" outlineLevel="1"/>
    <col min="6" max="6" width="9" style="1" customWidth="1" outlineLevel="1"/>
    <col min="7" max="7" width="14" style="1" customWidth="1" outlineLevel="1"/>
    <col min="8" max="8" width="12.44140625" style="1" customWidth="1" outlineLevel="1"/>
    <col min="9" max="9" width="9.77734375" style="1" customWidth="1" outlineLevel="1"/>
    <col min="10" max="10" width="8.6640625" style="1" customWidth="1" outlineLevel="1"/>
    <col min="11" max="11" width="12" style="3" customWidth="1" outlineLevel="1"/>
    <col min="12" max="12" width="17.77734375" style="1" customWidth="1"/>
    <col min="13" max="13" width="11.88671875" style="1" customWidth="1"/>
    <col min="14" max="16384" width="9.109375" style="1"/>
  </cols>
  <sheetData>
    <row r="1" spans="1:12" s="41" customFormat="1" x14ac:dyDescent="0.2">
      <c r="A1" s="186"/>
      <c r="B1" s="186"/>
      <c r="C1" s="186"/>
      <c r="D1" s="186"/>
      <c r="E1" s="186"/>
      <c r="F1" s="186"/>
      <c r="G1" s="186"/>
      <c r="H1" s="186"/>
      <c r="I1" s="186"/>
      <c r="J1" s="186"/>
      <c r="K1" s="186"/>
    </row>
    <row r="2" spans="1:12" ht="34.5" customHeight="1" x14ac:dyDescent="0.2">
      <c r="A2" s="187" t="s">
        <v>102</v>
      </c>
      <c r="B2" s="188"/>
      <c r="C2" s="188"/>
      <c r="D2" s="188"/>
      <c r="E2" s="188"/>
      <c r="F2" s="188"/>
      <c r="G2" s="188"/>
      <c r="H2" s="188"/>
      <c r="I2" s="188"/>
      <c r="J2" s="188"/>
      <c r="K2" s="189"/>
    </row>
    <row r="3" spans="1:12" ht="18.75" customHeight="1" x14ac:dyDescent="0.2">
      <c r="A3" s="190"/>
      <c r="B3" s="191"/>
      <c r="C3" s="191"/>
      <c r="D3" s="191"/>
      <c r="E3" s="191"/>
      <c r="F3" s="192" t="s">
        <v>59</v>
      </c>
      <c r="G3" s="192"/>
      <c r="H3" s="192"/>
      <c r="I3" s="193">
        <f>K74</f>
        <v>0</v>
      </c>
      <c r="J3" s="194"/>
      <c r="K3" s="43" t="s">
        <v>5</v>
      </c>
      <c r="L3" s="40"/>
    </row>
    <row r="4" spans="1:12" ht="13.95" customHeight="1" x14ac:dyDescent="0.2">
      <c r="A4" s="184" t="s">
        <v>58</v>
      </c>
      <c r="B4" s="201" t="s">
        <v>57</v>
      </c>
      <c r="C4" s="184" t="s">
        <v>12</v>
      </c>
      <c r="D4" s="201" t="s">
        <v>6</v>
      </c>
      <c r="E4" s="203" t="s">
        <v>56</v>
      </c>
      <c r="F4" s="196"/>
      <c r="G4" s="195" t="s">
        <v>55</v>
      </c>
      <c r="H4" s="196"/>
      <c r="I4" s="197" t="s">
        <v>54</v>
      </c>
      <c r="J4" s="198"/>
      <c r="K4" s="199" t="s">
        <v>4</v>
      </c>
      <c r="L4" s="184"/>
    </row>
    <row r="5" spans="1:12" ht="12" x14ac:dyDescent="0.2">
      <c r="A5" s="185"/>
      <c r="B5" s="202"/>
      <c r="C5" s="185"/>
      <c r="D5" s="202"/>
      <c r="E5" s="18" t="s">
        <v>53</v>
      </c>
      <c r="F5" s="18" t="s">
        <v>4</v>
      </c>
      <c r="G5" s="18" t="s">
        <v>53</v>
      </c>
      <c r="H5" s="18" t="s">
        <v>4</v>
      </c>
      <c r="I5" s="18" t="s">
        <v>53</v>
      </c>
      <c r="J5" s="18" t="s">
        <v>4</v>
      </c>
      <c r="K5" s="200"/>
      <c r="L5" s="185"/>
    </row>
    <row r="6" spans="1:12" ht="12" x14ac:dyDescent="0.2">
      <c r="A6" s="85">
        <v>1</v>
      </c>
      <c r="B6" s="86">
        <v>2</v>
      </c>
      <c r="C6" s="85">
        <v>3</v>
      </c>
      <c r="D6" s="85">
        <v>5</v>
      </c>
      <c r="E6" s="85">
        <v>6</v>
      </c>
      <c r="F6" s="85">
        <v>7</v>
      </c>
      <c r="G6" s="85">
        <v>8</v>
      </c>
      <c r="H6" s="85">
        <v>9</v>
      </c>
      <c r="I6" s="85">
        <v>10</v>
      </c>
      <c r="J6" s="85">
        <v>11</v>
      </c>
      <c r="K6" s="87">
        <v>12</v>
      </c>
      <c r="L6" s="85"/>
    </row>
    <row r="7" spans="1:12" ht="12" x14ac:dyDescent="0.2">
      <c r="A7" s="144"/>
      <c r="B7" s="145" t="s">
        <v>117</v>
      </c>
      <c r="C7" s="146"/>
      <c r="D7" s="147"/>
      <c r="E7" s="148"/>
      <c r="F7" s="149"/>
      <c r="G7" s="150"/>
      <c r="H7" s="149"/>
      <c r="I7" s="150"/>
      <c r="J7" s="149"/>
      <c r="K7" s="151"/>
      <c r="L7" s="149"/>
    </row>
    <row r="8" spans="1:12" s="41" customFormat="1" ht="24" x14ac:dyDescent="0.2">
      <c r="A8" s="84"/>
      <c r="B8" s="55" t="s">
        <v>63</v>
      </c>
      <c r="C8" s="11" t="s">
        <v>31</v>
      </c>
      <c r="D8" s="10">
        <f>SUM(D9:D11)</f>
        <v>33.504599999999996</v>
      </c>
      <c r="E8" s="10"/>
      <c r="F8" s="9">
        <f>E8*D8</f>
        <v>0</v>
      </c>
      <c r="G8" s="14"/>
      <c r="H8" s="9">
        <f>G8*D8</f>
        <v>0</v>
      </c>
      <c r="I8" s="14"/>
      <c r="J8" s="9">
        <f>I8*D8</f>
        <v>0</v>
      </c>
      <c r="K8" s="46">
        <f>J8+H8+F8</f>
        <v>0</v>
      </c>
      <c r="L8" s="9">
        <f>SUM(K8:K11)</f>
        <v>0</v>
      </c>
    </row>
    <row r="9" spans="1:12" ht="12" x14ac:dyDescent="0.2">
      <c r="A9" s="37"/>
      <c r="B9" s="34" t="s">
        <v>60</v>
      </c>
      <c r="C9" s="33" t="s">
        <v>31</v>
      </c>
      <c r="D9" s="10">
        <v>0</v>
      </c>
      <c r="E9" s="5"/>
      <c r="F9" s="15">
        <f>E9*D9</f>
        <v>0</v>
      </c>
      <c r="G9" s="10"/>
      <c r="H9" s="15">
        <f>G9*D9</f>
        <v>0</v>
      </c>
      <c r="I9" s="24"/>
      <c r="J9" s="15">
        <f>I9*D9</f>
        <v>0</v>
      </c>
      <c r="K9" s="45">
        <f>J9+H9+F9</f>
        <v>0</v>
      </c>
      <c r="L9" s="15"/>
    </row>
    <row r="10" spans="1:12" ht="12" x14ac:dyDescent="0.2">
      <c r="A10" s="37"/>
      <c r="B10" s="34" t="s">
        <v>61</v>
      </c>
      <c r="C10" s="33" t="s">
        <v>31</v>
      </c>
      <c r="D10" s="10">
        <v>16.702300000000001</v>
      </c>
      <c r="E10" s="5"/>
      <c r="F10" s="15">
        <f t="shared" ref="F10:F11" si="0">E10*D10</f>
        <v>0</v>
      </c>
      <c r="G10" s="10"/>
      <c r="H10" s="15">
        <f t="shared" ref="H10:H11" si="1">G10*D10</f>
        <v>0</v>
      </c>
      <c r="I10" s="24"/>
      <c r="J10" s="15">
        <f t="shared" ref="J10:J11" si="2">I10*D10</f>
        <v>0</v>
      </c>
      <c r="K10" s="45">
        <f t="shared" ref="K10:K11" si="3">J10+H10+F10</f>
        <v>0</v>
      </c>
      <c r="L10" s="15"/>
    </row>
    <row r="11" spans="1:12" ht="12" x14ac:dyDescent="0.2">
      <c r="A11" s="37"/>
      <c r="B11" s="34" t="s">
        <v>62</v>
      </c>
      <c r="C11" s="33" t="s">
        <v>31</v>
      </c>
      <c r="D11" s="10">
        <v>16.802299999999999</v>
      </c>
      <c r="E11" s="5"/>
      <c r="F11" s="15">
        <f t="shared" si="0"/>
        <v>0</v>
      </c>
      <c r="G11" s="10"/>
      <c r="H11" s="15">
        <f t="shared" si="1"/>
        <v>0</v>
      </c>
      <c r="I11" s="24"/>
      <c r="J11" s="15">
        <f t="shared" si="2"/>
        <v>0</v>
      </c>
      <c r="K11" s="45">
        <f t="shared" si="3"/>
        <v>0</v>
      </c>
      <c r="L11" s="15"/>
    </row>
    <row r="12" spans="1:12" ht="12" x14ac:dyDescent="0.2">
      <c r="A12" s="84"/>
      <c r="B12" s="55" t="s">
        <v>51</v>
      </c>
      <c r="C12" s="11" t="s">
        <v>36</v>
      </c>
      <c r="D12" s="10">
        <f>SUM(D13:D15)</f>
        <v>26.200000000000003</v>
      </c>
      <c r="E12" s="10"/>
      <c r="F12" s="9">
        <f>E12*D12</f>
        <v>0</v>
      </c>
      <c r="G12" s="14"/>
      <c r="H12" s="9">
        <f>G12*D12</f>
        <v>0</v>
      </c>
      <c r="I12" s="14"/>
      <c r="J12" s="9">
        <f>I12*D12</f>
        <v>0</v>
      </c>
      <c r="K12" s="46">
        <f>J12+H12+F12</f>
        <v>0</v>
      </c>
      <c r="L12" s="9">
        <f>SUM(K12:K17)</f>
        <v>0</v>
      </c>
    </row>
    <row r="13" spans="1:12" ht="12" x14ac:dyDescent="0.2">
      <c r="A13" s="37"/>
      <c r="B13" s="34" t="s">
        <v>60</v>
      </c>
      <c r="C13" s="33" t="s">
        <v>36</v>
      </c>
      <c r="D13" s="10">
        <v>0</v>
      </c>
      <c r="E13" s="10"/>
      <c r="F13" s="15">
        <f>E13*D13</f>
        <v>0</v>
      </c>
      <c r="G13" s="10"/>
      <c r="H13" s="15">
        <f>G13*D13</f>
        <v>0</v>
      </c>
      <c r="I13" s="24"/>
      <c r="J13" s="15">
        <f>I13*D13</f>
        <v>0</v>
      </c>
      <c r="K13" s="45">
        <f>J13+H13+F13</f>
        <v>0</v>
      </c>
      <c r="L13" s="15"/>
    </row>
    <row r="14" spans="1:12" ht="12" x14ac:dyDescent="0.2">
      <c r="A14" s="37"/>
      <c r="B14" s="34" t="s">
        <v>61</v>
      </c>
      <c r="C14" s="33" t="s">
        <v>36</v>
      </c>
      <c r="D14" s="10">
        <v>13.100000000000001</v>
      </c>
      <c r="E14" s="10"/>
      <c r="F14" s="15">
        <f t="shared" ref="F14:F15" si="4">E14*D14</f>
        <v>0</v>
      </c>
      <c r="G14" s="10"/>
      <c r="H14" s="15">
        <f t="shared" ref="H14:H15" si="5">G14*D14</f>
        <v>0</v>
      </c>
      <c r="I14" s="24"/>
      <c r="J14" s="15">
        <f t="shared" ref="J14:J15" si="6">I14*D14</f>
        <v>0</v>
      </c>
      <c r="K14" s="45">
        <f t="shared" ref="K14:K15" si="7">J14+H14+F14</f>
        <v>0</v>
      </c>
      <c r="L14" s="15"/>
    </row>
    <row r="15" spans="1:12" ht="12" x14ac:dyDescent="0.2">
      <c r="A15" s="37"/>
      <c r="B15" s="34" t="s">
        <v>62</v>
      </c>
      <c r="C15" s="33" t="s">
        <v>36</v>
      </c>
      <c r="D15" s="10">
        <v>13.100000000000001</v>
      </c>
      <c r="E15" s="10"/>
      <c r="F15" s="15">
        <f t="shared" si="4"/>
        <v>0</v>
      </c>
      <c r="G15" s="10"/>
      <c r="H15" s="15">
        <f t="shared" si="5"/>
        <v>0</v>
      </c>
      <c r="I15" s="24"/>
      <c r="J15" s="15">
        <f t="shared" si="6"/>
        <v>0</v>
      </c>
      <c r="K15" s="45">
        <f t="shared" si="7"/>
        <v>0</v>
      </c>
      <c r="L15" s="15"/>
    </row>
    <row r="16" spans="1:12" ht="12" x14ac:dyDescent="0.2">
      <c r="A16" s="81" t="s">
        <v>50</v>
      </c>
      <c r="B16" s="145" t="s">
        <v>119</v>
      </c>
      <c r="C16" s="146"/>
      <c r="D16" s="147"/>
      <c r="E16" s="148"/>
      <c r="F16" s="149">
        <f t="shared" ref="F16:F52" si="8">E16*D16</f>
        <v>0</v>
      </c>
      <c r="G16" s="150"/>
      <c r="H16" s="149">
        <f t="shared" ref="H16:H21" si="9">G16*D16</f>
        <v>0</v>
      </c>
      <c r="I16" s="150"/>
      <c r="J16" s="149">
        <f t="shared" ref="J16:J52" si="10">I16*D16</f>
        <v>0</v>
      </c>
      <c r="K16" s="151">
        <f t="shared" ref="K16:K52" si="11">J16+H16+F16</f>
        <v>0</v>
      </c>
      <c r="L16" s="149"/>
    </row>
    <row r="17" spans="1:12" s="41" customFormat="1" ht="12" x14ac:dyDescent="0.2">
      <c r="A17" s="82"/>
      <c r="B17" s="145" t="s">
        <v>118</v>
      </c>
      <c r="C17" s="146"/>
      <c r="D17" s="147"/>
      <c r="E17" s="148"/>
      <c r="F17" s="149">
        <f t="shared" si="8"/>
        <v>0</v>
      </c>
      <c r="G17" s="150"/>
      <c r="H17" s="149">
        <f t="shared" si="9"/>
        <v>0</v>
      </c>
      <c r="I17" s="150"/>
      <c r="J17" s="149">
        <f t="shared" si="10"/>
        <v>0</v>
      </c>
      <c r="K17" s="151">
        <f t="shared" si="11"/>
        <v>0</v>
      </c>
      <c r="L17" s="149"/>
    </row>
    <row r="18" spans="1:12" s="41" customFormat="1" ht="12" x14ac:dyDescent="0.2">
      <c r="A18" s="80"/>
      <c r="B18" s="55" t="s">
        <v>47</v>
      </c>
      <c r="C18" s="11" t="s">
        <v>31</v>
      </c>
      <c r="D18" s="10">
        <f>D8</f>
        <v>33.504599999999996</v>
      </c>
      <c r="E18" s="10"/>
      <c r="F18" s="9">
        <f t="shared" si="8"/>
        <v>0</v>
      </c>
      <c r="G18" s="14"/>
      <c r="H18" s="9">
        <f t="shared" si="9"/>
        <v>0</v>
      </c>
      <c r="I18" s="14"/>
      <c r="J18" s="9">
        <f t="shared" si="10"/>
        <v>0</v>
      </c>
      <c r="K18" s="46">
        <f t="shared" si="11"/>
        <v>0</v>
      </c>
      <c r="L18" s="9">
        <f>SUM(K18:K23)</f>
        <v>0</v>
      </c>
    </row>
    <row r="19" spans="1:12" ht="12" x14ac:dyDescent="0.2">
      <c r="A19" s="32"/>
      <c r="B19" s="34" t="s">
        <v>37</v>
      </c>
      <c r="C19" s="33" t="s">
        <v>43</v>
      </c>
      <c r="D19" s="10">
        <f>D18</f>
        <v>33.504599999999996</v>
      </c>
      <c r="E19" s="5"/>
      <c r="F19" s="15">
        <f t="shared" si="8"/>
        <v>0</v>
      </c>
      <c r="G19" s="24"/>
      <c r="H19" s="15">
        <f t="shared" si="9"/>
        <v>0</v>
      </c>
      <c r="I19" s="36"/>
      <c r="J19" s="15">
        <f t="shared" si="10"/>
        <v>0</v>
      </c>
      <c r="K19" s="45">
        <f t="shared" si="11"/>
        <v>0</v>
      </c>
      <c r="L19" s="15"/>
    </row>
    <row r="20" spans="1:12" ht="12" x14ac:dyDescent="0.2">
      <c r="A20" s="58"/>
      <c r="B20" s="35" t="s">
        <v>89</v>
      </c>
      <c r="C20" s="33" t="s">
        <v>43</v>
      </c>
      <c r="D20" s="10">
        <f>D18*1.25</f>
        <v>41.880749999999992</v>
      </c>
      <c r="E20" s="24"/>
      <c r="F20" s="15">
        <f t="shared" si="8"/>
        <v>0</v>
      </c>
      <c r="G20" s="24"/>
      <c r="H20" s="15">
        <f t="shared" si="9"/>
        <v>0</v>
      </c>
      <c r="I20" s="24"/>
      <c r="J20" s="15">
        <f t="shared" si="10"/>
        <v>0</v>
      </c>
      <c r="K20" s="45">
        <f t="shared" si="11"/>
        <v>0</v>
      </c>
      <c r="L20" s="15"/>
    </row>
    <row r="21" spans="1:12" ht="12" x14ac:dyDescent="0.2">
      <c r="A21" s="58"/>
      <c r="B21" s="26" t="s">
        <v>46</v>
      </c>
      <c r="C21" s="21" t="s">
        <v>7</v>
      </c>
      <c r="D21" s="25">
        <f>D18*0.12*0.75</f>
        <v>3.0154139999999998</v>
      </c>
      <c r="E21" s="24"/>
      <c r="F21" s="15">
        <f t="shared" si="8"/>
        <v>0</v>
      </c>
      <c r="G21" s="24"/>
      <c r="H21" s="15">
        <f t="shared" si="9"/>
        <v>0</v>
      </c>
      <c r="I21" s="24"/>
      <c r="J21" s="15">
        <f t="shared" si="10"/>
        <v>0</v>
      </c>
      <c r="K21" s="45">
        <f t="shared" si="11"/>
        <v>0</v>
      </c>
      <c r="L21" s="15"/>
    </row>
    <row r="22" spans="1:12" ht="12" x14ac:dyDescent="0.2">
      <c r="A22" s="58"/>
      <c r="B22" s="26" t="s">
        <v>45</v>
      </c>
      <c r="C22" s="21" t="s">
        <v>8</v>
      </c>
      <c r="D22" s="25">
        <f>D18*0.12*0.17*1.1</f>
        <v>0.75184322399999992</v>
      </c>
      <c r="E22" s="24"/>
      <c r="F22" s="15">
        <f t="shared" si="8"/>
        <v>0</v>
      </c>
      <c r="G22" s="24"/>
      <c r="H22" s="15"/>
      <c r="I22" s="24"/>
      <c r="J22" s="15">
        <f t="shared" si="10"/>
        <v>0</v>
      </c>
      <c r="K22" s="45">
        <f t="shared" si="11"/>
        <v>0</v>
      </c>
      <c r="L22" s="15"/>
    </row>
    <row r="23" spans="1:12" ht="12" x14ac:dyDescent="0.3">
      <c r="A23" s="28"/>
      <c r="B23" s="27" t="s">
        <v>10</v>
      </c>
      <c r="C23" s="21" t="s">
        <v>5</v>
      </c>
      <c r="D23" s="24">
        <v>3</v>
      </c>
      <c r="E23" s="24"/>
      <c r="F23" s="15">
        <f t="shared" si="8"/>
        <v>0</v>
      </c>
      <c r="G23" s="24"/>
      <c r="H23" s="15">
        <f t="shared" ref="H23:H52" si="12">G23*D23</f>
        <v>0</v>
      </c>
      <c r="I23" s="24"/>
      <c r="J23" s="15">
        <f t="shared" si="10"/>
        <v>0</v>
      </c>
      <c r="K23" s="45">
        <f t="shared" si="11"/>
        <v>0</v>
      </c>
      <c r="L23" s="15"/>
    </row>
    <row r="24" spans="1:12" s="41" customFormat="1" ht="12" x14ac:dyDescent="0.2">
      <c r="A24" s="80"/>
      <c r="B24" s="55" t="s">
        <v>44</v>
      </c>
      <c r="C24" s="11" t="s">
        <v>31</v>
      </c>
      <c r="D24" s="10">
        <f>D8</f>
        <v>33.504599999999996</v>
      </c>
      <c r="E24" s="10"/>
      <c r="F24" s="9">
        <f t="shared" si="8"/>
        <v>0</v>
      </c>
      <c r="G24" s="14"/>
      <c r="H24" s="9">
        <f t="shared" si="12"/>
        <v>0</v>
      </c>
      <c r="I24" s="14"/>
      <c r="J24" s="9">
        <f t="shared" si="10"/>
        <v>0</v>
      </c>
      <c r="K24" s="46">
        <f t="shared" si="11"/>
        <v>0</v>
      </c>
      <c r="L24" s="9">
        <f>SUM(K24:K28)</f>
        <v>0</v>
      </c>
    </row>
    <row r="25" spans="1:12" ht="12" x14ac:dyDescent="0.2">
      <c r="A25" s="32"/>
      <c r="B25" s="34" t="s">
        <v>37</v>
      </c>
      <c r="C25" s="33" t="s">
        <v>43</v>
      </c>
      <c r="D25" s="24">
        <f>D24</f>
        <v>33.504599999999996</v>
      </c>
      <c r="E25" s="5"/>
      <c r="F25" s="15">
        <f t="shared" si="8"/>
        <v>0</v>
      </c>
      <c r="G25" s="5"/>
      <c r="H25" s="15">
        <f t="shared" si="12"/>
        <v>0</v>
      </c>
      <c r="I25" s="5"/>
      <c r="J25" s="15">
        <f t="shared" si="10"/>
        <v>0</v>
      </c>
      <c r="K25" s="45">
        <f t="shared" si="11"/>
        <v>0</v>
      </c>
      <c r="L25" s="15"/>
    </row>
    <row r="26" spans="1:12" ht="12" x14ac:dyDescent="0.2">
      <c r="A26" s="32"/>
      <c r="B26" s="31" t="s">
        <v>86</v>
      </c>
      <c r="C26" s="33" t="s">
        <v>36</v>
      </c>
      <c r="D26" s="30">
        <f>D24*1.15</f>
        <v>38.530289999999994</v>
      </c>
      <c r="E26" s="30"/>
      <c r="F26" s="15">
        <f t="shared" si="8"/>
        <v>0</v>
      </c>
      <c r="G26" s="29"/>
      <c r="H26" s="15">
        <f t="shared" si="12"/>
        <v>0</v>
      </c>
      <c r="I26" s="29"/>
      <c r="J26" s="15">
        <f t="shared" si="10"/>
        <v>0</v>
      </c>
      <c r="K26" s="45">
        <f t="shared" si="11"/>
        <v>0</v>
      </c>
      <c r="L26" s="15"/>
    </row>
    <row r="27" spans="1:12" ht="12" x14ac:dyDescent="0.2">
      <c r="A27" s="32"/>
      <c r="B27" s="31" t="s">
        <v>87</v>
      </c>
      <c r="C27" s="4" t="s">
        <v>3</v>
      </c>
      <c r="D27" s="30">
        <f>D24*1.15</f>
        <v>38.530289999999994</v>
      </c>
      <c r="E27" s="30"/>
      <c r="F27" s="15">
        <f t="shared" si="8"/>
        <v>0</v>
      </c>
      <c r="G27" s="29"/>
      <c r="H27" s="15">
        <f t="shared" si="12"/>
        <v>0</v>
      </c>
      <c r="I27" s="29"/>
      <c r="J27" s="15">
        <f t="shared" si="10"/>
        <v>0</v>
      </c>
      <c r="K27" s="45">
        <f t="shared" si="11"/>
        <v>0</v>
      </c>
      <c r="L27" s="15"/>
    </row>
    <row r="28" spans="1:12" ht="12" x14ac:dyDescent="0.3">
      <c r="A28" s="28"/>
      <c r="B28" s="27" t="s">
        <v>10</v>
      </c>
      <c r="C28" s="21" t="s">
        <v>5</v>
      </c>
      <c r="D28" s="24">
        <v>1.2</v>
      </c>
      <c r="E28" s="24"/>
      <c r="F28" s="15">
        <f t="shared" si="8"/>
        <v>0</v>
      </c>
      <c r="G28" s="16"/>
      <c r="H28" s="15">
        <f t="shared" si="12"/>
        <v>0</v>
      </c>
      <c r="I28" s="16"/>
      <c r="J28" s="15">
        <f t="shared" si="10"/>
        <v>0</v>
      </c>
      <c r="K28" s="45">
        <f t="shared" si="11"/>
        <v>0</v>
      </c>
      <c r="L28" s="15"/>
    </row>
    <row r="29" spans="1:12" s="41" customFormat="1" ht="12" x14ac:dyDescent="0.2">
      <c r="A29" s="80"/>
      <c r="B29" s="55" t="s">
        <v>65</v>
      </c>
      <c r="C29" s="11" t="s">
        <v>31</v>
      </c>
      <c r="D29" s="10">
        <f>D12</f>
        <v>26.200000000000003</v>
      </c>
      <c r="E29" s="10"/>
      <c r="F29" s="9">
        <f t="shared" si="8"/>
        <v>0</v>
      </c>
      <c r="G29" s="14"/>
      <c r="H29" s="9">
        <f t="shared" si="12"/>
        <v>0</v>
      </c>
      <c r="I29" s="14"/>
      <c r="J29" s="9">
        <f t="shared" si="10"/>
        <v>0</v>
      </c>
      <c r="K29" s="46">
        <f t="shared" si="11"/>
        <v>0</v>
      </c>
      <c r="L29" s="9">
        <f>SUM(K29:K30)</f>
        <v>0</v>
      </c>
    </row>
    <row r="30" spans="1:12" ht="12" x14ac:dyDescent="0.2">
      <c r="A30" s="32"/>
      <c r="B30" s="34" t="s">
        <v>65</v>
      </c>
      <c r="C30" s="33" t="s">
        <v>36</v>
      </c>
      <c r="D30" s="24">
        <f>D29</f>
        <v>26.200000000000003</v>
      </c>
      <c r="E30" s="30"/>
      <c r="F30" s="15">
        <f t="shared" si="8"/>
        <v>0</v>
      </c>
      <c r="G30" s="30"/>
      <c r="H30" s="15">
        <f t="shared" si="12"/>
        <v>0</v>
      </c>
      <c r="I30" s="5"/>
      <c r="J30" s="15">
        <f t="shared" si="10"/>
        <v>0</v>
      </c>
      <c r="K30" s="45">
        <f t="shared" si="11"/>
        <v>0</v>
      </c>
      <c r="L30" s="15"/>
    </row>
    <row r="31" spans="1:12" ht="24" x14ac:dyDescent="0.2">
      <c r="A31" s="80"/>
      <c r="B31" s="55" t="s">
        <v>115</v>
      </c>
      <c r="C31" s="11" t="s">
        <v>36</v>
      </c>
      <c r="D31" s="10">
        <f>D29</f>
        <v>26.200000000000003</v>
      </c>
      <c r="E31" s="10"/>
      <c r="F31" s="9">
        <f t="shared" si="8"/>
        <v>0</v>
      </c>
      <c r="G31" s="14"/>
      <c r="H31" s="9">
        <f t="shared" si="12"/>
        <v>0</v>
      </c>
      <c r="I31" s="14"/>
      <c r="J31" s="9">
        <f t="shared" si="10"/>
        <v>0</v>
      </c>
      <c r="K31" s="46">
        <f t="shared" si="11"/>
        <v>0</v>
      </c>
      <c r="L31" s="9">
        <f>SUM(K31:K32)</f>
        <v>0</v>
      </c>
    </row>
    <row r="32" spans="1:12" ht="12" x14ac:dyDescent="0.2">
      <c r="A32" s="95"/>
      <c r="B32" s="88" t="s">
        <v>66</v>
      </c>
      <c r="C32" s="89" t="s">
        <v>116</v>
      </c>
      <c r="D32" s="25">
        <f>D31/9</f>
        <v>2.9111111111111114</v>
      </c>
      <c r="E32" s="10"/>
      <c r="F32" s="9">
        <f t="shared" si="8"/>
        <v>0</v>
      </c>
      <c r="G32" s="30"/>
      <c r="H32" s="9">
        <f t="shared" si="12"/>
        <v>0</v>
      </c>
      <c r="I32" s="90"/>
      <c r="J32" s="9">
        <f t="shared" si="10"/>
        <v>0</v>
      </c>
      <c r="K32" s="46">
        <f t="shared" si="11"/>
        <v>0</v>
      </c>
      <c r="L32" s="9"/>
    </row>
    <row r="33" spans="1:12" s="41" customFormat="1" ht="12" x14ac:dyDescent="0.2">
      <c r="A33" s="79">
        <v>23</v>
      </c>
      <c r="B33" s="55" t="s">
        <v>41</v>
      </c>
      <c r="C33" s="11" t="s">
        <v>31</v>
      </c>
      <c r="D33" s="10">
        <f>D24</f>
        <v>33.504599999999996</v>
      </c>
      <c r="E33" s="10"/>
      <c r="F33" s="9">
        <f t="shared" si="8"/>
        <v>0</v>
      </c>
      <c r="G33" s="14"/>
      <c r="H33" s="9">
        <f t="shared" si="12"/>
        <v>0</v>
      </c>
      <c r="I33" s="14"/>
      <c r="J33" s="9">
        <f t="shared" si="10"/>
        <v>0</v>
      </c>
      <c r="K33" s="46">
        <f t="shared" si="11"/>
        <v>0</v>
      </c>
      <c r="L33" s="9">
        <f>SUM(K33:K39)</f>
        <v>0</v>
      </c>
    </row>
    <row r="34" spans="1:12" ht="12" x14ac:dyDescent="0.2">
      <c r="A34" s="59"/>
      <c r="B34" s="26" t="s">
        <v>37</v>
      </c>
      <c r="C34" s="21" t="s">
        <v>31</v>
      </c>
      <c r="D34" s="24">
        <f>D33</f>
        <v>33.504599999999996</v>
      </c>
      <c r="E34" s="16"/>
      <c r="F34" s="15">
        <f t="shared" si="8"/>
        <v>0</v>
      </c>
      <c r="G34" s="24"/>
      <c r="H34" s="15">
        <f t="shared" si="12"/>
        <v>0</v>
      </c>
      <c r="I34" s="16"/>
      <c r="J34" s="15">
        <f t="shared" si="10"/>
        <v>0</v>
      </c>
      <c r="K34" s="45">
        <f t="shared" si="11"/>
        <v>0</v>
      </c>
      <c r="L34" s="15"/>
    </row>
    <row r="35" spans="1:12" ht="12" x14ac:dyDescent="0.2">
      <c r="A35" s="59"/>
      <c r="B35" s="23" t="s">
        <v>40</v>
      </c>
      <c r="C35" s="18" t="s">
        <v>31</v>
      </c>
      <c r="D35" s="16">
        <f>D34*1.05</f>
        <v>35.179829999999995</v>
      </c>
      <c r="E35" s="16"/>
      <c r="F35" s="15">
        <f t="shared" si="8"/>
        <v>0</v>
      </c>
      <c r="G35" s="16"/>
      <c r="H35" s="15">
        <f t="shared" si="12"/>
        <v>0</v>
      </c>
      <c r="I35" s="16"/>
      <c r="J35" s="15">
        <f t="shared" si="10"/>
        <v>0</v>
      </c>
      <c r="K35" s="45">
        <f t="shared" si="11"/>
        <v>0</v>
      </c>
      <c r="L35" s="15"/>
    </row>
    <row r="36" spans="1:12" ht="12" x14ac:dyDescent="0.2">
      <c r="A36" s="59"/>
      <c r="B36" s="23" t="s">
        <v>88</v>
      </c>
      <c r="C36" s="18" t="s">
        <v>3</v>
      </c>
      <c r="D36" s="14">
        <f>D33*0.3*25</f>
        <v>251.28449999999995</v>
      </c>
      <c r="E36" s="16"/>
      <c r="F36" s="15">
        <f t="shared" si="8"/>
        <v>0</v>
      </c>
      <c r="G36" s="16"/>
      <c r="H36" s="15">
        <f t="shared" si="12"/>
        <v>0</v>
      </c>
      <c r="I36" s="16"/>
      <c r="J36" s="15">
        <f t="shared" si="10"/>
        <v>0</v>
      </c>
      <c r="K36" s="45">
        <f t="shared" si="11"/>
        <v>0</v>
      </c>
      <c r="L36" s="15"/>
    </row>
    <row r="37" spans="1:12" ht="12" x14ac:dyDescent="0.2">
      <c r="A37" s="59"/>
      <c r="B37" s="26" t="s">
        <v>33</v>
      </c>
      <c r="C37" s="21" t="s">
        <v>2</v>
      </c>
      <c r="D37" s="25">
        <v>15</v>
      </c>
      <c r="E37" s="24"/>
      <c r="F37" s="15">
        <f t="shared" si="8"/>
        <v>0</v>
      </c>
      <c r="G37" s="16"/>
      <c r="H37" s="15">
        <f t="shared" si="12"/>
        <v>0</v>
      </c>
      <c r="I37" s="16"/>
      <c r="J37" s="15">
        <f t="shared" si="10"/>
        <v>0</v>
      </c>
      <c r="K37" s="45">
        <f t="shared" si="11"/>
        <v>0</v>
      </c>
      <c r="L37" s="15"/>
    </row>
    <row r="38" spans="1:12" ht="12" x14ac:dyDescent="0.2">
      <c r="A38" s="59"/>
      <c r="B38" s="23" t="s">
        <v>32</v>
      </c>
      <c r="C38" s="18" t="s">
        <v>3</v>
      </c>
      <c r="D38" s="14">
        <f>D33*0.25</f>
        <v>8.3761499999999991</v>
      </c>
      <c r="E38" s="16"/>
      <c r="F38" s="15">
        <f t="shared" si="8"/>
        <v>0</v>
      </c>
      <c r="G38" s="16"/>
      <c r="H38" s="15">
        <f t="shared" si="12"/>
        <v>0</v>
      </c>
      <c r="I38" s="16"/>
      <c r="J38" s="15">
        <f t="shared" si="10"/>
        <v>0</v>
      </c>
      <c r="K38" s="45">
        <f t="shared" si="11"/>
        <v>0</v>
      </c>
      <c r="L38" s="15"/>
    </row>
    <row r="39" spans="1:12" ht="12" x14ac:dyDescent="0.2">
      <c r="A39" s="60"/>
      <c r="B39" s="23" t="s">
        <v>10</v>
      </c>
      <c r="C39" s="18" t="s">
        <v>5</v>
      </c>
      <c r="D39" s="16">
        <v>2</v>
      </c>
      <c r="E39" s="16"/>
      <c r="F39" s="15">
        <f t="shared" si="8"/>
        <v>0</v>
      </c>
      <c r="G39" s="16"/>
      <c r="H39" s="15">
        <f t="shared" si="12"/>
        <v>0</v>
      </c>
      <c r="I39" s="16"/>
      <c r="J39" s="15">
        <f t="shared" si="10"/>
        <v>0</v>
      </c>
      <c r="K39" s="45">
        <f t="shared" si="11"/>
        <v>0</v>
      </c>
      <c r="L39" s="15"/>
    </row>
    <row r="40" spans="1:12" ht="12" x14ac:dyDescent="0.2">
      <c r="A40" s="79">
        <v>25</v>
      </c>
      <c r="B40" s="55" t="s">
        <v>38</v>
      </c>
      <c r="C40" s="11" t="s">
        <v>36</v>
      </c>
      <c r="D40" s="10">
        <v>19.78</v>
      </c>
      <c r="E40" s="10"/>
      <c r="F40" s="9">
        <f t="shared" si="8"/>
        <v>0</v>
      </c>
      <c r="G40" s="14"/>
      <c r="H40" s="9">
        <f t="shared" si="12"/>
        <v>0</v>
      </c>
      <c r="I40" s="14"/>
      <c r="J40" s="9">
        <f t="shared" si="10"/>
        <v>0</v>
      </c>
      <c r="K40" s="46">
        <f t="shared" si="11"/>
        <v>0</v>
      </c>
      <c r="L40" s="9">
        <f>SUM(K40:K46)</f>
        <v>0</v>
      </c>
    </row>
    <row r="41" spans="1:12" ht="12" x14ac:dyDescent="0.2">
      <c r="A41" s="59"/>
      <c r="B41" s="26" t="s">
        <v>37</v>
      </c>
      <c r="C41" s="21" t="s">
        <v>36</v>
      </c>
      <c r="D41" s="24">
        <f>D40</f>
        <v>19.78</v>
      </c>
      <c r="E41" s="16"/>
      <c r="F41" s="15">
        <f t="shared" si="8"/>
        <v>0</v>
      </c>
      <c r="G41" s="16"/>
      <c r="H41" s="15">
        <f t="shared" si="12"/>
        <v>0</v>
      </c>
      <c r="I41" s="16"/>
      <c r="J41" s="15">
        <f t="shared" si="10"/>
        <v>0</v>
      </c>
      <c r="K41" s="45">
        <f t="shared" si="11"/>
        <v>0</v>
      </c>
      <c r="L41" s="15"/>
    </row>
    <row r="42" spans="1:12" ht="12" x14ac:dyDescent="0.2">
      <c r="A42" s="59"/>
      <c r="B42" s="23" t="s">
        <v>90</v>
      </c>
      <c r="C42" s="18" t="s">
        <v>31</v>
      </c>
      <c r="D42" s="16">
        <f>D41*0.1</f>
        <v>1.9780000000000002</v>
      </c>
      <c r="E42" s="16"/>
      <c r="F42" s="15">
        <f t="shared" si="8"/>
        <v>0</v>
      </c>
      <c r="G42" s="16"/>
      <c r="H42" s="15">
        <f t="shared" si="12"/>
        <v>0</v>
      </c>
      <c r="I42" s="16"/>
      <c r="J42" s="15">
        <f t="shared" si="10"/>
        <v>0</v>
      </c>
      <c r="K42" s="45">
        <f t="shared" si="11"/>
        <v>0</v>
      </c>
      <c r="L42" s="15"/>
    </row>
    <row r="43" spans="1:12" ht="12" x14ac:dyDescent="0.2">
      <c r="A43" s="59"/>
      <c r="B43" s="23" t="s">
        <v>88</v>
      </c>
      <c r="C43" s="18" t="s">
        <v>3</v>
      </c>
      <c r="D43" s="14">
        <f>D40*0.1*0.3*25</f>
        <v>14.835000000000001</v>
      </c>
      <c r="E43" s="16"/>
      <c r="F43" s="15">
        <f t="shared" si="8"/>
        <v>0</v>
      </c>
      <c r="G43" s="16"/>
      <c r="H43" s="15">
        <f t="shared" si="12"/>
        <v>0</v>
      </c>
      <c r="I43" s="16"/>
      <c r="J43" s="15">
        <f t="shared" si="10"/>
        <v>0</v>
      </c>
      <c r="K43" s="45">
        <f t="shared" si="11"/>
        <v>0</v>
      </c>
      <c r="L43" s="15"/>
    </row>
    <row r="44" spans="1:12" ht="12" x14ac:dyDescent="0.2">
      <c r="A44" s="59"/>
      <c r="B44" s="26" t="s">
        <v>33</v>
      </c>
      <c r="C44" s="21" t="s">
        <v>2</v>
      </c>
      <c r="D44" s="25">
        <v>3</v>
      </c>
      <c r="E44" s="24"/>
      <c r="F44" s="15">
        <f t="shared" si="8"/>
        <v>0</v>
      </c>
      <c r="G44" s="16"/>
      <c r="H44" s="15">
        <f t="shared" si="12"/>
        <v>0</v>
      </c>
      <c r="I44" s="16"/>
      <c r="J44" s="15">
        <f t="shared" si="10"/>
        <v>0</v>
      </c>
      <c r="K44" s="45">
        <f t="shared" si="11"/>
        <v>0</v>
      </c>
      <c r="L44" s="15"/>
    </row>
    <row r="45" spans="1:12" ht="12" x14ac:dyDescent="0.2">
      <c r="A45" s="59"/>
      <c r="B45" s="23" t="s">
        <v>32</v>
      </c>
      <c r="C45" s="18" t="s">
        <v>3</v>
      </c>
      <c r="D45" s="14">
        <f>D40*0.1*0.2</f>
        <v>0.39560000000000006</v>
      </c>
      <c r="E45" s="16"/>
      <c r="F45" s="15">
        <f t="shared" si="8"/>
        <v>0</v>
      </c>
      <c r="G45" s="16"/>
      <c r="H45" s="15">
        <f t="shared" si="12"/>
        <v>0</v>
      </c>
      <c r="I45" s="16"/>
      <c r="J45" s="15">
        <f t="shared" si="10"/>
        <v>0</v>
      </c>
      <c r="K45" s="45">
        <f t="shared" si="11"/>
        <v>0</v>
      </c>
      <c r="L45" s="15"/>
    </row>
    <row r="46" spans="1:12" ht="12" x14ac:dyDescent="0.2">
      <c r="A46" s="60"/>
      <c r="B46" s="23" t="s">
        <v>10</v>
      </c>
      <c r="C46" s="18" t="s">
        <v>5</v>
      </c>
      <c r="D46" s="16">
        <v>2</v>
      </c>
      <c r="E46" s="16"/>
      <c r="F46" s="15">
        <f t="shared" si="8"/>
        <v>0</v>
      </c>
      <c r="G46" s="16"/>
      <c r="H46" s="15">
        <f t="shared" si="12"/>
        <v>0</v>
      </c>
      <c r="I46" s="16"/>
      <c r="J46" s="15">
        <f t="shared" si="10"/>
        <v>0</v>
      </c>
      <c r="K46" s="45">
        <f t="shared" si="11"/>
        <v>0</v>
      </c>
      <c r="L46" s="15"/>
    </row>
    <row r="47" spans="1:12" s="41" customFormat="1" ht="12" x14ac:dyDescent="0.2">
      <c r="A47" s="22"/>
      <c r="B47" s="145" t="s">
        <v>120</v>
      </c>
      <c r="C47" s="146"/>
      <c r="D47" s="147"/>
      <c r="E47" s="148"/>
      <c r="F47" s="149">
        <f t="shared" si="8"/>
        <v>0</v>
      </c>
      <c r="G47" s="150"/>
      <c r="H47" s="149">
        <f t="shared" si="12"/>
        <v>0</v>
      </c>
      <c r="I47" s="150"/>
      <c r="J47" s="149">
        <f t="shared" si="10"/>
        <v>0</v>
      </c>
      <c r="K47" s="151">
        <f t="shared" si="11"/>
        <v>0</v>
      </c>
      <c r="L47" s="149"/>
    </row>
    <row r="48" spans="1:12" s="41" customFormat="1" ht="12" x14ac:dyDescent="0.2">
      <c r="A48" s="143"/>
      <c r="B48" s="55" t="s">
        <v>30</v>
      </c>
      <c r="C48" s="11" t="s">
        <v>26</v>
      </c>
      <c r="D48" s="10">
        <v>25.880000000000003</v>
      </c>
      <c r="E48" s="10"/>
      <c r="F48" s="9">
        <f t="shared" si="8"/>
        <v>0</v>
      </c>
      <c r="G48" s="14"/>
      <c r="H48" s="9">
        <f t="shared" si="12"/>
        <v>0</v>
      </c>
      <c r="I48" s="14"/>
      <c r="J48" s="9">
        <f t="shared" si="10"/>
        <v>0</v>
      </c>
      <c r="K48" s="46">
        <f t="shared" si="11"/>
        <v>0</v>
      </c>
      <c r="L48" s="9">
        <f>SUM(K48:K52)</f>
        <v>0</v>
      </c>
    </row>
    <row r="49" spans="1:44" ht="12" x14ac:dyDescent="0.2">
      <c r="A49" s="20"/>
      <c r="B49" s="19" t="s">
        <v>23</v>
      </c>
      <c r="C49" s="18" t="s">
        <v>26</v>
      </c>
      <c r="D49" s="17">
        <f>D48</f>
        <v>25.880000000000003</v>
      </c>
      <c r="E49" s="17"/>
      <c r="F49" s="15">
        <f t="shared" si="8"/>
        <v>0</v>
      </c>
      <c r="G49" s="16"/>
      <c r="H49" s="15">
        <f t="shared" si="12"/>
        <v>0</v>
      </c>
      <c r="I49" s="16"/>
      <c r="J49" s="15">
        <f t="shared" si="10"/>
        <v>0</v>
      </c>
      <c r="K49" s="45">
        <f t="shared" si="11"/>
        <v>0</v>
      </c>
      <c r="L49" s="15"/>
    </row>
    <row r="50" spans="1:44" ht="12" x14ac:dyDescent="0.2">
      <c r="A50" s="20"/>
      <c r="B50" s="19" t="s">
        <v>29</v>
      </c>
      <c r="C50" s="18" t="s">
        <v>28</v>
      </c>
      <c r="D50" s="17">
        <f>D48/8</f>
        <v>3.2350000000000003</v>
      </c>
      <c r="E50" s="17"/>
      <c r="F50" s="15">
        <f t="shared" si="8"/>
        <v>0</v>
      </c>
      <c r="G50" s="16"/>
      <c r="H50" s="15">
        <f t="shared" si="12"/>
        <v>0</v>
      </c>
      <c r="I50" s="16"/>
      <c r="J50" s="15">
        <f t="shared" si="10"/>
        <v>0</v>
      </c>
      <c r="K50" s="45">
        <f t="shared" si="11"/>
        <v>0</v>
      </c>
      <c r="L50" s="15"/>
    </row>
    <row r="51" spans="1:44" ht="12" x14ac:dyDescent="0.2">
      <c r="A51" s="20"/>
      <c r="B51" s="19" t="s">
        <v>91</v>
      </c>
      <c r="C51" s="18" t="s">
        <v>3</v>
      </c>
      <c r="D51" s="17">
        <f>D48*0.25</f>
        <v>6.4700000000000006</v>
      </c>
      <c r="E51" s="17"/>
      <c r="F51" s="15">
        <f t="shared" si="8"/>
        <v>0</v>
      </c>
      <c r="G51" s="16"/>
      <c r="H51" s="15">
        <f t="shared" si="12"/>
        <v>0</v>
      </c>
      <c r="I51" s="16"/>
      <c r="J51" s="15">
        <f t="shared" si="10"/>
        <v>0</v>
      </c>
      <c r="K51" s="45">
        <f t="shared" si="11"/>
        <v>0</v>
      </c>
      <c r="L51" s="15"/>
    </row>
    <row r="52" spans="1:44" ht="12" x14ac:dyDescent="0.2">
      <c r="A52" s="20"/>
      <c r="B52" s="19" t="s">
        <v>10</v>
      </c>
      <c r="C52" s="18" t="s">
        <v>5</v>
      </c>
      <c r="D52" s="17">
        <v>2</v>
      </c>
      <c r="E52" s="17"/>
      <c r="F52" s="15">
        <f t="shared" si="8"/>
        <v>0</v>
      </c>
      <c r="G52" s="16"/>
      <c r="H52" s="15">
        <f t="shared" si="12"/>
        <v>0</v>
      </c>
      <c r="I52" s="16"/>
      <c r="J52" s="15">
        <f t="shared" si="10"/>
        <v>0</v>
      </c>
      <c r="K52" s="45">
        <f t="shared" si="11"/>
        <v>0</v>
      </c>
      <c r="L52" s="15"/>
    </row>
    <row r="53" spans="1:44" s="113" customFormat="1" ht="12" x14ac:dyDescent="0.2">
      <c r="A53" s="143"/>
      <c r="B53" s="55" t="s">
        <v>25</v>
      </c>
      <c r="C53" s="11" t="s">
        <v>24</v>
      </c>
      <c r="D53" s="10">
        <v>14.329999999999998</v>
      </c>
      <c r="E53" s="10"/>
      <c r="F53" s="9"/>
      <c r="G53" s="14"/>
      <c r="H53" s="9"/>
      <c r="I53" s="14"/>
      <c r="J53" s="9"/>
      <c r="K53" s="46"/>
      <c r="L53" s="9">
        <f>SUM(K53:K56)</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row>
    <row r="54" spans="1:44" s="7" customFormat="1" ht="12" x14ac:dyDescent="0.2">
      <c r="A54" s="13"/>
      <c r="B54" s="12" t="s">
        <v>23</v>
      </c>
      <c r="C54" s="11" t="s">
        <v>22</v>
      </c>
      <c r="D54" s="10">
        <f>D53</f>
        <v>14.329999999999998</v>
      </c>
      <c r="E54" s="10"/>
      <c r="F54" s="9">
        <f>E54*D54</f>
        <v>0</v>
      </c>
      <c r="G54" s="10"/>
      <c r="H54" s="9">
        <f>G54*D54</f>
        <v>0</v>
      </c>
      <c r="I54" s="10"/>
      <c r="J54" s="9">
        <f>I54*D54</f>
        <v>0</v>
      </c>
      <c r="K54" s="46">
        <f>J54+H54+F54</f>
        <v>0</v>
      </c>
      <c r="L54" s="9"/>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1:44" s="7" customFormat="1" ht="12" x14ac:dyDescent="0.2">
      <c r="A55" s="13"/>
      <c r="B55" s="12" t="s">
        <v>66</v>
      </c>
      <c r="C55" s="11" t="s">
        <v>1</v>
      </c>
      <c r="D55" s="10">
        <f>D53/6</f>
        <v>2.3883333333333332</v>
      </c>
      <c r="E55" s="10"/>
      <c r="F55" s="9">
        <f>E55*D55</f>
        <v>0</v>
      </c>
      <c r="G55" s="10"/>
      <c r="H55" s="9">
        <f>G55*D55</f>
        <v>0</v>
      </c>
      <c r="I55" s="10"/>
      <c r="J55" s="9">
        <f>I55*D55</f>
        <v>0</v>
      </c>
      <c r="K55" s="46">
        <f>J55+H55+F55</f>
        <v>0</v>
      </c>
      <c r="L55" s="9"/>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1:44" s="7" customFormat="1" ht="12" x14ac:dyDescent="0.2">
      <c r="A56" s="13"/>
      <c r="B56" s="12" t="s">
        <v>10</v>
      </c>
      <c r="C56" s="11" t="s">
        <v>5</v>
      </c>
      <c r="D56" s="10">
        <v>2</v>
      </c>
      <c r="E56" s="10"/>
      <c r="F56" s="9">
        <f>E56*D56</f>
        <v>0</v>
      </c>
      <c r="G56" s="10"/>
      <c r="H56" s="9">
        <f>G56*D56</f>
        <v>0</v>
      </c>
      <c r="I56" s="10"/>
      <c r="J56" s="9">
        <f>I56*D56</f>
        <v>0</v>
      </c>
      <c r="K56" s="46">
        <f>J56+H56+F56</f>
        <v>0</v>
      </c>
      <c r="L56" s="9"/>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1:44" s="113" customFormat="1" ht="12" x14ac:dyDescent="0.2">
      <c r="A57" s="143"/>
      <c r="B57" s="55" t="s">
        <v>67</v>
      </c>
      <c r="C57" s="11" t="s">
        <v>24</v>
      </c>
      <c r="D57" s="10">
        <v>18.68</v>
      </c>
      <c r="E57" s="10"/>
      <c r="F57" s="9"/>
      <c r="G57" s="14"/>
      <c r="H57" s="9"/>
      <c r="I57" s="14"/>
      <c r="J57" s="9"/>
      <c r="K57" s="46"/>
      <c r="L57" s="9">
        <f>SUM(K57:K60)</f>
        <v>0</v>
      </c>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row>
    <row r="58" spans="1:44" s="7" customFormat="1" ht="12" x14ac:dyDescent="0.2">
      <c r="A58" s="13"/>
      <c r="B58" s="12" t="s">
        <v>23</v>
      </c>
      <c r="C58" s="11" t="s">
        <v>22</v>
      </c>
      <c r="D58" s="10">
        <f>D57</f>
        <v>18.68</v>
      </c>
      <c r="E58" s="10"/>
      <c r="F58" s="9">
        <f>E58*D58</f>
        <v>0</v>
      </c>
      <c r="G58" s="10"/>
      <c r="H58" s="9">
        <f>G58*D58</f>
        <v>0</v>
      </c>
      <c r="I58" s="10"/>
      <c r="J58" s="9">
        <f>I58*D58</f>
        <v>0</v>
      </c>
      <c r="K58" s="46">
        <f t="shared" ref="K58:K63" si="13">J58+H58+F58</f>
        <v>0</v>
      </c>
      <c r="L58" s="9"/>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1:44" s="7" customFormat="1" ht="12" x14ac:dyDescent="0.2">
      <c r="A59" s="13"/>
      <c r="B59" s="12" t="s">
        <v>66</v>
      </c>
      <c r="C59" s="11" t="s">
        <v>1</v>
      </c>
      <c r="D59" s="10">
        <f>D57/8</f>
        <v>2.335</v>
      </c>
      <c r="E59" s="10"/>
      <c r="F59" s="9">
        <f>E59*D59</f>
        <v>0</v>
      </c>
      <c r="G59" s="10"/>
      <c r="H59" s="9">
        <f>G59*D59</f>
        <v>0</v>
      </c>
      <c r="I59" s="10"/>
      <c r="J59" s="9">
        <f>I59*D59</f>
        <v>0</v>
      </c>
      <c r="K59" s="46">
        <f t="shared" si="13"/>
        <v>0</v>
      </c>
      <c r="L59" s="9"/>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row>
    <row r="60" spans="1:44" s="7" customFormat="1" ht="12" x14ac:dyDescent="0.2">
      <c r="A60" s="13"/>
      <c r="B60" s="12" t="s">
        <v>10</v>
      </c>
      <c r="C60" s="11" t="s">
        <v>5</v>
      </c>
      <c r="D60" s="10">
        <v>5</v>
      </c>
      <c r="E60" s="10"/>
      <c r="F60" s="9">
        <f>E60*D60</f>
        <v>0</v>
      </c>
      <c r="G60" s="10"/>
      <c r="H60" s="9">
        <f>G60*D60</f>
        <v>0</v>
      </c>
      <c r="I60" s="10"/>
      <c r="J60" s="9">
        <f>I60*D60</f>
        <v>0</v>
      </c>
      <c r="K60" s="46">
        <f t="shared" si="13"/>
        <v>0</v>
      </c>
      <c r="L60" s="9"/>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1:44" s="7" customFormat="1" ht="12" x14ac:dyDescent="0.2">
      <c r="A61" s="143"/>
      <c r="B61" s="55" t="s">
        <v>18</v>
      </c>
      <c r="C61" s="11" t="s">
        <v>13</v>
      </c>
      <c r="D61" s="10">
        <v>1</v>
      </c>
      <c r="E61" s="10"/>
      <c r="F61" s="9">
        <f>E61*D61</f>
        <v>0</v>
      </c>
      <c r="G61" s="14"/>
      <c r="H61" s="9"/>
      <c r="I61" s="14"/>
      <c r="J61" s="9">
        <f>I61*D61</f>
        <v>0</v>
      </c>
      <c r="K61" s="46">
        <f t="shared" si="13"/>
        <v>0</v>
      </c>
      <c r="L61" s="9">
        <f>K61</f>
        <v>0</v>
      </c>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row>
    <row r="62" spans="1:44" s="7" customFormat="1" ht="11.25" customHeight="1" x14ac:dyDescent="0.2">
      <c r="A62" s="143"/>
      <c r="B62" s="55" t="s">
        <v>21</v>
      </c>
      <c r="C62" s="11" t="s">
        <v>13</v>
      </c>
      <c r="D62" s="10">
        <v>2</v>
      </c>
      <c r="E62" s="10"/>
      <c r="F62" s="9">
        <f>E62*D62</f>
        <v>0</v>
      </c>
      <c r="G62" s="14"/>
      <c r="H62" s="9">
        <f>G62*D62</f>
        <v>0</v>
      </c>
      <c r="I62" s="14"/>
      <c r="J62" s="9">
        <f>I62*D62</f>
        <v>0</v>
      </c>
      <c r="K62" s="46">
        <f t="shared" si="13"/>
        <v>0</v>
      </c>
      <c r="L62" s="9">
        <f>K62</f>
        <v>0</v>
      </c>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1:44" ht="12" x14ac:dyDescent="0.2">
      <c r="A63" s="6"/>
      <c r="B63" s="158" t="s">
        <v>4</v>
      </c>
      <c r="C63" s="159"/>
      <c r="D63" s="160"/>
      <c r="E63" s="160"/>
      <c r="F63" s="161">
        <f>SUM(F8:F62)</f>
        <v>0</v>
      </c>
      <c r="G63" s="161"/>
      <c r="H63" s="161">
        <f>SUM(H8:H62)</f>
        <v>0</v>
      </c>
      <c r="I63" s="161"/>
      <c r="J63" s="161">
        <f>SUM(J8:J62)</f>
        <v>0</v>
      </c>
      <c r="K63" s="162">
        <f t="shared" si="13"/>
        <v>0</v>
      </c>
      <c r="L63" s="161">
        <f>SUM(L7:L62)</f>
        <v>0</v>
      </c>
    </row>
    <row r="64" spans="1:44" ht="12" x14ac:dyDescent="0.3">
      <c r="A64" s="6"/>
      <c r="B64" s="108" t="s">
        <v>11</v>
      </c>
      <c r="C64" s="109">
        <v>0.05</v>
      </c>
      <c r="D64" s="90"/>
      <c r="E64" s="97"/>
      <c r="F64" s="90"/>
      <c r="G64" s="90"/>
      <c r="H64" s="90"/>
      <c r="I64" s="90"/>
      <c r="J64" s="97"/>
      <c r="K64" s="110">
        <f>F63*C64</f>
        <v>0</v>
      </c>
      <c r="L64" s="111"/>
    </row>
    <row r="65" spans="1:13" ht="12" x14ac:dyDescent="0.3">
      <c r="A65" s="6"/>
      <c r="B65" s="168" t="s">
        <v>4</v>
      </c>
      <c r="C65" s="155"/>
      <c r="D65" s="169"/>
      <c r="E65" s="155"/>
      <c r="F65" s="155"/>
      <c r="G65" s="169"/>
      <c r="H65" s="169"/>
      <c r="I65" s="169"/>
      <c r="J65" s="155"/>
      <c r="K65" s="170">
        <f>K63+K64</f>
        <v>0</v>
      </c>
      <c r="L65" s="111"/>
    </row>
    <row r="66" spans="1:13" ht="12" x14ac:dyDescent="0.3">
      <c r="A66" s="6"/>
      <c r="B66" s="108" t="s">
        <v>14</v>
      </c>
      <c r="C66" s="109">
        <v>0.08</v>
      </c>
      <c r="D66" s="90"/>
      <c r="E66" s="97"/>
      <c r="F66" s="97"/>
      <c r="G66" s="90"/>
      <c r="H66" s="90"/>
      <c r="I66" s="90"/>
      <c r="J66" s="97"/>
      <c r="K66" s="110">
        <f>K65*C66</f>
        <v>0</v>
      </c>
      <c r="L66" s="111"/>
    </row>
    <row r="67" spans="1:13" ht="12" x14ac:dyDescent="0.3">
      <c r="A67" s="6"/>
      <c r="B67" s="168" t="s">
        <v>4</v>
      </c>
      <c r="C67" s="155"/>
      <c r="D67" s="169"/>
      <c r="E67" s="155"/>
      <c r="F67" s="155"/>
      <c r="G67" s="169"/>
      <c r="H67" s="169"/>
      <c r="I67" s="169"/>
      <c r="J67" s="155"/>
      <c r="K67" s="170">
        <f>SUM(K65:K66)</f>
        <v>0</v>
      </c>
      <c r="L67" s="111"/>
    </row>
    <row r="68" spans="1:13" ht="12" x14ac:dyDescent="0.3">
      <c r="A68" s="6"/>
      <c r="B68" s="108" t="s">
        <v>17</v>
      </c>
      <c r="C68" s="109">
        <v>0.08</v>
      </c>
      <c r="D68" s="90"/>
      <c r="E68" s="97"/>
      <c r="F68" s="97"/>
      <c r="G68" s="90"/>
      <c r="H68" s="90"/>
      <c r="I68" s="90"/>
      <c r="J68" s="97"/>
      <c r="K68" s="110">
        <f>K67*C68</f>
        <v>0</v>
      </c>
      <c r="L68" s="111"/>
    </row>
    <row r="69" spans="1:13" ht="12" x14ac:dyDescent="0.3">
      <c r="A69" s="6"/>
      <c r="B69" s="168" t="s">
        <v>4</v>
      </c>
      <c r="C69" s="155"/>
      <c r="D69" s="169"/>
      <c r="E69" s="155"/>
      <c r="F69" s="155"/>
      <c r="G69" s="169"/>
      <c r="H69" s="169"/>
      <c r="I69" s="169"/>
      <c r="J69" s="155"/>
      <c r="K69" s="170">
        <f>SUM(K67:K68)</f>
        <v>0</v>
      </c>
      <c r="L69" s="111"/>
    </row>
    <row r="70" spans="1:13" ht="12" x14ac:dyDescent="0.3">
      <c r="A70" s="6"/>
      <c r="B70" s="112" t="s">
        <v>20</v>
      </c>
      <c r="C70" s="109">
        <v>0.02</v>
      </c>
      <c r="D70" s="90"/>
      <c r="E70" s="97"/>
      <c r="F70" s="97"/>
      <c r="G70" s="90"/>
      <c r="H70" s="90"/>
      <c r="I70" s="90"/>
      <c r="J70" s="97"/>
      <c r="K70" s="110">
        <f>H63*C70</f>
        <v>0</v>
      </c>
      <c r="L70" s="111"/>
    </row>
    <row r="71" spans="1:13" ht="12" x14ac:dyDescent="0.3">
      <c r="A71" s="6"/>
      <c r="B71" s="108" t="s">
        <v>15</v>
      </c>
      <c r="C71" s="109">
        <v>0.05</v>
      </c>
      <c r="D71" s="90"/>
      <c r="E71" s="97"/>
      <c r="F71" s="97"/>
      <c r="G71" s="90"/>
      <c r="H71" s="90"/>
      <c r="I71" s="90"/>
      <c r="J71" s="97"/>
      <c r="K71" s="110">
        <f>K69*C71</f>
        <v>0</v>
      </c>
      <c r="L71" s="111"/>
    </row>
    <row r="72" spans="1:13" ht="12" x14ac:dyDescent="0.3">
      <c r="A72" s="6"/>
      <c r="B72" s="168" t="s">
        <v>4</v>
      </c>
      <c r="C72" s="171"/>
      <c r="D72" s="169"/>
      <c r="E72" s="155"/>
      <c r="F72" s="155"/>
      <c r="G72" s="169"/>
      <c r="H72" s="169"/>
      <c r="I72" s="169"/>
      <c r="J72" s="155"/>
      <c r="K72" s="170">
        <f>K69+K70+K71</f>
        <v>0</v>
      </c>
      <c r="L72" s="111"/>
    </row>
    <row r="73" spans="1:13" ht="12" x14ac:dyDescent="0.3">
      <c r="A73" s="6"/>
      <c r="B73" s="108" t="s">
        <v>16</v>
      </c>
      <c r="C73" s="109">
        <v>0.18</v>
      </c>
      <c r="D73" s="90"/>
      <c r="E73" s="97"/>
      <c r="F73" s="97"/>
      <c r="G73" s="90"/>
      <c r="H73" s="90"/>
      <c r="I73" s="90"/>
      <c r="J73" s="97"/>
      <c r="K73" s="110">
        <f>K72*C73</f>
        <v>0</v>
      </c>
      <c r="L73" s="111"/>
    </row>
    <row r="74" spans="1:13" ht="25.2" customHeight="1" x14ac:dyDescent="0.2">
      <c r="B74" s="163" t="s">
        <v>9</v>
      </c>
      <c r="C74" s="164"/>
      <c r="D74" s="165"/>
      <c r="E74" s="164"/>
      <c r="F74" s="164"/>
      <c r="G74" s="165"/>
      <c r="H74" s="165"/>
      <c r="I74" s="165"/>
      <c r="J74" s="164"/>
      <c r="K74" s="166">
        <f>SUM(K72:K73)</f>
        <v>0</v>
      </c>
      <c r="L74" s="167"/>
      <c r="M74" s="3"/>
    </row>
    <row r="75" spans="1:13" ht="29.4" customHeight="1" x14ac:dyDescent="0.2"/>
    <row r="77" spans="1:13" ht="29.4" customHeight="1" x14ac:dyDescent="0.2">
      <c r="L77" s="3"/>
    </row>
    <row r="106" spans="1:44" s="3" customFormat="1" x14ac:dyDescent="0.2">
      <c r="A106" s="1"/>
      <c r="B106" s="2"/>
      <c r="D106" s="1"/>
      <c r="E106" s="1"/>
      <c r="F106" s="1"/>
      <c r="G106" s="1"/>
      <c r="H106" s="1"/>
      <c r="I106" s="1"/>
      <c r="J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row>
    <row r="112" spans="1:44" s="3" customFormat="1" x14ac:dyDescent="0.2">
      <c r="A112" s="1"/>
      <c r="B112" s="2"/>
      <c r="C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row>
    <row r="113" spans="1:44" s="3" customFormat="1" x14ac:dyDescent="0.2">
      <c r="A113" s="1"/>
      <c r="B113" s="2"/>
      <c r="C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row>
    <row r="114" spans="1:44" s="3" customFormat="1" x14ac:dyDescent="0.2">
      <c r="A114" s="1"/>
      <c r="B114" s="2"/>
      <c r="C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row>
    <row r="115" spans="1:44" s="3" customFormat="1" x14ac:dyDescent="0.2">
      <c r="A115" s="1"/>
      <c r="B115" s="2"/>
      <c r="C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row>
    <row r="116" spans="1:44" s="3" customFormat="1" x14ac:dyDescent="0.2">
      <c r="A116" s="1"/>
      <c r="B116" s="2"/>
      <c r="C116" s="1"/>
      <c r="D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row>
    <row r="117" spans="1:44" s="3" customFormat="1" x14ac:dyDescent="0.2">
      <c r="A117" s="1"/>
      <c r="B117" s="2"/>
      <c r="C117" s="1"/>
      <c r="D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row>
    <row r="118" spans="1:44" s="3" customFormat="1" x14ac:dyDescent="0.2">
      <c r="A118" s="1"/>
      <c r="B118" s="2"/>
      <c r="C118" s="1"/>
      <c r="D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row>
    <row r="119" spans="1:44" s="3" customFormat="1" x14ac:dyDescent="0.2">
      <c r="A119" s="1"/>
      <c r="B119" s="2"/>
      <c r="C119" s="1"/>
      <c r="D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row>
    <row r="120" spans="1:44" s="3" customFormat="1" x14ac:dyDescent="0.2">
      <c r="A120" s="1"/>
      <c r="B120" s="2"/>
      <c r="C120" s="1"/>
      <c r="D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row>
    <row r="121" spans="1:44" s="3" customFormat="1" x14ac:dyDescent="0.2">
      <c r="A121" s="1"/>
      <c r="B121" s="2"/>
      <c r="C121" s="1"/>
      <c r="D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row>
    <row r="122" spans="1:44" s="3" customFormat="1" x14ac:dyDescent="0.2">
      <c r="A122" s="1"/>
      <c r="B122" s="2"/>
      <c r="C122" s="1"/>
      <c r="D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row>
    <row r="123" spans="1:44" s="3" customFormat="1" x14ac:dyDescent="0.2">
      <c r="A123" s="1"/>
      <c r="B123" s="2"/>
      <c r="C123" s="1"/>
      <c r="D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row>
    <row r="124" spans="1:44" s="3" customFormat="1" x14ac:dyDescent="0.2">
      <c r="A124" s="1"/>
      <c r="B124" s="2"/>
      <c r="C124" s="1"/>
      <c r="D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row>
    <row r="125" spans="1:44" s="3" customFormat="1" x14ac:dyDescent="0.2">
      <c r="A125" s="1"/>
      <c r="B125" s="2"/>
      <c r="C125" s="1"/>
      <c r="D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row>
    <row r="126" spans="1:44" s="3" customFormat="1" x14ac:dyDescent="0.2">
      <c r="A126" s="1"/>
      <c r="B126" s="2"/>
      <c r="C126" s="1"/>
      <c r="D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row>
    <row r="127" spans="1:44" s="3" customFormat="1" x14ac:dyDescent="0.2">
      <c r="A127" s="1"/>
      <c r="B127" s="2"/>
      <c r="C127" s="1"/>
      <c r="D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row>
    <row r="128" spans="1:44" s="3" customFormat="1" x14ac:dyDescent="0.2">
      <c r="A128" s="1"/>
      <c r="B128" s="2"/>
      <c r="C128" s="1"/>
      <c r="D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row>
    <row r="129" spans="1:44" s="3" customFormat="1" x14ac:dyDescent="0.2">
      <c r="A129" s="1"/>
      <c r="B129" s="2"/>
      <c r="C129" s="1"/>
      <c r="D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row>
    <row r="130" spans="1:44" s="3" customFormat="1" x14ac:dyDescent="0.2">
      <c r="A130" s="1"/>
      <c r="B130" s="2"/>
      <c r="C130" s="1"/>
      <c r="D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row>
    <row r="131" spans="1:44" s="3" customFormat="1" x14ac:dyDescent="0.2">
      <c r="A131" s="1"/>
      <c r="B131" s="2"/>
      <c r="C131" s="1"/>
      <c r="D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row>
    <row r="132" spans="1:44" s="3" customFormat="1" x14ac:dyDescent="0.2">
      <c r="A132" s="1"/>
      <c r="B132" s="2"/>
      <c r="C132" s="1"/>
      <c r="D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row>
    <row r="133" spans="1:44" s="3" customFormat="1" x14ac:dyDescent="0.2">
      <c r="A133" s="1"/>
      <c r="B133" s="2"/>
      <c r="C133" s="1"/>
      <c r="D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row>
    <row r="134" spans="1:44" s="3" customFormat="1" x14ac:dyDescent="0.2">
      <c r="A134" s="1"/>
      <c r="B134" s="2"/>
      <c r="C134" s="1"/>
      <c r="D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row>
    <row r="135" spans="1:44" s="3" customFormat="1" x14ac:dyDescent="0.2">
      <c r="A135" s="1"/>
      <c r="B135" s="2"/>
      <c r="C135" s="1"/>
      <c r="D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row>
    <row r="136" spans="1:44" s="3" customFormat="1" x14ac:dyDescent="0.2">
      <c r="A136" s="1"/>
      <c r="B136" s="2"/>
      <c r="C136" s="1"/>
      <c r="D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row>
    <row r="137" spans="1:44" s="3" customFormat="1" x14ac:dyDescent="0.2">
      <c r="A137" s="1"/>
      <c r="B137" s="2"/>
      <c r="C137" s="1"/>
      <c r="D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row>
  </sheetData>
  <autoFilter ref="B6:K74" xr:uid="{00000000-0009-0000-0000-000000000000}"/>
  <mergeCells count="14">
    <mergeCell ref="G4:H4"/>
    <mergeCell ref="I4:J4"/>
    <mergeCell ref="K4:K5"/>
    <mergeCell ref="L4:L5"/>
    <mergeCell ref="A4:A5"/>
    <mergeCell ref="B4:B5"/>
    <mergeCell ref="C4:C5"/>
    <mergeCell ref="D4:D5"/>
    <mergeCell ref="E4:F4"/>
    <mergeCell ref="A1:K1"/>
    <mergeCell ref="A2:K2"/>
    <mergeCell ref="A3:E3"/>
    <mergeCell ref="F3:H3"/>
    <mergeCell ref="I3:J3"/>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DD0A6-C539-4C26-B369-3C91A2C1F31C}">
  <sheetPr>
    <tabColor theme="9" tint="-0.249977111117893"/>
  </sheetPr>
  <dimension ref="A1:AR137"/>
  <sheetViews>
    <sheetView zoomScale="115" zoomScaleNormal="115" workbookViewId="0">
      <pane ySplit="5" topLeftCell="A55" activePane="bottomLeft" state="frozen"/>
      <selection pane="bottomLeft" activeCell="I62" sqref="I56:I62"/>
    </sheetView>
  </sheetViews>
  <sheetFormatPr defaultColWidth="9.109375" defaultRowHeight="10.199999999999999" outlineLevelCol="1" x14ac:dyDescent="0.2"/>
  <cols>
    <col min="1" max="1" width="1.6640625" style="1" customWidth="1"/>
    <col min="2" max="2" width="68" style="2" customWidth="1"/>
    <col min="3" max="3" width="15" style="1" customWidth="1" outlineLevel="1"/>
    <col min="4" max="4" width="11.88671875" style="1" customWidth="1" outlineLevel="1"/>
    <col min="5" max="5" width="9.6640625" style="1" customWidth="1" outlineLevel="1"/>
    <col min="6" max="6" width="9" style="1" customWidth="1" outlineLevel="1"/>
    <col min="7" max="7" width="14" style="1" customWidth="1" outlineLevel="1"/>
    <col min="8" max="8" width="12.44140625" style="1" customWidth="1" outlineLevel="1"/>
    <col min="9" max="9" width="9.77734375" style="1" customWidth="1" outlineLevel="1"/>
    <col min="10" max="10" width="8.6640625" style="1" customWidth="1" outlineLevel="1"/>
    <col min="11" max="11" width="12" style="3" customWidth="1" outlineLevel="1"/>
    <col min="12" max="12" width="17.77734375" style="1" customWidth="1"/>
    <col min="13" max="13" width="11.88671875" style="1" customWidth="1"/>
    <col min="14" max="16384" width="9.109375" style="1"/>
  </cols>
  <sheetData>
    <row r="1" spans="1:12" s="41" customFormat="1" x14ac:dyDescent="0.2">
      <c r="A1" s="186"/>
      <c r="B1" s="186"/>
      <c r="C1" s="186"/>
      <c r="D1" s="186"/>
      <c r="E1" s="186"/>
      <c r="F1" s="186"/>
      <c r="G1" s="186"/>
      <c r="H1" s="186"/>
      <c r="I1" s="186"/>
      <c r="J1" s="186"/>
      <c r="K1" s="186"/>
    </row>
    <row r="2" spans="1:12" ht="34.5" customHeight="1" x14ac:dyDescent="0.2">
      <c r="A2" s="187" t="s">
        <v>101</v>
      </c>
      <c r="B2" s="188"/>
      <c r="C2" s="188"/>
      <c r="D2" s="188"/>
      <c r="E2" s="188"/>
      <c r="F2" s="188"/>
      <c r="G2" s="188"/>
      <c r="H2" s="188"/>
      <c r="I2" s="188"/>
      <c r="J2" s="188"/>
      <c r="K2" s="189"/>
    </row>
    <row r="3" spans="1:12" ht="18.75" customHeight="1" x14ac:dyDescent="0.2">
      <c r="A3" s="190"/>
      <c r="B3" s="191"/>
      <c r="C3" s="191"/>
      <c r="D3" s="191"/>
      <c r="E3" s="191"/>
      <c r="F3" s="192" t="s">
        <v>59</v>
      </c>
      <c r="G3" s="192"/>
      <c r="H3" s="192"/>
      <c r="I3" s="193">
        <f>K74</f>
        <v>0</v>
      </c>
      <c r="J3" s="194"/>
      <c r="K3" s="43" t="s">
        <v>5</v>
      </c>
      <c r="L3" s="40"/>
    </row>
    <row r="4" spans="1:12" ht="13.95" customHeight="1" x14ac:dyDescent="0.2">
      <c r="A4" s="184" t="s">
        <v>58</v>
      </c>
      <c r="B4" s="201" t="s">
        <v>57</v>
      </c>
      <c r="C4" s="184" t="s">
        <v>12</v>
      </c>
      <c r="D4" s="201" t="s">
        <v>6</v>
      </c>
      <c r="E4" s="203" t="s">
        <v>56</v>
      </c>
      <c r="F4" s="196"/>
      <c r="G4" s="195" t="s">
        <v>55</v>
      </c>
      <c r="H4" s="196"/>
      <c r="I4" s="197" t="s">
        <v>54</v>
      </c>
      <c r="J4" s="198"/>
      <c r="K4" s="199" t="s">
        <v>4</v>
      </c>
      <c r="L4" s="184"/>
    </row>
    <row r="5" spans="1:12" ht="12" x14ac:dyDescent="0.2">
      <c r="A5" s="185"/>
      <c r="B5" s="202"/>
      <c r="C5" s="185"/>
      <c r="D5" s="202"/>
      <c r="E5" s="18" t="s">
        <v>53</v>
      </c>
      <c r="F5" s="18" t="s">
        <v>4</v>
      </c>
      <c r="G5" s="18" t="s">
        <v>53</v>
      </c>
      <c r="H5" s="18" t="s">
        <v>4</v>
      </c>
      <c r="I5" s="18" t="s">
        <v>53</v>
      </c>
      <c r="J5" s="18" t="s">
        <v>4</v>
      </c>
      <c r="K5" s="200"/>
      <c r="L5" s="185"/>
    </row>
    <row r="6" spans="1:12" ht="12" x14ac:dyDescent="0.2">
      <c r="A6" s="85">
        <v>1</v>
      </c>
      <c r="B6" s="86">
        <v>2</v>
      </c>
      <c r="C6" s="85">
        <v>3</v>
      </c>
      <c r="D6" s="85">
        <v>5</v>
      </c>
      <c r="E6" s="85">
        <v>6</v>
      </c>
      <c r="F6" s="85">
        <v>7</v>
      </c>
      <c r="G6" s="85">
        <v>8</v>
      </c>
      <c r="H6" s="85">
        <v>9</v>
      </c>
      <c r="I6" s="85">
        <v>10</v>
      </c>
      <c r="J6" s="85">
        <v>11</v>
      </c>
      <c r="K6" s="87">
        <v>12</v>
      </c>
      <c r="L6" s="85"/>
    </row>
    <row r="7" spans="1:12" ht="12" x14ac:dyDescent="0.2">
      <c r="A7" s="144"/>
      <c r="B7" s="145" t="s">
        <v>52</v>
      </c>
      <c r="C7" s="146"/>
      <c r="D7" s="147"/>
      <c r="E7" s="148"/>
      <c r="F7" s="149"/>
      <c r="G7" s="150"/>
      <c r="H7" s="149"/>
      <c r="I7" s="150"/>
      <c r="J7" s="149"/>
      <c r="K7" s="151"/>
      <c r="L7" s="149"/>
    </row>
    <row r="8" spans="1:12" ht="24" x14ac:dyDescent="0.2">
      <c r="A8" s="84"/>
      <c r="B8" s="55" t="s">
        <v>63</v>
      </c>
      <c r="C8" s="11" t="s">
        <v>31</v>
      </c>
      <c r="D8" s="10">
        <f>SUM(D9:D11)</f>
        <v>33.804600000000001</v>
      </c>
      <c r="E8" s="10"/>
      <c r="F8" s="9">
        <f>E8*D8</f>
        <v>0</v>
      </c>
      <c r="G8" s="14"/>
      <c r="H8" s="9">
        <f>G8*D8</f>
        <v>0</v>
      </c>
      <c r="I8" s="14"/>
      <c r="J8" s="9">
        <f>I8*D8</f>
        <v>0</v>
      </c>
      <c r="K8" s="46">
        <f>J8+H8+F8</f>
        <v>0</v>
      </c>
      <c r="L8" s="9">
        <f>SUM(K8:K11)</f>
        <v>0</v>
      </c>
    </row>
    <row r="9" spans="1:12" ht="12" x14ac:dyDescent="0.2">
      <c r="A9" s="37"/>
      <c r="B9" s="34" t="s">
        <v>60</v>
      </c>
      <c r="C9" s="33" t="s">
        <v>31</v>
      </c>
      <c r="D9" s="10">
        <v>0</v>
      </c>
      <c r="E9" s="5"/>
      <c r="F9" s="15">
        <f>E9*D9</f>
        <v>0</v>
      </c>
      <c r="G9" s="10"/>
      <c r="H9" s="15">
        <f>G9*D9</f>
        <v>0</v>
      </c>
      <c r="I9" s="24"/>
      <c r="J9" s="15">
        <f>I9*D9</f>
        <v>0</v>
      </c>
      <c r="K9" s="45">
        <f>J9+H9+F9</f>
        <v>0</v>
      </c>
      <c r="L9" s="15"/>
    </row>
    <row r="10" spans="1:12" ht="12" x14ac:dyDescent="0.2">
      <c r="A10" s="37"/>
      <c r="B10" s="34" t="s">
        <v>61</v>
      </c>
      <c r="C10" s="33" t="s">
        <v>31</v>
      </c>
      <c r="D10" s="10">
        <v>16.9023</v>
      </c>
      <c r="E10" s="5"/>
      <c r="F10" s="15">
        <f t="shared" ref="F10:F11" si="0">E10*D10</f>
        <v>0</v>
      </c>
      <c r="G10" s="10"/>
      <c r="H10" s="15">
        <f t="shared" ref="H10:H11" si="1">G10*D10</f>
        <v>0</v>
      </c>
      <c r="I10" s="24"/>
      <c r="J10" s="15">
        <f t="shared" ref="J10:J11" si="2">I10*D10</f>
        <v>0</v>
      </c>
      <c r="K10" s="45">
        <f t="shared" ref="K10:K11" si="3">J10+H10+F10</f>
        <v>0</v>
      </c>
      <c r="L10" s="15"/>
    </row>
    <row r="11" spans="1:12" ht="12" x14ac:dyDescent="0.2">
      <c r="A11" s="37"/>
      <c r="B11" s="34" t="s">
        <v>62</v>
      </c>
      <c r="C11" s="33" t="s">
        <v>31</v>
      </c>
      <c r="D11" s="10">
        <v>16.9023</v>
      </c>
      <c r="E11" s="5"/>
      <c r="F11" s="15">
        <f t="shared" si="0"/>
        <v>0</v>
      </c>
      <c r="G11" s="10"/>
      <c r="H11" s="15">
        <f t="shared" si="1"/>
        <v>0</v>
      </c>
      <c r="I11" s="24"/>
      <c r="J11" s="15">
        <f t="shared" si="2"/>
        <v>0</v>
      </c>
      <c r="K11" s="45">
        <f t="shared" si="3"/>
        <v>0</v>
      </c>
      <c r="L11" s="15"/>
    </row>
    <row r="12" spans="1:12" ht="12" x14ac:dyDescent="0.2">
      <c r="A12" s="84"/>
      <c r="B12" s="55" t="s">
        <v>51</v>
      </c>
      <c r="C12" s="11" t="s">
        <v>36</v>
      </c>
      <c r="D12" s="10">
        <f>SUM(D13:D15)</f>
        <v>26.200000000000003</v>
      </c>
      <c r="E12" s="10"/>
      <c r="F12" s="9">
        <f>E12*D12</f>
        <v>0</v>
      </c>
      <c r="G12" s="14"/>
      <c r="H12" s="9">
        <f>G12*D12</f>
        <v>0</v>
      </c>
      <c r="I12" s="14"/>
      <c r="J12" s="9">
        <f>I12*D12</f>
        <v>0</v>
      </c>
      <c r="K12" s="46">
        <f>J12+H12+F12</f>
        <v>0</v>
      </c>
      <c r="L12" s="9">
        <f>SUM(K13:K17)</f>
        <v>0</v>
      </c>
    </row>
    <row r="13" spans="1:12" ht="12" x14ac:dyDescent="0.2">
      <c r="A13" s="37"/>
      <c r="B13" s="34" t="s">
        <v>60</v>
      </c>
      <c r="C13" s="33" t="s">
        <v>36</v>
      </c>
      <c r="D13" s="10">
        <v>0</v>
      </c>
      <c r="E13" s="10"/>
      <c r="F13" s="15">
        <f>E13*D13</f>
        <v>0</v>
      </c>
      <c r="G13" s="10"/>
      <c r="H13" s="15">
        <f>G13*D13</f>
        <v>0</v>
      </c>
      <c r="I13" s="24"/>
      <c r="J13" s="15">
        <f>I13*D13</f>
        <v>0</v>
      </c>
      <c r="K13" s="45">
        <f>J13+H13+F13</f>
        <v>0</v>
      </c>
      <c r="L13" s="15"/>
    </row>
    <row r="14" spans="1:12" ht="12" x14ac:dyDescent="0.2">
      <c r="A14" s="37"/>
      <c r="B14" s="34" t="s">
        <v>61</v>
      </c>
      <c r="C14" s="33" t="s">
        <v>36</v>
      </c>
      <c r="D14" s="10">
        <v>13.100000000000001</v>
      </c>
      <c r="E14" s="10"/>
      <c r="F14" s="15">
        <f t="shared" ref="F14:F15" si="4">E14*D14</f>
        <v>0</v>
      </c>
      <c r="G14" s="10"/>
      <c r="H14" s="15">
        <f t="shared" ref="H14:H15" si="5">G14*D14</f>
        <v>0</v>
      </c>
      <c r="I14" s="24"/>
      <c r="J14" s="15">
        <f t="shared" ref="J14:J15" si="6">I14*D14</f>
        <v>0</v>
      </c>
      <c r="K14" s="45">
        <f t="shared" ref="K14:K15" si="7">J14+H14+F14</f>
        <v>0</v>
      </c>
      <c r="L14" s="15"/>
    </row>
    <row r="15" spans="1:12" ht="12" x14ac:dyDescent="0.2">
      <c r="A15" s="37"/>
      <c r="B15" s="34" t="s">
        <v>62</v>
      </c>
      <c r="C15" s="33" t="s">
        <v>36</v>
      </c>
      <c r="D15" s="10">
        <v>13.100000000000001</v>
      </c>
      <c r="E15" s="10"/>
      <c r="F15" s="15">
        <f t="shared" si="4"/>
        <v>0</v>
      </c>
      <c r="G15" s="10"/>
      <c r="H15" s="15">
        <f t="shared" si="5"/>
        <v>0</v>
      </c>
      <c r="I15" s="24"/>
      <c r="J15" s="15">
        <f t="shared" si="6"/>
        <v>0</v>
      </c>
      <c r="K15" s="45">
        <f t="shared" si="7"/>
        <v>0</v>
      </c>
      <c r="L15" s="15"/>
    </row>
    <row r="16" spans="1:12" ht="12" x14ac:dyDescent="0.2">
      <c r="A16" s="81" t="s">
        <v>50</v>
      </c>
      <c r="B16" s="145" t="s">
        <v>49</v>
      </c>
      <c r="C16" s="146"/>
      <c r="D16" s="147"/>
      <c r="E16" s="148"/>
      <c r="F16" s="149">
        <f t="shared" ref="F16:F52" si="8">E16*D16</f>
        <v>0</v>
      </c>
      <c r="G16" s="150"/>
      <c r="H16" s="149">
        <f t="shared" ref="H16:H21" si="9">G16*D16</f>
        <v>0</v>
      </c>
      <c r="I16" s="150"/>
      <c r="J16" s="149">
        <f t="shared" ref="J16:J52" si="10">I16*D16</f>
        <v>0</v>
      </c>
      <c r="K16" s="151">
        <f t="shared" ref="K16:K52" si="11">J16+H16+F16</f>
        <v>0</v>
      </c>
      <c r="L16" s="149"/>
    </row>
    <row r="17" spans="1:12" ht="12" x14ac:dyDescent="0.2">
      <c r="A17" s="82"/>
      <c r="B17" s="145" t="s">
        <v>48</v>
      </c>
      <c r="C17" s="146"/>
      <c r="D17" s="147"/>
      <c r="E17" s="148"/>
      <c r="F17" s="149">
        <f t="shared" si="8"/>
        <v>0</v>
      </c>
      <c r="G17" s="150"/>
      <c r="H17" s="149">
        <f t="shared" si="9"/>
        <v>0</v>
      </c>
      <c r="I17" s="150"/>
      <c r="J17" s="149">
        <f t="shared" si="10"/>
        <v>0</v>
      </c>
      <c r="K17" s="151">
        <f t="shared" si="11"/>
        <v>0</v>
      </c>
      <c r="L17" s="149"/>
    </row>
    <row r="18" spans="1:12" s="41" customFormat="1" ht="12" x14ac:dyDescent="0.2">
      <c r="A18" s="80"/>
      <c r="B18" s="55" t="s">
        <v>47</v>
      </c>
      <c r="C18" s="11" t="s">
        <v>31</v>
      </c>
      <c r="D18" s="10">
        <f>D8</f>
        <v>33.804600000000001</v>
      </c>
      <c r="E18" s="10"/>
      <c r="F18" s="9">
        <f t="shared" si="8"/>
        <v>0</v>
      </c>
      <c r="G18" s="14"/>
      <c r="H18" s="9">
        <f t="shared" si="9"/>
        <v>0</v>
      </c>
      <c r="I18" s="14"/>
      <c r="J18" s="9">
        <f t="shared" si="10"/>
        <v>0</v>
      </c>
      <c r="K18" s="46">
        <f t="shared" si="11"/>
        <v>0</v>
      </c>
      <c r="L18" s="9">
        <f>SUM(K18:K23)</f>
        <v>0</v>
      </c>
    </row>
    <row r="19" spans="1:12" ht="12" x14ac:dyDescent="0.2">
      <c r="A19" s="32"/>
      <c r="B19" s="34" t="s">
        <v>37</v>
      </c>
      <c r="C19" s="33" t="s">
        <v>43</v>
      </c>
      <c r="D19" s="10">
        <f>D18</f>
        <v>33.804600000000001</v>
      </c>
      <c r="E19" s="5"/>
      <c r="F19" s="15">
        <f t="shared" si="8"/>
        <v>0</v>
      </c>
      <c r="G19" s="24"/>
      <c r="H19" s="15">
        <f t="shared" si="9"/>
        <v>0</v>
      </c>
      <c r="I19" s="36"/>
      <c r="J19" s="15">
        <f t="shared" si="10"/>
        <v>0</v>
      </c>
      <c r="K19" s="45">
        <f t="shared" si="11"/>
        <v>0</v>
      </c>
      <c r="L19" s="15"/>
    </row>
    <row r="20" spans="1:12" ht="12" x14ac:dyDescent="0.2">
      <c r="A20" s="58"/>
      <c r="B20" s="35" t="s">
        <v>89</v>
      </c>
      <c r="C20" s="33" t="s">
        <v>43</v>
      </c>
      <c r="D20" s="10">
        <f>D18*1.25</f>
        <v>42.255749999999999</v>
      </c>
      <c r="E20" s="24"/>
      <c r="F20" s="15">
        <f t="shared" si="8"/>
        <v>0</v>
      </c>
      <c r="G20" s="24"/>
      <c r="H20" s="15">
        <f t="shared" si="9"/>
        <v>0</v>
      </c>
      <c r="I20" s="24"/>
      <c r="J20" s="15">
        <f t="shared" si="10"/>
        <v>0</v>
      </c>
      <c r="K20" s="45">
        <f t="shared" si="11"/>
        <v>0</v>
      </c>
      <c r="L20" s="15"/>
    </row>
    <row r="21" spans="1:12" ht="12" x14ac:dyDescent="0.2">
      <c r="A21" s="58"/>
      <c r="B21" s="26" t="s">
        <v>46</v>
      </c>
      <c r="C21" s="21" t="s">
        <v>7</v>
      </c>
      <c r="D21" s="25">
        <f>D18*0.12*0.75</f>
        <v>3.042414</v>
      </c>
      <c r="E21" s="24"/>
      <c r="F21" s="15">
        <f t="shared" si="8"/>
        <v>0</v>
      </c>
      <c r="G21" s="24"/>
      <c r="H21" s="15">
        <f t="shared" si="9"/>
        <v>0</v>
      </c>
      <c r="I21" s="24"/>
      <c r="J21" s="15">
        <f t="shared" si="10"/>
        <v>0</v>
      </c>
      <c r="K21" s="45">
        <f t="shared" si="11"/>
        <v>0</v>
      </c>
      <c r="L21" s="15"/>
    </row>
    <row r="22" spans="1:12" ht="12" x14ac:dyDescent="0.2">
      <c r="A22" s="58"/>
      <c r="B22" s="26" t="s">
        <v>45</v>
      </c>
      <c r="C22" s="21" t="s">
        <v>8</v>
      </c>
      <c r="D22" s="25">
        <f>D18*0.12*0.17*1.1</f>
        <v>0.7585752240000001</v>
      </c>
      <c r="E22" s="24"/>
      <c r="F22" s="15">
        <f t="shared" si="8"/>
        <v>0</v>
      </c>
      <c r="G22" s="24"/>
      <c r="H22" s="15"/>
      <c r="I22" s="24"/>
      <c r="J22" s="15">
        <f t="shared" si="10"/>
        <v>0</v>
      </c>
      <c r="K22" s="45">
        <f t="shared" si="11"/>
        <v>0</v>
      </c>
      <c r="L22" s="15"/>
    </row>
    <row r="23" spans="1:12" ht="12" x14ac:dyDescent="0.3">
      <c r="A23" s="28"/>
      <c r="B23" s="27" t="s">
        <v>10</v>
      </c>
      <c r="C23" s="21" t="s">
        <v>5</v>
      </c>
      <c r="D23" s="24">
        <v>3</v>
      </c>
      <c r="E23" s="24"/>
      <c r="F23" s="15">
        <f t="shared" si="8"/>
        <v>0</v>
      </c>
      <c r="G23" s="24"/>
      <c r="H23" s="15">
        <f t="shared" ref="H23:H52" si="12">G23*D23</f>
        <v>0</v>
      </c>
      <c r="I23" s="24"/>
      <c r="J23" s="15">
        <f t="shared" si="10"/>
        <v>0</v>
      </c>
      <c r="K23" s="45">
        <f t="shared" si="11"/>
        <v>0</v>
      </c>
      <c r="L23" s="15"/>
    </row>
    <row r="24" spans="1:12" ht="12" x14ac:dyDescent="0.2">
      <c r="A24" s="80"/>
      <c r="B24" s="55" t="s">
        <v>44</v>
      </c>
      <c r="C24" s="11" t="s">
        <v>31</v>
      </c>
      <c r="D24" s="10">
        <f>D8</f>
        <v>33.804600000000001</v>
      </c>
      <c r="E24" s="10"/>
      <c r="F24" s="9">
        <f t="shared" si="8"/>
        <v>0</v>
      </c>
      <c r="G24" s="14"/>
      <c r="H24" s="9">
        <f t="shared" si="12"/>
        <v>0</v>
      </c>
      <c r="I24" s="14"/>
      <c r="J24" s="9">
        <f t="shared" si="10"/>
        <v>0</v>
      </c>
      <c r="K24" s="46">
        <f t="shared" si="11"/>
        <v>0</v>
      </c>
      <c r="L24" s="9">
        <f>SUM(K24:K28)</f>
        <v>0</v>
      </c>
    </row>
    <row r="25" spans="1:12" ht="12" x14ac:dyDescent="0.2">
      <c r="A25" s="32"/>
      <c r="B25" s="34" t="s">
        <v>37</v>
      </c>
      <c r="C25" s="33" t="s">
        <v>43</v>
      </c>
      <c r="D25" s="24">
        <f>D24</f>
        <v>33.804600000000001</v>
      </c>
      <c r="E25" s="5"/>
      <c r="F25" s="15">
        <f t="shared" si="8"/>
        <v>0</v>
      </c>
      <c r="G25" s="5"/>
      <c r="H25" s="15">
        <f t="shared" si="12"/>
        <v>0</v>
      </c>
      <c r="I25" s="5"/>
      <c r="J25" s="15">
        <f t="shared" si="10"/>
        <v>0</v>
      </c>
      <c r="K25" s="45">
        <f t="shared" si="11"/>
        <v>0</v>
      </c>
      <c r="L25" s="15"/>
    </row>
    <row r="26" spans="1:12" ht="12" x14ac:dyDescent="0.2">
      <c r="A26" s="32"/>
      <c r="B26" s="31" t="s">
        <v>86</v>
      </c>
      <c r="C26" s="33" t="s">
        <v>36</v>
      </c>
      <c r="D26" s="30">
        <f>D24*1.15</f>
        <v>38.87529</v>
      </c>
      <c r="E26" s="30"/>
      <c r="F26" s="15">
        <f t="shared" si="8"/>
        <v>0</v>
      </c>
      <c r="G26" s="29"/>
      <c r="H26" s="15">
        <f t="shared" si="12"/>
        <v>0</v>
      </c>
      <c r="I26" s="29"/>
      <c r="J26" s="15">
        <f t="shared" si="10"/>
        <v>0</v>
      </c>
      <c r="K26" s="45">
        <f t="shared" si="11"/>
        <v>0</v>
      </c>
      <c r="L26" s="15"/>
    </row>
    <row r="27" spans="1:12" ht="12" x14ac:dyDescent="0.2">
      <c r="A27" s="32"/>
      <c r="B27" s="31" t="s">
        <v>87</v>
      </c>
      <c r="C27" s="4" t="s">
        <v>3</v>
      </c>
      <c r="D27" s="30">
        <f>D24*1.15</f>
        <v>38.87529</v>
      </c>
      <c r="E27" s="30"/>
      <c r="F27" s="15">
        <f t="shared" si="8"/>
        <v>0</v>
      </c>
      <c r="G27" s="29"/>
      <c r="H27" s="15">
        <f t="shared" si="12"/>
        <v>0</v>
      </c>
      <c r="I27" s="29"/>
      <c r="J27" s="15">
        <f t="shared" si="10"/>
        <v>0</v>
      </c>
      <c r="K27" s="45">
        <f t="shared" si="11"/>
        <v>0</v>
      </c>
      <c r="L27" s="15"/>
    </row>
    <row r="28" spans="1:12" ht="12" x14ac:dyDescent="0.3">
      <c r="A28" s="28"/>
      <c r="B28" s="27" t="s">
        <v>10</v>
      </c>
      <c r="C28" s="21" t="s">
        <v>5</v>
      </c>
      <c r="D28" s="24">
        <v>1.2</v>
      </c>
      <c r="E28" s="24"/>
      <c r="F28" s="15">
        <f t="shared" si="8"/>
        <v>0</v>
      </c>
      <c r="G28" s="16"/>
      <c r="H28" s="15">
        <f t="shared" si="12"/>
        <v>0</v>
      </c>
      <c r="I28" s="16"/>
      <c r="J28" s="15">
        <f t="shared" si="10"/>
        <v>0</v>
      </c>
      <c r="K28" s="45">
        <f t="shared" si="11"/>
        <v>0</v>
      </c>
      <c r="L28" s="15"/>
    </row>
    <row r="29" spans="1:12" ht="12" x14ac:dyDescent="0.2">
      <c r="A29" s="80"/>
      <c r="B29" s="55" t="s">
        <v>65</v>
      </c>
      <c r="C29" s="11" t="s">
        <v>31</v>
      </c>
      <c r="D29" s="10">
        <f>D12</f>
        <v>26.200000000000003</v>
      </c>
      <c r="E29" s="10"/>
      <c r="F29" s="9">
        <f t="shared" si="8"/>
        <v>0</v>
      </c>
      <c r="G29" s="14"/>
      <c r="H29" s="9">
        <f t="shared" si="12"/>
        <v>0</v>
      </c>
      <c r="I29" s="14"/>
      <c r="J29" s="9">
        <f t="shared" si="10"/>
        <v>0</v>
      </c>
      <c r="K29" s="46">
        <f t="shared" si="11"/>
        <v>0</v>
      </c>
      <c r="L29" s="9">
        <f>SUM(K29:K30)</f>
        <v>0</v>
      </c>
    </row>
    <row r="30" spans="1:12" ht="12" x14ac:dyDescent="0.2">
      <c r="A30" s="32"/>
      <c r="B30" s="34" t="s">
        <v>65</v>
      </c>
      <c r="C30" s="33" t="s">
        <v>36</v>
      </c>
      <c r="D30" s="24">
        <f>D29</f>
        <v>26.200000000000003</v>
      </c>
      <c r="E30" s="30"/>
      <c r="F30" s="15">
        <f t="shared" si="8"/>
        <v>0</v>
      </c>
      <c r="G30" s="30"/>
      <c r="H30" s="15">
        <f t="shared" si="12"/>
        <v>0</v>
      </c>
      <c r="I30" s="5"/>
      <c r="J30" s="15">
        <f t="shared" si="10"/>
        <v>0</v>
      </c>
      <c r="K30" s="45">
        <f t="shared" si="11"/>
        <v>0</v>
      </c>
      <c r="L30" s="15"/>
    </row>
    <row r="31" spans="1:12" ht="24" x14ac:dyDescent="0.2">
      <c r="A31" s="80"/>
      <c r="B31" s="55" t="s">
        <v>115</v>
      </c>
      <c r="C31" s="11" t="s">
        <v>36</v>
      </c>
      <c r="D31" s="10">
        <f>D29</f>
        <v>26.200000000000003</v>
      </c>
      <c r="E31" s="10"/>
      <c r="F31" s="9">
        <f t="shared" si="8"/>
        <v>0</v>
      </c>
      <c r="G31" s="14"/>
      <c r="H31" s="9">
        <f t="shared" si="12"/>
        <v>0</v>
      </c>
      <c r="I31" s="14"/>
      <c r="J31" s="9">
        <f t="shared" si="10"/>
        <v>0</v>
      </c>
      <c r="K31" s="46">
        <f t="shared" si="11"/>
        <v>0</v>
      </c>
      <c r="L31" s="9">
        <f>SUM(K31:K32)</f>
        <v>0</v>
      </c>
    </row>
    <row r="32" spans="1:12" ht="12" x14ac:dyDescent="0.2">
      <c r="A32" s="95"/>
      <c r="B32" s="88" t="s">
        <v>66</v>
      </c>
      <c r="C32" s="89" t="s">
        <v>116</v>
      </c>
      <c r="D32" s="25">
        <f>D31/9</f>
        <v>2.9111111111111114</v>
      </c>
      <c r="E32" s="10"/>
      <c r="F32" s="9">
        <f t="shared" si="8"/>
        <v>0</v>
      </c>
      <c r="G32" s="30"/>
      <c r="H32" s="9">
        <f t="shared" si="12"/>
        <v>0</v>
      </c>
      <c r="I32" s="90"/>
      <c r="J32" s="9">
        <f t="shared" si="10"/>
        <v>0</v>
      </c>
      <c r="K32" s="46">
        <f t="shared" si="11"/>
        <v>0</v>
      </c>
      <c r="L32" s="9"/>
    </row>
    <row r="33" spans="1:12" ht="12" x14ac:dyDescent="0.2">
      <c r="A33" s="79">
        <v>23</v>
      </c>
      <c r="B33" s="55" t="s">
        <v>41</v>
      </c>
      <c r="C33" s="11" t="s">
        <v>31</v>
      </c>
      <c r="D33" s="10">
        <f>D24</f>
        <v>33.804600000000001</v>
      </c>
      <c r="E33" s="10"/>
      <c r="F33" s="9">
        <f t="shared" si="8"/>
        <v>0</v>
      </c>
      <c r="G33" s="14"/>
      <c r="H33" s="9">
        <f t="shared" si="12"/>
        <v>0</v>
      </c>
      <c r="I33" s="14"/>
      <c r="J33" s="9">
        <f t="shared" si="10"/>
        <v>0</v>
      </c>
      <c r="K33" s="46">
        <f t="shared" si="11"/>
        <v>0</v>
      </c>
      <c r="L33" s="9">
        <f>SUM(K33:K39)</f>
        <v>0</v>
      </c>
    </row>
    <row r="34" spans="1:12" ht="12" x14ac:dyDescent="0.2">
      <c r="A34" s="59"/>
      <c r="B34" s="26" t="s">
        <v>37</v>
      </c>
      <c r="C34" s="21" t="s">
        <v>31</v>
      </c>
      <c r="D34" s="24">
        <f>D33</f>
        <v>33.804600000000001</v>
      </c>
      <c r="E34" s="16"/>
      <c r="F34" s="15">
        <f t="shared" si="8"/>
        <v>0</v>
      </c>
      <c r="G34" s="24"/>
      <c r="H34" s="15">
        <f t="shared" si="12"/>
        <v>0</v>
      </c>
      <c r="I34" s="16"/>
      <c r="J34" s="15">
        <f t="shared" si="10"/>
        <v>0</v>
      </c>
      <c r="K34" s="45">
        <f t="shared" si="11"/>
        <v>0</v>
      </c>
      <c r="L34" s="15"/>
    </row>
    <row r="35" spans="1:12" ht="12" x14ac:dyDescent="0.2">
      <c r="A35" s="59"/>
      <c r="B35" s="23" t="s">
        <v>40</v>
      </c>
      <c r="C35" s="18" t="s">
        <v>31</v>
      </c>
      <c r="D35" s="16">
        <f>D34*1.05</f>
        <v>35.49483</v>
      </c>
      <c r="E35" s="16"/>
      <c r="F35" s="15">
        <f t="shared" si="8"/>
        <v>0</v>
      </c>
      <c r="G35" s="16"/>
      <c r="H35" s="15">
        <f t="shared" si="12"/>
        <v>0</v>
      </c>
      <c r="I35" s="16"/>
      <c r="J35" s="15">
        <f t="shared" si="10"/>
        <v>0</v>
      </c>
      <c r="K35" s="45">
        <f t="shared" si="11"/>
        <v>0</v>
      </c>
      <c r="L35" s="15"/>
    </row>
    <row r="36" spans="1:12" ht="12" x14ac:dyDescent="0.2">
      <c r="A36" s="59"/>
      <c r="B36" s="23" t="s">
        <v>88</v>
      </c>
      <c r="C36" s="18" t="s">
        <v>3</v>
      </c>
      <c r="D36" s="14">
        <f>D33*0.3*25</f>
        <v>253.53450000000001</v>
      </c>
      <c r="E36" s="16"/>
      <c r="F36" s="15">
        <f t="shared" si="8"/>
        <v>0</v>
      </c>
      <c r="G36" s="16"/>
      <c r="H36" s="15">
        <f t="shared" si="12"/>
        <v>0</v>
      </c>
      <c r="I36" s="16"/>
      <c r="J36" s="15">
        <f t="shared" si="10"/>
        <v>0</v>
      </c>
      <c r="K36" s="45">
        <f t="shared" si="11"/>
        <v>0</v>
      </c>
      <c r="L36" s="15"/>
    </row>
    <row r="37" spans="1:12" ht="12" x14ac:dyDescent="0.2">
      <c r="A37" s="59"/>
      <c r="B37" s="26" t="s">
        <v>33</v>
      </c>
      <c r="C37" s="21" t="s">
        <v>2</v>
      </c>
      <c r="D37" s="25">
        <v>15</v>
      </c>
      <c r="E37" s="24"/>
      <c r="F37" s="15">
        <f t="shared" si="8"/>
        <v>0</v>
      </c>
      <c r="G37" s="16"/>
      <c r="H37" s="15">
        <f t="shared" si="12"/>
        <v>0</v>
      </c>
      <c r="I37" s="16"/>
      <c r="J37" s="15">
        <f t="shared" si="10"/>
        <v>0</v>
      </c>
      <c r="K37" s="45">
        <f t="shared" si="11"/>
        <v>0</v>
      </c>
      <c r="L37" s="15"/>
    </row>
    <row r="38" spans="1:12" ht="12" x14ac:dyDescent="0.2">
      <c r="A38" s="59"/>
      <c r="B38" s="23" t="s">
        <v>32</v>
      </c>
      <c r="C38" s="18" t="s">
        <v>3</v>
      </c>
      <c r="D38" s="14">
        <f>D33*0.25</f>
        <v>8.4511500000000002</v>
      </c>
      <c r="E38" s="16"/>
      <c r="F38" s="15">
        <f t="shared" si="8"/>
        <v>0</v>
      </c>
      <c r="G38" s="16"/>
      <c r="H38" s="15">
        <f t="shared" si="12"/>
        <v>0</v>
      </c>
      <c r="I38" s="16"/>
      <c r="J38" s="15">
        <f t="shared" si="10"/>
        <v>0</v>
      </c>
      <c r="K38" s="45">
        <f t="shared" si="11"/>
        <v>0</v>
      </c>
      <c r="L38" s="15"/>
    </row>
    <row r="39" spans="1:12" ht="12" x14ac:dyDescent="0.2">
      <c r="A39" s="60"/>
      <c r="B39" s="23" t="s">
        <v>10</v>
      </c>
      <c r="C39" s="18" t="s">
        <v>5</v>
      </c>
      <c r="D39" s="16">
        <v>2</v>
      </c>
      <c r="E39" s="16"/>
      <c r="F39" s="15">
        <f t="shared" si="8"/>
        <v>0</v>
      </c>
      <c r="G39" s="16"/>
      <c r="H39" s="15">
        <f t="shared" si="12"/>
        <v>0</v>
      </c>
      <c r="I39" s="16"/>
      <c r="J39" s="15">
        <f t="shared" si="10"/>
        <v>0</v>
      </c>
      <c r="K39" s="45">
        <f t="shared" si="11"/>
        <v>0</v>
      </c>
      <c r="L39" s="15"/>
    </row>
    <row r="40" spans="1:12" ht="12" x14ac:dyDescent="0.2">
      <c r="A40" s="79">
        <v>25</v>
      </c>
      <c r="B40" s="55" t="s">
        <v>38</v>
      </c>
      <c r="C40" s="11" t="s">
        <v>36</v>
      </c>
      <c r="D40" s="10">
        <v>19.78</v>
      </c>
      <c r="E40" s="10"/>
      <c r="F40" s="9">
        <f t="shared" si="8"/>
        <v>0</v>
      </c>
      <c r="G40" s="14"/>
      <c r="H40" s="9">
        <f t="shared" si="12"/>
        <v>0</v>
      </c>
      <c r="I40" s="14"/>
      <c r="J40" s="9">
        <f t="shared" si="10"/>
        <v>0</v>
      </c>
      <c r="K40" s="46">
        <f t="shared" si="11"/>
        <v>0</v>
      </c>
      <c r="L40" s="9">
        <f>SUM(K40:K46)</f>
        <v>0</v>
      </c>
    </row>
    <row r="41" spans="1:12" ht="12" x14ac:dyDescent="0.2">
      <c r="A41" s="59"/>
      <c r="B41" s="26" t="s">
        <v>37</v>
      </c>
      <c r="C41" s="21" t="s">
        <v>36</v>
      </c>
      <c r="D41" s="24">
        <f>D40</f>
        <v>19.78</v>
      </c>
      <c r="E41" s="16"/>
      <c r="F41" s="15">
        <f t="shared" si="8"/>
        <v>0</v>
      </c>
      <c r="G41" s="16"/>
      <c r="H41" s="15">
        <f t="shared" si="12"/>
        <v>0</v>
      </c>
      <c r="I41" s="16"/>
      <c r="J41" s="15">
        <f t="shared" si="10"/>
        <v>0</v>
      </c>
      <c r="K41" s="45">
        <f t="shared" si="11"/>
        <v>0</v>
      </c>
      <c r="L41" s="15"/>
    </row>
    <row r="42" spans="1:12" ht="12" x14ac:dyDescent="0.2">
      <c r="A42" s="59"/>
      <c r="B42" s="23" t="s">
        <v>90</v>
      </c>
      <c r="C42" s="18" t="s">
        <v>31</v>
      </c>
      <c r="D42" s="16">
        <f>D41*0.1</f>
        <v>1.9780000000000002</v>
      </c>
      <c r="E42" s="16"/>
      <c r="F42" s="15">
        <f t="shared" si="8"/>
        <v>0</v>
      </c>
      <c r="G42" s="16"/>
      <c r="H42" s="15">
        <f t="shared" si="12"/>
        <v>0</v>
      </c>
      <c r="I42" s="16"/>
      <c r="J42" s="15">
        <f t="shared" si="10"/>
        <v>0</v>
      </c>
      <c r="K42" s="45">
        <f t="shared" si="11"/>
        <v>0</v>
      </c>
      <c r="L42" s="15"/>
    </row>
    <row r="43" spans="1:12" ht="12" x14ac:dyDescent="0.2">
      <c r="A43" s="59"/>
      <c r="B43" s="23" t="s">
        <v>88</v>
      </c>
      <c r="C43" s="18" t="s">
        <v>3</v>
      </c>
      <c r="D43" s="14">
        <f>D40*0.1*0.3*25</f>
        <v>14.835000000000001</v>
      </c>
      <c r="E43" s="16"/>
      <c r="F43" s="15">
        <f t="shared" si="8"/>
        <v>0</v>
      </c>
      <c r="G43" s="16"/>
      <c r="H43" s="15">
        <f t="shared" si="12"/>
        <v>0</v>
      </c>
      <c r="I43" s="16"/>
      <c r="J43" s="15">
        <f t="shared" si="10"/>
        <v>0</v>
      </c>
      <c r="K43" s="45">
        <f t="shared" si="11"/>
        <v>0</v>
      </c>
      <c r="L43" s="15"/>
    </row>
    <row r="44" spans="1:12" ht="12" x14ac:dyDescent="0.2">
      <c r="A44" s="59"/>
      <c r="B44" s="26" t="s">
        <v>33</v>
      </c>
      <c r="C44" s="21" t="s">
        <v>2</v>
      </c>
      <c r="D44" s="25">
        <v>3</v>
      </c>
      <c r="E44" s="24"/>
      <c r="F44" s="15">
        <f t="shared" si="8"/>
        <v>0</v>
      </c>
      <c r="G44" s="16"/>
      <c r="H44" s="15">
        <f t="shared" si="12"/>
        <v>0</v>
      </c>
      <c r="I44" s="16"/>
      <c r="J44" s="15">
        <f t="shared" si="10"/>
        <v>0</v>
      </c>
      <c r="K44" s="45">
        <f t="shared" si="11"/>
        <v>0</v>
      </c>
      <c r="L44" s="15"/>
    </row>
    <row r="45" spans="1:12" ht="12" x14ac:dyDescent="0.2">
      <c r="A45" s="59"/>
      <c r="B45" s="23" t="s">
        <v>32</v>
      </c>
      <c r="C45" s="18" t="s">
        <v>3</v>
      </c>
      <c r="D45" s="14">
        <f>D40*0.1*0.2</f>
        <v>0.39560000000000006</v>
      </c>
      <c r="E45" s="16"/>
      <c r="F45" s="15">
        <f t="shared" si="8"/>
        <v>0</v>
      </c>
      <c r="G45" s="16"/>
      <c r="H45" s="15">
        <f t="shared" si="12"/>
        <v>0</v>
      </c>
      <c r="I45" s="16"/>
      <c r="J45" s="15">
        <f t="shared" si="10"/>
        <v>0</v>
      </c>
      <c r="K45" s="45">
        <f t="shared" si="11"/>
        <v>0</v>
      </c>
      <c r="L45" s="15"/>
    </row>
    <row r="46" spans="1:12" ht="12" x14ac:dyDescent="0.2">
      <c r="A46" s="60"/>
      <c r="B46" s="23" t="s">
        <v>10</v>
      </c>
      <c r="C46" s="18" t="s">
        <v>5</v>
      </c>
      <c r="D46" s="16">
        <v>2</v>
      </c>
      <c r="E46" s="16"/>
      <c r="F46" s="15">
        <f t="shared" si="8"/>
        <v>0</v>
      </c>
      <c r="G46" s="16"/>
      <c r="H46" s="15">
        <f t="shared" si="12"/>
        <v>0</v>
      </c>
      <c r="I46" s="16"/>
      <c r="J46" s="15">
        <f t="shared" si="10"/>
        <v>0</v>
      </c>
      <c r="K46" s="45">
        <f t="shared" si="11"/>
        <v>0</v>
      </c>
      <c r="L46" s="15"/>
    </row>
    <row r="47" spans="1:12" ht="12" x14ac:dyDescent="0.2">
      <c r="A47" s="22"/>
      <c r="B47" s="145" t="s">
        <v>19</v>
      </c>
      <c r="C47" s="146"/>
      <c r="D47" s="147"/>
      <c r="E47" s="148"/>
      <c r="F47" s="149">
        <f t="shared" si="8"/>
        <v>0</v>
      </c>
      <c r="G47" s="150"/>
      <c r="H47" s="149">
        <f t="shared" si="12"/>
        <v>0</v>
      </c>
      <c r="I47" s="150"/>
      <c r="J47" s="149">
        <f t="shared" si="10"/>
        <v>0</v>
      </c>
      <c r="K47" s="151">
        <f t="shared" si="11"/>
        <v>0</v>
      </c>
      <c r="L47" s="149"/>
    </row>
    <row r="48" spans="1:12" ht="12" x14ac:dyDescent="0.2">
      <c r="A48" s="143"/>
      <c r="B48" s="55" t="s">
        <v>30</v>
      </c>
      <c r="C48" s="11" t="s">
        <v>26</v>
      </c>
      <c r="D48" s="10">
        <v>25.880000000000003</v>
      </c>
      <c r="E48" s="10"/>
      <c r="F48" s="9">
        <f t="shared" si="8"/>
        <v>0</v>
      </c>
      <c r="G48" s="14"/>
      <c r="H48" s="9">
        <f t="shared" si="12"/>
        <v>0</v>
      </c>
      <c r="I48" s="14"/>
      <c r="J48" s="9">
        <f t="shared" si="10"/>
        <v>0</v>
      </c>
      <c r="K48" s="46">
        <f t="shared" si="11"/>
        <v>0</v>
      </c>
      <c r="L48" s="9">
        <f>SUM(K48:K52)</f>
        <v>0</v>
      </c>
    </row>
    <row r="49" spans="1:44" ht="12" x14ac:dyDescent="0.2">
      <c r="A49" s="20"/>
      <c r="B49" s="19" t="s">
        <v>23</v>
      </c>
      <c r="C49" s="18" t="s">
        <v>26</v>
      </c>
      <c r="D49" s="17">
        <f>D48</f>
        <v>25.880000000000003</v>
      </c>
      <c r="E49" s="17"/>
      <c r="F49" s="15">
        <f t="shared" si="8"/>
        <v>0</v>
      </c>
      <c r="G49" s="16"/>
      <c r="H49" s="15">
        <f t="shared" si="12"/>
        <v>0</v>
      </c>
      <c r="I49" s="16"/>
      <c r="J49" s="15">
        <f t="shared" si="10"/>
        <v>0</v>
      </c>
      <c r="K49" s="45">
        <f t="shared" si="11"/>
        <v>0</v>
      </c>
      <c r="L49" s="15"/>
    </row>
    <row r="50" spans="1:44" ht="12" x14ac:dyDescent="0.2">
      <c r="A50" s="20"/>
      <c r="B50" s="19" t="s">
        <v>29</v>
      </c>
      <c r="C50" s="18" t="s">
        <v>28</v>
      </c>
      <c r="D50" s="17">
        <f>D48/8</f>
        <v>3.2350000000000003</v>
      </c>
      <c r="E50" s="17"/>
      <c r="F50" s="15">
        <f t="shared" si="8"/>
        <v>0</v>
      </c>
      <c r="G50" s="16"/>
      <c r="H50" s="15">
        <f t="shared" si="12"/>
        <v>0</v>
      </c>
      <c r="I50" s="16"/>
      <c r="J50" s="15">
        <f t="shared" si="10"/>
        <v>0</v>
      </c>
      <c r="K50" s="45">
        <f t="shared" si="11"/>
        <v>0</v>
      </c>
      <c r="L50" s="15"/>
    </row>
    <row r="51" spans="1:44" ht="12" x14ac:dyDescent="0.2">
      <c r="A51" s="20"/>
      <c r="B51" s="19" t="s">
        <v>91</v>
      </c>
      <c r="C51" s="18" t="s">
        <v>3</v>
      </c>
      <c r="D51" s="17">
        <f>D48*0.25</f>
        <v>6.4700000000000006</v>
      </c>
      <c r="E51" s="17"/>
      <c r="F51" s="15">
        <f t="shared" si="8"/>
        <v>0</v>
      </c>
      <c r="G51" s="16"/>
      <c r="H51" s="15">
        <f t="shared" si="12"/>
        <v>0</v>
      </c>
      <c r="I51" s="16"/>
      <c r="J51" s="15">
        <f t="shared" si="10"/>
        <v>0</v>
      </c>
      <c r="K51" s="45">
        <f t="shared" si="11"/>
        <v>0</v>
      </c>
      <c r="L51" s="15"/>
    </row>
    <row r="52" spans="1:44" ht="12" x14ac:dyDescent="0.2">
      <c r="A52" s="20"/>
      <c r="B52" s="19" t="s">
        <v>10</v>
      </c>
      <c r="C52" s="18" t="s">
        <v>5</v>
      </c>
      <c r="D52" s="17">
        <v>2</v>
      </c>
      <c r="E52" s="17"/>
      <c r="F52" s="15">
        <f t="shared" si="8"/>
        <v>0</v>
      </c>
      <c r="G52" s="16"/>
      <c r="H52" s="15">
        <f t="shared" si="12"/>
        <v>0</v>
      </c>
      <c r="I52" s="16"/>
      <c r="J52" s="15">
        <f t="shared" si="10"/>
        <v>0</v>
      </c>
      <c r="K52" s="45">
        <f t="shared" si="11"/>
        <v>0</v>
      </c>
      <c r="L52" s="15"/>
    </row>
    <row r="53" spans="1:44" s="7" customFormat="1" ht="12" x14ac:dyDescent="0.2">
      <c r="A53" s="143"/>
      <c r="B53" s="55" t="s">
        <v>25</v>
      </c>
      <c r="C53" s="11" t="s">
        <v>24</v>
      </c>
      <c r="D53" s="10">
        <v>14.329999999999998</v>
      </c>
      <c r="E53" s="10"/>
      <c r="F53" s="9"/>
      <c r="G53" s="14"/>
      <c r="H53" s="9"/>
      <c r="I53" s="14"/>
      <c r="J53" s="9"/>
      <c r="K53" s="46"/>
      <c r="L53" s="9">
        <f>SUM(K53:K56)</f>
        <v>0</v>
      </c>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row>
    <row r="54" spans="1:44" s="7" customFormat="1" ht="12" x14ac:dyDescent="0.2">
      <c r="A54" s="13"/>
      <c r="B54" s="12" t="s">
        <v>23</v>
      </c>
      <c r="C54" s="11" t="s">
        <v>22</v>
      </c>
      <c r="D54" s="10">
        <f>D53</f>
        <v>14.329999999999998</v>
      </c>
      <c r="E54" s="10"/>
      <c r="F54" s="9">
        <f>E54*D54</f>
        <v>0</v>
      </c>
      <c r="G54" s="10"/>
      <c r="H54" s="9">
        <f>G54*D54</f>
        <v>0</v>
      </c>
      <c r="I54" s="10"/>
      <c r="J54" s="9">
        <f>I54*D54</f>
        <v>0</v>
      </c>
      <c r="K54" s="46">
        <f>J54+H54+F54</f>
        <v>0</v>
      </c>
      <c r="L54" s="9"/>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1:44" s="7" customFormat="1" ht="12" x14ac:dyDescent="0.2">
      <c r="A55" s="13"/>
      <c r="B55" s="12" t="s">
        <v>66</v>
      </c>
      <c r="C55" s="11" t="s">
        <v>1</v>
      </c>
      <c r="D55" s="10">
        <f>D53/6</f>
        <v>2.3883333333333332</v>
      </c>
      <c r="E55" s="10"/>
      <c r="F55" s="9">
        <f>E55*D55</f>
        <v>0</v>
      </c>
      <c r="G55" s="10"/>
      <c r="H55" s="9">
        <f>G55*D55</f>
        <v>0</v>
      </c>
      <c r="I55" s="10"/>
      <c r="J55" s="9">
        <f>I55*D55</f>
        <v>0</v>
      </c>
      <c r="K55" s="46">
        <f>J55+H55+F55</f>
        <v>0</v>
      </c>
      <c r="L55" s="9"/>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1:44" s="7" customFormat="1" ht="12" x14ac:dyDescent="0.2">
      <c r="A56" s="13"/>
      <c r="B56" s="12" t="s">
        <v>10</v>
      </c>
      <c r="C56" s="11" t="s">
        <v>5</v>
      </c>
      <c r="D56" s="10">
        <v>2</v>
      </c>
      <c r="E56" s="10"/>
      <c r="F56" s="9">
        <f>E56*D56</f>
        <v>0</v>
      </c>
      <c r="G56" s="10"/>
      <c r="H56" s="9">
        <f>G56*D56</f>
        <v>0</v>
      </c>
      <c r="I56" s="10"/>
      <c r="J56" s="9">
        <f>I56*D56</f>
        <v>0</v>
      </c>
      <c r="K56" s="46">
        <f>J56+H56+F56</f>
        <v>0</v>
      </c>
      <c r="L56" s="9"/>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1:44" s="7" customFormat="1" ht="12" x14ac:dyDescent="0.2">
      <c r="A57" s="143"/>
      <c r="B57" s="55" t="s">
        <v>67</v>
      </c>
      <c r="C57" s="11" t="s">
        <v>24</v>
      </c>
      <c r="D57" s="10">
        <v>18.68</v>
      </c>
      <c r="E57" s="10"/>
      <c r="F57" s="9"/>
      <c r="G57" s="14"/>
      <c r="H57" s="9"/>
      <c r="I57" s="14"/>
      <c r="J57" s="9"/>
      <c r="K57" s="46"/>
      <c r="L57" s="9">
        <f>SUM(K57:K60)</f>
        <v>0</v>
      </c>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row>
    <row r="58" spans="1:44" s="7" customFormat="1" ht="12" x14ac:dyDescent="0.2">
      <c r="A58" s="13"/>
      <c r="B58" s="12" t="s">
        <v>23</v>
      </c>
      <c r="C58" s="11" t="s">
        <v>22</v>
      </c>
      <c r="D58" s="10">
        <f>D57</f>
        <v>18.68</v>
      </c>
      <c r="E58" s="10"/>
      <c r="F58" s="9">
        <f>E58*D58</f>
        <v>0</v>
      </c>
      <c r="G58" s="10"/>
      <c r="H58" s="9">
        <f>G58*D58</f>
        <v>0</v>
      </c>
      <c r="I58" s="10"/>
      <c r="J58" s="9">
        <f>I58*D58</f>
        <v>0</v>
      </c>
      <c r="K58" s="46">
        <f t="shared" ref="K58:K63" si="13">J58+H58+F58</f>
        <v>0</v>
      </c>
      <c r="L58" s="9"/>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1:44" s="7" customFormat="1" ht="12" x14ac:dyDescent="0.2">
      <c r="A59" s="13"/>
      <c r="B59" s="12" t="s">
        <v>66</v>
      </c>
      <c r="C59" s="11" t="s">
        <v>1</v>
      </c>
      <c r="D59" s="10">
        <f>D57/8</f>
        <v>2.335</v>
      </c>
      <c r="E59" s="10"/>
      <c r="F59" s="9">
        <f>E59*D59</f>
        <v>0</v>
      </c>
      <c r="G59" s="10"/>
      <c r="H59" s="9">
        <f>G59*D59</f>
        <v>0</v>
      </c>
      <c r="I59" s="10"/>
      <c r="J59" s="9">
        <f>I59*D59</f>
        <v>0</v>
      </c>
      <c r="K59" s="46">
        <f t="shared" si="13"/>
        <v>0</v>
      </c>
      <c r="L59" s="9"/>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row>
    <row r="60" spans="1:44" s="7" customFormat="1" ht="12" x14ac:dyDescent="0.2">
      <c r="A60" s="13"/>
      <c r="B60" s="12" t="s">
        <v>10</v>
      </c>
      <c r="C60" s="11" t="s">
        <v>5</v>
      </c>
      <c r="D60" s="10">
        <v>5</v>
      </c>
      <c r="E60" s="10"/>
      <c r="F60" s="9">
        <f>E60*D60</f>
        <v>0</v>
      </c>
      <c r="G60" s="10"/>
      <c r="H60" s="9">
        <f>G60*D60</f>
        <v>0</v>
      </c>
      <c r="I60" s="10"/>
      <c r="J60" s="9">
        <f>I60*D60</f>
        <v>0</v>
      </c>
      <c r="K60" s="46">
        <f t="shared" si="13"/>
        <v>0</v>
      </c>
      <c r="L60" s="9"/>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1:44" s="7" customFormat="1" ht="12" x14ac:dyDescent="0.2">
      <c r="A61" s="143"/>
      <c r="B61" s="55" t="s">
        <v>18</v>
      </c>
      <c r="C61" s="11" t="s">
        <v>13</v>
      </c>
      <c r="D61" s="10">
        <v>1</v>
      </c>
      <c r="E61" s="10"/>
      <c r="F61" s="9">
        <f>E61*D61</f>
        <v>0</v>
      </c>
      <c r="G61" s="14"/>
      <c r="H61" s="9"/>
      <c r="I61" s="14"/>
      <c r="J61" s="9">
        <f>I61*D61</f>
        <v>0</v>
      </c>
      <c r="K61" s="46">
        <f t="shared" si="13"/>
        <v>0</v>
      </c>
      <c r="L61" s="9">
        <f>K61</f>
        <v>0</v>
      </c>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row>
    <row r="62" spans="1:44" s="7" customFormat="1" ht="12" x14ac:dyDescent="0.2">
      <c r="A62" s="143"/>
      <c r="B62" s="55" t="s">
        <v>21</v>
      </c>
      <c r="C62" s="11" t="s">
        <v>13</v>
      </c>
      <c r="D62" s="10">
        <v>2</v>
      </c>
      <c r="E62" s="10"/>
      <c r="F62" s="9">
        <f>E62*D62</f>
        <v>0</v>
      </c>
      <c r="G62" s="14"/>
      <c r="H62" s="9">
        <f>G62*D62</f>
        <v>0</v>
      </c>
      <c r="I62" s="14"/>
      <c r="J62" s="9">
        <f>I62*D62</f>
        <v>0</v>
      </c>
      <c r="K62" s="46">
        <f t="shared" si="13"/>
        <v>0</v>
      </c>
      <c r="L62" s="9">
        <f>K62</f>
        <v>0</v>
      </c>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1:44" ht="12" x14ac:dyDescent="0.2">
      <c r="A63" s="6"/>
      <c r="B63" s="158" t="s">
        <v>4</v>
      </c>
      <c r="C63" s="159"/>
      <c r="D63" s="160"/>
      <c r="E63" s="160"/>
      <c r="F63" s="161">
        <f>SUM(F8:F62)</f>
        <v>0</v>
      </c>
      <c r="G63" s="161"/>
      <c r="H63" s="161">
        <f>SUM(H8:H62)</f>
        <v>0</v>
      </c>
      <c r="I63" s="161"/>
      <c r="J63" s="161">
        <f>SUM(J8:J62)</f>
        <v>0</v>
      </c>
      <c r="K63" s="162">
        <f t="shared" si="13"/>
        <v>0</v>
      </c>
      <c r="L63" s="161">
        <f>SUM(L7:L62)</f>
        <v>0</v>
      </c>
    </row>
    <row r="64" spans="1:44" ht="12" x14ac:dyDescent="0.3">
      <c r="A64" s="6"/>
      <c r="B64" s="108" t="s">
        <v>11</v>
      </c>
      <c r="C64" s="109">
        <v>0.05</v>
      </c>
      <c r="D64" s="90"/>
      <c r="E64" s="97"/>
      <c r="F64" s="90"/>
      <c r="G64" s="90"/>
      <c r="H64" s="90"/>
      <c r="I64" s="90"/>
      <c r="J64" s="97"/>
      <c r="K64" s="110">
        <f>F63*C64</f>
        <v>0</v>
      </c>
      <c r="L64" s="111"/>
    </row>
    <row r="65" spans="1:13" ht="12" x14ac:dyDescent="0.3">
      <c r="A65" s="6"/>
      <c r="B65" s="168" t="s">
        <v>4</v>
      </c>
      <c r="C65" s="155"/>
      <c r="D65" s="169"/>
      <c r="E65" s="155"/>
      <c r="F65" s="155"/>
      <c r="G65" s="169"/>
      <c r="H65" s="169"/>
      <c r="I65" s="169"/>
      <c r="J65" s="155"/>
      <c r="K65" s="170">
        <f>K63+K64</f>
        <v>0</v>
      </c>
      <c r="L65" s="111"/>
    </row>
    <row r="66" spans="1:13" ht="12" x14ac:dyDescent="0.3">
      <c r="A66" s="6"/>
      <c r="B66" s="108" t="s">
        <v>14</v>
      </c>
      <c r="C66" s="109">
        <v>0.08</v>
      </c>
      <c r="D66" s="90"/>
      <c r="E66" s="97"/>
      <c r="F66" s="97"/>
      <c r="G66" s="90"/>
      <c r="H66" s="90"/>
      <c r="I66" s="90"/>
      <c r="J66" s="97"/>
      <c r="K66" s="110">
        <f>K65*C66</f>
        <v>0</v>
      </c>
      <c r="L66" s="111"/>
    </row>
    <row r="67" spans="1:13" ht="12" x14ac:dyDescent="0.3">
      <c r="A67" s="6"/>
      <c r="B67" s="168" t="s">
        <v>4</v>
      </c>
      <c r="C67" s="155"/>
      <c r="D67" s="169"/>
      <c r="E67" s="155"/>
      <c r="F67" s="155"/>
      <c r="G67" s="169"/>
      <c r="H67" s="169"/>
      <c r="I67" s="169"/>
      <c r="J67" s="155"/>
      <c r="K67" s="170">
        <f>SUM(K65:K66)</f>
        <v>0</v>
      </c>
      <c r="L67" s="111"/>
    </row>
    <row r="68" spans="1:13" ht="12" x14ac:dyDescent="0.3">
      <c r="A68" s="6"/>
      <c r="B68" s="108" t="s">
        <v>17</v>
      </c>
      <c r="C68" s="109">
        <v>0.08</v>
      </c>
      <c r="D68" s="90"/>
      <c r="E68" s="97"/>
      <c r="F68" s="97"/>
      <c r="G68" s="90"/>
      <c r="H68" s="90"/>
      <c r="I68" s="90"/>
      <c r="J68" s="97"/>
      <c r="K68" s="110">
        <f>K67*C68</f>
        <v>0</v>
      </c>
      <c r="L68" s="111"/>
    </row>
    <row r="69" spans="1:13" ht="12" x14ac:dyDescent="0.3">
      <c r="A69" s="6"/>
      <c r="B69" s="168" t="s">
        <v>4</v>
      </c>
      <c r="C69" s="155"/>
      <c r="D69" s="169"/>
      <c r="E69" s="155"/>
      <c r="F69" s="155"/>
      <c r="G69" s="169"/>
      <c r="H69" s="169"/>
      <c r="I69" s="169"/>
      <c r="J69" s="155"/>
      <c r="K69" s="170">
        <f>SUM(K67:K68)</f>
        <v>0</v>
      </c>
      <c r="L69" s="111"/>
    </row>
    <row r="70" spans="1:13" ht="12" x14ac:dyDescent="0.3">
      <c r="A70" s="6"/>
      <c r="B70" s="112" t="s">
        <v>20</v>
      </c>
      <c r="C70" s="109">
        <v>0.02</v>
      </c>
      <c r="D70" s="90"/>
      <c r="E70" s="97"/>
      <c r="F70" s="97"/>
      <c r="G70" s="90"/>
      <c r="H70" s="90"/>
      <c r="I70" s="90"/>
      <c r="J70" s="97"/>
      <c r="K70" s="110">
        <f>H63*C70</f>
        <v>0</v>
      </c>
      <c r="L70" s="111"/>
    </row>
    <row r="71" spans="1:13" ht="12" x14ac:dyDescent="0.3">
      <c r="A71" s="6"/>
      <c r="B71" s="108" t="s">
        <v>15</v>
      </c>
      <c r="C71" s="109">
        <v>0.05</v>
      </c>
      <c r="D71" s="90"/>
      <c r="E71" s="97"/>
      <c r="F71" s="97"/>
      <c r="G71" s="90"/>
      <c r="H71" s="90"/>
      <c r="I71" s="90"/>
      <c r="J71" s="97"/>
      <c r="K71" s="110">
        <f>K69*C71</f>
        <v>0</v>
      </c>
      <c r="L71" s="111"/>
    </row>
    <row r="72" spans="1:13" ht="12" x14ac:dyDescent="0.3">
      <c r="A72" s="6"/>
      <c r="B72" s="168" t="s">
        <v>4</v>
      </c>
      <c r="C72" s="171"/>
      <c r="D72" s="169"/>
      <c r="E72" s="155"/>
      <c r="F72" s="155"/>
      <c r="G72" s="169"/>
      <c r="H72" s="169"/>
      <c r="I72" s="169"/>
      <c r="J72" s="155"/>
      <c r="K72" s="170">
        <f>K69+K70+K71</f>
        <v>0</v>
      </c>
      <c r="L72" s="111"/>
    </row>
    <row r="73" spans="1:13" ht="12" x14ac:dyDescent="0.3">
      <c r="A73" s="6"/>
      <c r="B73" s="108" t="s">
        <v>16</v>
      </c>
      <c r="C73" s="109">
        <v>0.18</v>
      </c>
      <c r="D73" s="90"/>
      <c r="E73" s="97"/>
      <c r="F73" s="97"/>
      <c r="G73" s="90"/>
      <c r="H73" s="90"/>
      <c r="I73" s="90"/>
      <c r="J73" s="97"/>
      <c r="K73" s="110">
        <f>K72*C73</f>
        <v>0</v>
      </c>
      <c r="L73" s="111"/>
    </row>
    <row r="74" spans="1:13" ht="25.2" customHeight="1" x14ac:dyDescent="0.2">
      <c r="B74" s="163" t="s">
        <v>9</v>
      </c>
      <c r="C74" s="164"/>
      <c r="D74" s="165"/>
      <c r="E74" s="164"/>
      <c r="F74" s="164"/>
      <c r="G74" s="165"/>
      <c r="H74" s="165"/>
      <c r="I74" s="165"/>
      <c r="J74" s="164"/>
      <c r="K74" s="166">
        <f>SUM(K72:K73)</f>
        <v>0</v>
      </c>
      <c r="L74" s="167"/>
      <c r="M74" s="3"/>
    </row>
    <row r="75" spans="1:13" ht="29.4" customHeight="1" x14ac:dyDescent="0.2"/>
    <row r="77" spans="1:13" ht="29.4" customHeight="1" x14ac:dyDescent="0.2">
      <c r="L77" s="3"/>
    </row>
    <row r="106" spans="1:44" s="3" customFormat="1" x14ac:dyDescent="0.2">
      <c r="A106" s="1"/>
      <c r="B106" s="2"/>
      <c r="D106" s="1"/>
      <c r="E106" s="1"/>
      <c r="F106" s="1"/>
      <c r="G106" s="1"/>
      <c r="H106" s="1"/>
      <c r="I106" s="1"/>
      <c r="J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row>
    <row r="112" spans="1:44" s="3" customFormat="1" x14ac:dyDescent="0.2">
      <c r="A112" s="1"/>
      <c r="B112" s="2"/>
      <c r="C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row>
    <row r="113" spans="1:44" s="3" customFormat="1" x14ac:dyDescent="0.2">
      <c r="A113" s="1"/>
      <c r="B113" s="2"/>
      <c r="C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row>
    <row r="114" spans="1:44" s="3" customFormat="1" x14ac:dyDescent="0.2">
      <c r="A114" s="1"/>
      <c r="B114" s="2"/>
      <c r="C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row>
    <row r="115" spans="1:44" s="3" customFormat="1" x14ac:dyDescent="0.2">
      <c r="A115" s="1"/>
      <c r="B115" s="2"/>
      <c r="C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row>
    <row r="116" spans="1:44" s="3" customFormat="1" x14ac:dyDescent="0.2">
      <c r="A116" s="1"/>
      <c r="B116" s="2"/>
      <c r="C116" s="1"/>
      <c r="D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row>
    <row r="117" spans="1:44" s="3" customFormat="1" x14ac:dyDescent="0.2">
      <c r="A117" s="1"/>
      <c r="B117" s="2"/>
      <c r="C117" s="1"/>
      <c r="D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row>
    <row r="118" spans="1:44" s="3" customFormat="1" x14ac:dyDescent="0.2">
      <c r="A118" s="1"/>
      <c r="B118" s="2"/>
      <c r="C118" s="1"/>
      <c r="D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row>
    <row r="119" spans="1:44" s="3" customFormat="1" x14ac:dyDescent="0.2">
      <c r="A119" s="1"/>
      <c r="B119" s="2"/>
      <c r="C119" s="1"/>
      <c r="D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row>
    <row r="120" spans="1:44" s="3" customFormat="1" x14ac:dyDescent="0.2">
      <c r="A120" s="1"/>
      <c r="B120" s="2"/>
      <c r="C120" s="1"/>
      <c r="D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row>
    <row r="121" spans="1:44" s="3" customFormat="1" x14ac:dyDescent="0.2">
      <c r="A121" s="1"/>
      <c r="B121" s="2"/>
      <c r="C121" s="1"/>
      <c r="D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row>
    <row r="122" spans="1:44" s="3" customFormat="1" x14ac:dyDescent="0.2">
      <c r="A122" s="1"/>
      <c r="B122" s="2"/>
      <c r="C122" s="1"/>
      <c r="D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row>
    <row r="123" spans="1:44" s="3" customFormat="1" x14ac:dyDescent="0.2">
      <c r="A123" s="1"/>
      <c r="B123" s="2"/>
      <c r="C123" s="1"/>
      <c r="D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row>
    <row r="124" spans="1:44" s="3" customFormat="1" x14ac:dyDescent="0.2">
      <c r="A124" s="1"/>
      <c r="B124" s="2"/>
      <c r="C124" s="1"/>
      <c r="D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row>
    <row r="125" spans="1:44" s="3" customFormat="1" x14ac:dyDescent="0.2">
      <c r="A125" s="1"/>
      <c r="B125" s="2"/>
      <c r="C125" s="1"/>
      <c r="D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row>
    <row r="126" spans="1:44" s="3" customFormat="1" x14ac:dyDescent="0.2">
      <c r="A126" s="1"/>
      <c r="B126" s="2"/>
      <c r="C126" s="1"/>
      <c r="D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row>
    <row r="127" spans="1:44" s="3" customFormat="1" x14ac:dyDescent="0.2">
      <c r="A127" s="1"/>
      <c r="B127" s="2"/>
      <c r="C127" s="1"/>
      <c r="D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row>
    <row r="128" spans="1:44" s="3" customFormat="1" x14ac:dyDescent="0.2">
      <c r="A128" s="1"/>
      <c r="B128" s="2"/>
      <c r="C128" s="1"/>
      <c r="D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row>
    <row r="129" spans="1:44" s="3" customFormat="1" x14ac:dyDescent="0.2">
      <c r="A129" s="1"/>
      <c r="B129" s="2"/>
      <c r="C129" s="1"/>
      <c r="D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row>
    <row r="130" spans="1:44" s="3" customFormat="1" x14ac:dyDescent="0.2">
      <c r="A130" s="1"/>
      <c r="B130" s="2"/>
      <c r="C130" s="1"/>
      <c r="D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row>
    <row r="131" spans="1:44" s="3" customFormat="1" x14ac:dyDescent="0.2">
      <c r="A131" s="1"/>
      <c r="B131" s="2"/>
      <c r="C131" s="1"/>
      <c r="D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row>
    <row r="132" spans="1:44" s="3" customFormat="1" x14ac:dyDescent="0.2">
      <c r="A132" s="1"/>
      <c r="B132" s="2"/>
      <c r="C132" s="1"/>
      <c r="D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row>
    <row r="133" spans="1:44" s="3" customFormat="1" x14ac:dyDescent="0.2">
      <c r="A133" s="1"/>
      <c r="B133" s="2"/>
      <c r="C133" s="1"/>
      <c r="D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row>
    <row r="134" spans="1:44" s="3" customFormat="1" x14ac:dyDescent="0.2">
      <c r="A134" s="1"/>
      <c r="B134" s="2"/>
      <c r="C134" s="1"/>
      <c r="D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row>
    <row r="135" spans="1:44" s="3" customFormat="1" x14ac:dyDescent="0.2">
      <c r="A135" s="1"/>
      <c r="B135" s="2"/>
      <c r="C135" s="1"/>
      <c r="D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row>
    <row r="136" spans="1:44" s="3" customFormat="1" x14ac:dyDescent="0.2">
      <c r="A136" s="1"/>
      <c r="B136" s="2"/>
      <c r="C136" s="1"/>
      <c r="D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row>
    <row r="137" spans="1:44" s="3" customFormat="1" x14ac:dyDescent="0.2">
      <c r="A137" s="1"/>
      <c r="B137" s="2"/>
      <c r="C137" s="1"/>
      <c r="D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row>
  </sheetData>
  <autoFilter ref="B6:K74" xr:uid="{00000000-0009-0000-0000-000000000000}"/>
  <mergeCells count="14">
    <mergeCell ref="G4:H4"/>
    <mergeCell ref="I4:J4"/>
    <mergeCell ref="K4:K5"/>
    <mergeCell ref="L4:L5"/>
    <mergeCell ref="A4:A5"/>
    <mergeCell ref="B4:B5"/>
    <mergeCell ref="C4:C5"/>
    <mergeCell ref="D4:D5"/>
    <mergeCell ref="E4:F4"/>
    <mergeCell ref="A1:K1"/>
    <mergeCell ref="A2:K2"/>
    <mergeCell ref="A3:E3"/>
    <mergeCell ref="F3:H3"/>
    <mergeCell ref="I3:J3"/>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E230C-70DF-4BD6-9F1C-62EEB2D309AD}">
  <sheetPr>
    <tabColor theme="9" tint="-0.249977111117893"/>
  </sheetPr>
  <dimension ref="A1:AR137"/>
  <sheetViews>
    <sheetView zoomScale="115" zoomScaleNormal="115" workbookViewId="0">
      <pane ySplit="5" topLeftCell="A43" activePane="bottomLeft" state="frozen"/>
      <selection pane="bottomLeft" activeCell="I61" sqref="I61"/>
    </sheetView>
  </sheetViews>
  <sheetFormatPr defaultColWidth="9.109375" defaultRowHeight="10.199999999999999" outlineLevelCol="1" x14ac:dyDescent="0.2"/>
  <cols>
    <col min="1" max="1" width="1.6640625" style="1" customWidth="1"/>
    <col min="2" max="2" width="68" style="2" customWidth="1"/>
    <col min="3" max="3" width="15" style="1" customWidth="1" outlineLevel="1"/>
    <col min="4" max="4" width="11.88671875" style="1" customWidth="1" outlineLevel="1"/>
    <col min="5" max="5" width="9.6640625" style="1" customWidth="1" outlineLevel="1"/>
    <col min="6" max="6" width="9" style="1" customWidth="1" outlineLevel="1"/>
    <col min="7" max="7" width="14" style="1" customWidth="1" outlineLevel="1"/>
    <col min="8" max="8" width="12.44140625" style="1" customWidth="1" outlineLevel="1"/>
    <col min="9" max="9" width="9.77734375" style="1" customWidth="1" outlineLevel="1"/>
    <col min="10" max="10" width="8.6640625" style="1" customWidth="1" outlineLevel="1"/>
    <col min="11" max="11" width="12" style="3" customWidth="1" outlineLevel="1"/>
    <col min="12" max="12" width="17.77734375" style="1" customWidth="1"/>
    <col min="13" max="13" width="11.88671875" style="1" customWidth="1"/>
    <col min="14" max="16384" width="9.109375" style="1"/>
  </cols>
  <sheetData>
    <row r="1" spans="1:12" s="41" customFormat="1" x14ac:dyDescent="0.2">
      <c r="A1" s="186"/>
      <c r="B1" s="186"/>
      <c r="C1" s="186"/>
      <c r="D1" s="186"/>
      <c r="E1" s="186"/>
      <c r="F1" s="186"/>
      <c r="G1" s="186"/>
      <c r="H1" s="186"/>
      <c r="I1" s="186"/>
      <c r="J1" s="186"/>
      <c r="K1" s="186"/>
    </row>
    <row r="2" spans="1:12" ht="34.5" customHeight="1" x14ac:dyDescent="0.2">
      <c r="A2" s="187" t="s">
        <v>111</v>
      </c>
      <c r="B2" s="188"/>
      <c r="C2" s="188"/>
      <c r="D2" s="188"/>
      <c r="E2" s="188"/>
      <c r="F2" s="188"/>
      <c r="G2" s="188"/>
      <c r="H2" s="188"/>
      <c r="I2" s="188"/>
      <c r="J2" s="188"/>
      <c r="K2" s="189"/>
    </row>
    <row r="3" spans="1:12" ht="18.75" customHeight="1" x14ac:dyDescent="0.2">
      <c r="A3" s="190"/>
      <c r="B3" s="191"/>
      <c r="C3" s="191"/>
      <c r="D3" s="191"/>
      <c r="E3" s="191"/>
      <c r="F3" s="192" t="s">
        <v>59</v>
      </c>
      <c r="G3" s="192"/>
      <c r="H3" s="192"/>
      <c r="I3" s="193">
        <f>K74</f>
        <v>0</v>
      </c>
      <c r="J3" s="194"/>
      <c r="K3" s="43" t="s">
        <v>5</v>
      </c>
      <c r="L3" s="40"/>
    </row>
    <row r="4" spans="1:12" ht="13.95" customHeight="1" x14ac:dyDescent="0.2">
      <c r="A4" s="184" t="s">
        <v>58</v>
      </c>
      <c r="B4" s="201" t="s">
        <v>57</v>
      </c>
      <c r="C4" s="184" t="s">
        <v>12</v>
      </c>
      <c r="D4" s="201" t="s">
        <v>6</v>
      </c>
      <c r="E4" s="203" t="s">
        <v>56</v>
      </c>
      <c r="F4" s="196"/>
      <c r="G4" s="195" t="s">
        <v>55</v>
      </c>
      <c r="H4" s="196"/>
      <c r="I4" s="197" t="s">
        <v>54</v>
      </c>
      <c r="J4" s="198"/>
      <c r="K4" s="199" t="s">
        <v>4</v>
      </c>
      <c r="L4" s="184"/>
    </row>
    <row r="5" spans="1:12" ht="12" x14ac:dyDescent="0.2">
      <c r="A5" s="185"/>
      <c r="B5" s="202"/>
      <c r="C5" s="185"/>
      <c r="D5" s="202"/>
      <c r="E5" s="18" t="s">
        <v>53</v>
      </c>
      <c r="F5" s="18" t="s">
        <v>4</v>
      </c>
      <c r="G5" s="18" t="s">
        <v>53</v>
      </c>
      <c r="H5" s="18" t="s">
        <v>4</v>
      </c>
      <c r="I5" s="18" t="s">
        <v>53</v>
      </c>
      <c r="J5" s="18" t="s">
        <v>4</v>
      </c>
      <c r="K5" s="200"/>
      <c r="L5" s="185"/>
    </row>
    <row r="6" spans="1:12" ht="12" x14ac:dyDescent="0.2">
      <c r="A6" s="85">
        <v>1</v>
      </c>
      <c r="B6" s="86">
        <v>2</v>
      </c>
      <c r="C6" s="85">
        <v>3</v>
      </c>
      <c r="D6" s="85">
        <v>5</v>
      </c>
      <c r="E6" s="85">
        <v>6</v>
      </c>
      <c r="F6" s="85">
        <v>7</v>
      </c>
      <c r="G6" s="85">
        <v>8</v>
      </c>
      <c r="H6" s="85">
        <v>9</v>
      </c>
      <c r="I6" s="85">
        <v>10</v>
      </c>
      <c r="J6" s="85">
        <v>11</v>
      </c>
      <c r="K6" s="87">
        <v>12</v>
      </c>
      <c r="L6" s="85"/>
    </row>
    <row r="7" spans="1:12" ht="12" x14ac:dyDescent="0.2">
      <c r="A7" s="144"/>
      <c r="B7" s="145" t="s">
        <v>52</v>
      </c>
      <c r="C7" s="146"/>
      <c r="D7" s="147"/>
      <c r="E7" s="148"/>
      <c r="F7" s="149"/>
      <c r="G7" s="150"/>
      <c r="H7" s="149"/>
      <c r="I7" s="150"/>
      <c r="J7" s="149"/>
      <c r="K7" s="151"/>
      <c r="L7" s="149"/>
    </row>
    <row r="8" spans="1:12" ht="24" x14ac:dyDescent="0.2">
      <c r="A8" s="84"/>
      <c r="B8" s="55" t="s">
        <v>63</v>
      </c>
      <c r="C8" s="11" t="s">
        <v>31</v>
      </c>
      <c r="D8" s="10">
        <f>SUM(D9:D11)</f>
        <v>54.11</v>
      </c>
      <c r="E8" s="10"/>
      <c r="F8" s="9">
        <f>E8*D8</f>
        <v>0</v>
      </c>
      <c r="G8" s="14"/>
      <c r="H8" s="9">
        <f>G8*D8</f>
        <v>0</v>
      </c>
      <c r="I8" s="14"/>
      <c r="J8" s="9">
        <f>I8*D8</f>
        <v>0</v>
      </c>
      <c r="K8" s="46">
        <f>J8+H8+F8</f>
        <v>0</v>
      </c>
      <c r="L8" s="9">
        <f>SUM(K8:K11)</f>
        <v>0</v>
      </c>
    </row>
    <row r="9" spans="1:12" ht="12" x14ac:dyDescent="0.2">
      <c r="A9" s="37"/>
      <c r="B9" s="34" t="s">
        <v>60</v>
      </c>
      <c r="C9" s="33" t="s">
        <v>31</v>
      </c>
      <c r="D9" s="10">
        <v>9.02</v>
      </c>
      <c r="E9" s="5"/>
      <c r="F9" s="15">
        <f>E9*D9</f>
        <v>0</v>
      </c>
      <c r="G9" s="10"/>
      <c r="H9" s="15">
        <f>G9*D9</f>
        <v>0</v>
      </c>
      <c r="I9" s="24"/>
      <c r="J9" s="15">
        <f>I9*D9</f>
        <v>0</v>
      </c>
      <c r="K9" s="45">
        <f>J9+H9+F9</f>
        <v>0</v>
      </c>
      <c r="L9" s="15"/>
    </row>
    <row r="10" spans="1:12" ht="12" x14ac:dyDescent="0.2">
      <c r="A10" s="37"/>
      <c r="B10" s="34" t="s">
        <v>61</v>
      </c>
      <c r="C10" s="33" t="s">
        <v>31</v>
      </c>
      <c r="D10" s="10">
        <v>15.21</v>
      </c>
      <c r="E10" s="5"/>
      <c r="F10" s="15">
        <f t="shared" ref="F10:F11" si="0">E10*D10</f>
        <v>0</v>
      </c>
      <c r="G10" s="10"/>
      <c r="H10" s="15">
        <f t="shared" ref="H10:H11" si="1">G10*D10</f>
        <v>0</v>
      </c>
      <c r="I10" s="24"/>
      <c r="J10" s="15">
        <f t="shared" ref="J10:J11" si="2">I10*D10</f>
        <v>0</v>
      </c>
      <c r="K10" s="45">
        <f t="shared" ref="K10:K11" si="3">J10+H10+F10</f>
        <v>0</v>
      </c>
      <c r="L10" s="15"/>
    </row>
    <row r="11" spans="1:12" ht="12" x14ac:dyDescent="0.2">
      <c r="A11" s="37"/>
      <c r="B11" s="34" t="s">
        <v>62</v>
      </c>
      <c r="C11" s="33" t="s">
        <v>31</v>
      </c>
      <c r="D11" s="10">
        <v>29.88</v>
      </c>
      <c r="E11" s="5"/>
      <c r="F11" s="15">
        <f t="shared" si="0"/>
        <v>0</v>
      </c>
      <c r="G11" s="10"/>
      <c r="H11" s="15">
        <f t="shared" si="1"/>
        <v>0</v>
      </c>
      <c r="I11" s="24"/>
      <c r="J11" s="15">
        <f t="shared" si="2"/>
        <v>0</v>
      </c>
      <c r="K11" s="45">
        <f t="shared" si="3"/>
        <v>0</v>
      </c>
      <c r="L11" s="15"/>
    </row>
    <row r="12" spans="1:12" ht="12" x14ac:dyDescent="0.2">
      <c r="A12" s="84"/>
      <c r="B12" s="55" t="s">
        <v>51</v>
      </c>
      <c r="C12" s="11" t="s">
        <v>36</v>
      </c>
      <c r="D12" s="10">
        <f>SUM(D13:D15)</f>
        <v>37.18</v>
      </c>
      <c r="E12" s="10"/>
      <c r="F12" s="9">
        <f>E12*D12</f>
        <v>0</v>
      </c>
      <c r="G12" s="14"/>
      <c r="H12" s="9">
        <f>G12*D12</f>
        <v>0</v>
      </c>
      <c r="I12" s="14"/>
      <c r="J12" s="9">
        <f>I12*D12</f>
        <v>0</v>
      </c>
      <c r="K12" s="46">
        <f>J12+H12+F12</f>
        <v>0</v>
      </c>
      <c r="L12" s="9">
        <f>SUM(K12:K17)</f>
        <v>0</v>
      </c>
    </row>
    <row r="13" spans="1:12" ht="12" x14ac:dyDescent="0.2">
      <c r="A13" s="37"/>
      <c r="B13" s="34" t="s">
        <v>60</v>
      </c>
      <c r="C13" s="33" t="s">
        <v>36</v>
      </c>
      <c r="D13" s="10">
        <v>5.61</v>
      </c>
      <c r="E13" s="10"/>
      <c r="F13" s="15">
        <f>E13*D13</f>
        <v>0</v>
      </c>
      <c r="G13" s="10"/>
      <c r="H13" s="15">
        <f>G13*D13</f>
        <v>0</v>
      </c>
      <c r="I13" s="24"/>
      <c r="J13" s="15">
        <f>I13*D13</f>
        <v>0</v>
      </c>
      <c r="K13" s="45">
        <f>J13+H13+F13</f>
        <v>0</v>
      </c>
      <c r="L13" s="15"/>
    </row>
    <row r="14" spans="1:12" ht="12" x14ac:dyDescent="0.2">
      <c r="A14" s="37"/>
      <c r="B14" s="34" t="s">
        <v>61</v>
      </c>
      <c r="C14" s="33" t="s">
        <v>36</v>
      </c>
      <c r="D14" s="10">
        <v>12.05</v>
      </c>
      <c r="E14" s="10"/>
      <c r="F14" s="15">
        <f t="shared" ref="F14:F15" si="4">E14*D14</f>
        <v>0</v>
      </c>
      <c r="G14" s="10"/>
      <c r="H14" s="15">
        <f t="shared" ref="H14:H15" si="5">G14*D14</f>
        <v>0</v>
      </c>
      <c r="I14" s="24"/>
      <c r="J14" s="15">
        <f t="shared" ref="J14:J15" si="6">I14*D14</f>
        <v>0</v>
      </c>
      <c r="K14" s="45">
        <f t="shared" ref="K14:K15" si="7">J14+H14+F14</f>
        <v>0</v>
      </c>
      <c r="L14" s="15"/>
    </row>
    <row r="15" spans="1:12" ht="12" x14ac:dyDescent="0.2">
      <c r="A15" s="37"/>
      <c r="B15" s="34" t="s">
        <v>62</v>
      </c>
      <c r="C15" s="33" t="s">
        <v>36</v>
      </c>
      <c r="D15" s="10">
        <v>19.52</v>
      </c>
      <c r="E15" s="10"/>
      <c r="F15" s="15">
        <f t="shared" si="4"/>
        <v>0</v>
      </c>
      <c r="G15" s="10"/>
      <c r="H15" s="15">
        <f t="shared" si="5"/>
        <v>0</v>
      </c>
      <c r="I15" s="24"/>
      <c r="J15" s="15">
        <f t="shared" si="6"/>
        <v>0</v>
      </c>
      <c r="K15" s="45">
        <f t="shared" si="7"/>
        <v>0</v>
      </c>
      <c r="L15" s="15"/>
    </row>
    <row r="16" spans="1:12" ht="12" x14ac:dyDescent="0.2">
      <c r="A16" s="81" t="s">
        <v>50</v>
      </c>
      <c r="B16" s="145" t="s">
        <v>49</v>
      </c>
      <c r="C16" s="146"/>
      <c r="D16" s="147"/>
      <c r="E16" s="148"/>
      <c r="F16" s="149">
        <f t="shared" ref="F16:F52" si="8">E16*D16</f>
        <v>0</v>
      </c>
      <c r="G16" s="150"/>
      <c r="H16" s="149">
        <f t="shared" ref="H16:H21" si="9">G16*D16</f>
        <v>0</v>
      </c>
      <c r="I16" s="150"/>
      <c r="J16" s="149">
        <f t="shared" ref="J16:J52" si="10">I16*D16</f>
        <v>0</v>
      </c>
      <c r="K16" s="151">
        <f t="shared" ref="K16:K52" si="11">J16+H16+F16</f>
        <v>0</v>
      </c>
      <c r="L16" s="149"/>
    </row>
    <row r="17" spans="1:12" ht="12" x14ac:dyDescent="0.2">
      <c r="A17" s="82"/>
      <c r="B17" s="145" t="s">
        <v>48</v>
      </c>
      <c r="C17" s="146"/>
      <c r="D17" s="147"/>
      <c r="E17" s="148"/>
      <c r="F17" s="149">
        <f t="shared" si="8"/>
        <v>0</v>
      </c>
      <c r="G17" s="150"/>
      <c r="H17" s="149">
        <f t="shared" si="9"/>
        <v>0</v>
      </c>
      <c r="I17" s="150"/>
      <c r="J17" s="149">
        <f t="shared" si="10"/>
        <v>0</v>
      </c>
      <c r="K17" s="151">
        <f t="shared" si="11"/>
        <v>0</v>
      </c>
      <c r="L17" s="149"/>
    </row>
    <row r="18" spans="1:12" ht="12" x14ac:dyDescent="0.2">
      <c r="A18" s="80"/>
      <c r="B18" s="55" t="s">
        <v>47</v>
      </c>
      <c r="C18" s="11" t="s">
        <v>31</v>
      </c>
      <c r="D18" s="10">
        <f>D8</f>
        <v>54.11</v>
      </c>
      <c r="E18" s="10"/>
      <c r="F18" s="9">
        <f t="shared" si="8"/>
        <v>0</v>
      </c>
      <c r="G18" s="14"/>
      <c r="H18" s="9">
        <f t="shared" si="9"/>
        <v>0</v>
      </c>
      <c r="I18" s="14"/>
      <c r="J18" s="9">
        <f t="shared" si="10"/>
        <v>0</v>
      </c>
      <c r="K18" s="46">
        <f t="shared" si="11"/>
        <v>0</v>
      </c>
      <c r="L18" s="9">
        <f>SUM(K18:K23)</f>
        <v>0</v>
      </c>
    </row>
    <row r="19" spans="1:12" ht="12" x14ac:dyDescent="0.2">
      <c r="A19" s="32"/>
      <c r="B19" s="34" t="s">
        <v>37</v>
      </c>
      <c r="C19" s="33" t="s">
        <v>43</v>
      </c>
      <c r="D19" s="10">
        <f>D18</f>
        <v>54.11</v>
      </c>
      <c r="E19" s="5"/>
      <c r="F19" s="15">
        <f t="shared" si="8"/>
        <v>0</v>
      </c>
      <c r="G19" s="24"/>
      <c r="H19" s="15">
        <f t="shared" si="9"/>
        <v>0</v>
      </c>
      <c r="I19" s="36"/>
      <c r="J19" s="15">
        <f t="shared" si="10"/>
        <v>0</v>
      </c>
      <c r="K19" s="45">
        <f t="shared" si="11"/>
        <v>0</v>
      </c>
      <c r="L19" s="15"/>
    </row>
    <row r="20" spans="1:12" ht="12" x14ac:dyDescent="0.2">
      <c r="A20" s="58"/>
      <c r="B20" s="35" t="s">
        <v>89</v>
      </c>
      <c r="C20" s="33" t="s">
        <v>43</v>
      </c>
      <c r="D20" s="10">
        <f>D18*1.25</f>
        <v>67.637500000000003</v>
      </c>
      <c r="E20" s="24"/>
      <c r="F20" s="15">
        <f t="shared" si="8"/>
        <v>0</v>
      </c>
      <c r="G20" s="24"/>
      <c r="H20" s="15">
        <f t="shared" si="9"/>
        <v>0</v>
      </c>
      <c r="I20" s="24"/>
      <c r="J20" s="15">
        <f t="shared" si="10"/>
        <v>0</v>
      </c>
      <c r="K20" s="45">
        <f t="shared" si="11"/>
        <v>0</v>
      </c>
      <c r="L20" s="15"/>
    </row>
    <row r="21" spans="1:12" ht="12" x14ac:dyDescent="0.2">
      <c r="A21" s="58"/>
      <c r="B21" s="26" t="s">
        <v>46</v>
      </c>
      <c r="C21" s="21" t="s">
        <v>7</v>
      </c>
      <c r="D21" s="25">
        <f>D18*0.12*0.75</f>
        <v>4.8698999999999995</v>
      </c>
      <c r="E21" s="24"/>
      <c r="F21" s="15">
        <f t="shared" si="8"/>
        <v>0</v>
      </c>
      <c r="G21" s="24"/>
      <c r="H21" s="15">
        <f t="shared" si="9"/>
        <v>0</v>
      </c>
      <c r="I21" s="24"/>
      <c r="J21" s="15">
        <f t="shared" si="10"/>
        <v>0</v>
      </c>
      <c r="K21" s="45">
        <f t="shared" si="11"/>
        <v>0</v>
      </c>
      <c r="L21" s="15"/>
    </row>
    <row r="22" spans="1:12" ht="12" x14ac:dyDescent="0.2">
      <c r="A22" s="58"/>
      <c r="B22" s="26" t="s">
        <v>45</v>
      </c>
      <c r="C22" s="21" t="s">
        <v>8</v>
      </c>
      <c r="D22" s="25">
        <f>D18*0.12*0.17*1.1</f>
        <v>1.2142284000000001</v>
      </c>
      <c r="E22" s="24"/>
      <c r="F22" s="15">
        <f t="shared" si="8"/>
        <v>0</v>
      </c>
      <c r="G22" s="24"/>
      <c r="H22" s="15"/>
      <c r="I22" s="24"/>
      <c r="J22" s="15">
        <f t="shared" si="10"/>
        <v>0</v>
      </c>
      <c r="K22" s="45">
        <f t="shared" si="11"/>
        <v>0</v>
      </c>
      <c r="L22" s="15"/>
    </row>
    <row r="23" spans="1:12" ht="12" x14ac:dyDescent="0.3">
      <c r="A23" s="28"/>
      <c r="B23" s="27" t="s">
        <v>10</v>
      </c>
      <c r="C23" s="21" t="s">
        <v>5</v>
      </c>
      <c r="D23" s="24">
        <v>3</v>
      </c>
      <c r="E23" s="24"/>
      <c r="F23" s="15">
        <f t="shared" si="8"/>
        <v>0</v>
      </c>
      <c r="G23" s="24"/>
      <c r="H23" s="15">
        <f t="shared" ref="H23:H52" si="12">G23*D23</f>
        <v>0</v>
      </c>
      <c r="I23" s="24"/>
      <c r="J23" s="15">
        <f t="shared" si="10"/>
        <v>0</v>
      </c>
      <c r="K23" s="45">
        <f t="shared" si="11"/>
        <v>0</v>
      </c>
      <c r="L23" s="15"/>
    </row>
    <row r="24" spans="1:12" ht="12" x14ac:dyDescent="0.2">
      <c r="A24" s="80"/>
      <c r="B24" s="55" t="s">
        <v>44</v>
      </c>
      <c r="C24" s="11" t="s">
        <v>31</v>
      </c>
      <c r="D24" s="10">
        <f>D8</f>
        <v>54.11</v>
      </c>
      <c r="E24" s="10"/>
      <c r="F24" s="9">
        <f t="shared" si="8"/>
        <v>0</v>
      </c>
      <c r="G24" s="14"/>
      <c r="H24" s="9">
        <f t="shared" si="12"/>
        <v>0</v>
      </c>
      <c r="I24" s="14"/>
      <c r="J24" s="9">
        <f t="shared" si="10"/>
        <v>0</v>
      </c>
      <c r="K24" s="46">
        <f t="shared" si="11"/>
        <v>0</v>
      </c>
      <c r="L24" s="9">
        <f>SUM(K24:K28)</f>
        <v>0</v>
      </c>
    </row>
    <row r="25" spans="1:12" ht="12" x14ac:dyDescent="0.2">
      <c r="A25" s="32"/>
      <c r="B25" s="34" t="s">
        <v>37</v>
      </c>
      <c r="C25" s="33" t="s">
        <v>43</v>
      </c>
      <c r="D25" s="24">
        <f>D24</f>
        <v>54.11</v>
      </c>
      <c r="E25" s="5"/>
      <c r="F25" s="15">
        <f t="shared" si="8"/>
        <v>0</v>
      </c>
      <c r="G25" s="5"/>
      <c r="H25" s="15">
        <f t="shared" si="12"/>
        <v>0</v>
      </c>
      <c r="I25" s="5"/>
      <c r="J25" s="15">
        <f t="shared" si="10"/>
        <v>0</v>
      </c>
      <c r="K25" s="45">
        <f t="shared" si="11"/>
        <v>0</v>
      </c>
      <c r="L25" s="15"/>
    </row>
    <row r="26" spans="1:12" ht="12" x14ac:dyDescent="0.2">
      <c r="A26" s="32"/>
      <c r="B26" s="31" t="s">
        <v>86</v>
      </c>
      <c r="C26" s="33" t="s">
        <v>36</v>
      </c>
      <c r="D26" s="30">
        <f>D24*1.15</f>
        <v>62.226499999999994</v>
      </c>
      <c r="E26" s="30"/>
      <c r="F26" s="15">
        <f t="shared" si="8"/>
        <v>0</v>
      </c>
      <c r="G26" s="29"/>
      <c r="H26" s="15">
        <f t="shared" si="12"/>
        <v>0</v>
      </c>
      <c r="I26" s="29"/>
      <c r="J26" s="15">
        <f t="shared" si="10"/>
        <v>0</v>
      </c>
      <c r="K26" s="45">
        <f t="shared" si="11"/>
        <v>0</v>
      </c>
      <c r="L26" s="15"/>
    </row>
    <row r="27" spans="1:12" ht="12" x14ac:dyDescent="0.2">
      <c r="A27" s="32"/>
      <c r="B27" s="31" t="s">
        <v>87</v>
      </c>
      <c r="C27" s="4" t="s">
        <v>3</v>
      </c>
      <c r="D27" s="30">
        <f>D24*1.15</f>
        <v>62.226499999999994</v>
      </c>
      <c r="E27" s="30"/>
      <c r="F27" s="15">
        <f t="shared" si="8"/>
        <v>0</v>
      </c>
      <c r="G27" s="29"/>
      <c r="H27" s="15">
        <f t="shared" si="12"/>
        <v>0</v>
      </c>
      <c r="I27" s="29"/>
      <c r="J27" s="15">
        <f t="shared" si="10"/>
        <v>0</v>
      </c>
      <c r="K27" s="45">
        <f t="shared" si="11"/>
        <v>0</v>
      </c>
      <c r="L27" s="15"/>
    </row>
    <row r="28" spans="1:12" ht="12" x14ac:dyDescent="0.3">
      <c r="A28" s="28"/>
      <c r="B28" s="27" t="s">
        <v>10</v>
      </c>
      <c r="C28" s="21" t="s">
        <v>5</v>
      </c>
      <c r="D28" s="24">
        <v>2</v>
      </c>
      <c r="E28" s="24"/>
      <c r="F28" s="15">
        <f t="shared" si="8"/>
        <v>0</v>
      </c>
      <c r="G28" s="16"/>
      <c r="H28" s="15">
        <f t="shared" si="12"/>
        <v>0</v>
      </c>
      <c r="I28" s="16"/>
      <c r="J28" s="15">
        <f t="shared" si="10"/>
        <v>0</v>
      </c>
      <c r="K28" s="45">
        <f t="shared" si="11"/>
        <v>0</v>
      </c>
      <c r="L28" s="15"/>
    </row>
    <row r="29" spans="1:12" ht="12" x14ac:dyDescent="0.2">
      <c r="A29" s="80"/>
      <c r="B29" s="55" t="s">
        <v>65</v>
      </c>
      <c r="C29" s="11" t="s">
        <v>31</v>
      </c>
      <c r="D29" s="10">
        <f>D12</f>
        <v>37.18</v>
      </c>
      <c r="E29" s="10"/>
      <c r="F29" s="9">
        <f t="shared" si="8"/>
        <v>0</v>
      </c>
      <c r="G29" s="14"/>
      <c r="H29" s="9">
        <f t="shared" si="12"/>
        <v>0</v>
      </c>
      <c r="I29" s="14"/>
      <c r="J29" s="9">
        <f t="shared" si="10"/>
        <v>0</v>
      </c>
      <c r="K29" s="46">
        <f t="shared" si="11"/>
        <v>0</v>
      </c>
      <c r="L29" s="9">
        <f>SUM(K29:K30)</f>
        <v>0</v>
      </c>
    </row>
    <row r="30" spans="1:12" ht="12" x14ac:dyDescent="0.2">
      <c r="A30" s="32"/>
      <c r="B30" s="34" t="s">
        <v>65</v>
      </c>
      <c r="C30" s="33" t="s">
        <v>36</v>
      </c>
      <c r="D30" s="24">
        <f>D29</f>
        <v>37.18</v>
      </c>
      <c r="E30" s="30"/>
      <c r="F30" s="15">
        <f t="shared" si="8"/>
        <v>0</v>
      </c>
      <c r="G30" s="30"/>
      <c r="H30" s="15">
        <f t="shared" si="12"/>
        <v>0</v>
      </c>
      <c r="I30" s="5"/>
      <c r="J30" s="15">
        <f t="shared" si="10"/>
        <v>0</v>
      </c>
      <c r="K30" s="45">
        <f t="shared" si="11"/>
        <v>0</v>
      </c>
      <c r="L30" s="15"/>
    </row>
    <row r="31" spans="1:12" ht="24" x14ac:dyDescent="0.2">
      <c r="A31" s="80"/>
      <c r="B31" s="55" t="s">
        <v>115</v>
      </c>
      <c r="C31" s="11" t="s">
        <v>36</v>
      </c>
      <c r="D31" s="10">
        <f>D29</f>
        <v>37.18</v>
      </c>
      <c r="E31" s="10"/>
      <c r="F31" s="9">
        <f t="shared" si="8"/>
        <v>0</v>
      </c>
      <c r="G31" s="14"/>
      <c r="H31" s="9">
        <f t="shared" si="12"/>
        <v>0</v>
      </c>
      <c r="I31" s="14"/>
      <c r="J31" s="9">
        <f t="shared" si="10"/>
        <v>0</v>
      </c>
      <c r="K31" s="46">
        <f t="shared" si="11"/>
        <v>0</v>
      </c>
      <c r="L31" s="9">
        <f>SUM(K31:K32)</f>
        <v>0</v>
      </c>
    </row>
    <row r="32" spans="1:12" ht="12" x14ac:dyDescent="0.2">
      <c r="A32" s="95"/>
      <c r="B32" s="88" t="s">
        <v>66</v>
      </c>
      <c r="C32" s="89" t="s">
        <v>116</v>
      </c>
      <c r="D32" s="25">
        <f>D31/9</f>
        <v>4.1311111111111112</v>
      </c>
      <c r="E32" s="10"/>
      <c r="F32" s="9">
        <f t="shared" si="8"/>
        <v>0</v>
      </c>
      <c r="G32" s="30"/>
      <c r="H32" s="9">
        <f t="shared" si="12"/>
        <v>0</v>
      </c>
      <c r="I32" s="90"/>
      <c r="J32" s="9">
        <f t="shared" si="10"/>
        <v>0</v>
      </c>
      <c r="K32" s="46">
        <f t="shared" si="11"/>
        <v>0</v>
      </c>
      <c r="L32" s="9"/>
    </row>
    <row r="33" spans="1:12" ht="12" x14ac:dyDescent="0.2">
      <c r="A33" s="79">
        <v>23</v>
      </c>
      <c r="B33" s="55" t="s">
        <v>41</v>
      </c>
      <c r="C33" s="11" t="s">
        <v>31</v>
      </c>
      <c r="D33" s="10">
        <f>D24</f>
        <v>54.11</v>
      </c>
      <c r="E33" s="10"/>
      <c r="F33" s="9">
        <f t="shared" si="8"/>
        <v>0</v>
      </c>
      <c r="G33" s="14"/>
      <c r="H33" s="9">
        <f t="shared" si="12"/>
        <v>0</v>
      </c>
      <c r="I33" s="14"/>
      <c r="J33" s="9">
        <f t="shared" si="10"/>
        <v>0</v>
      </c>
      <c r="K33" s="46">
        <f t="shared" si="11"/>
        <v>0</v>
      </c>
      <c r="L33" s="9">
        <f>SUM(K33:K39)</f>
        <v>0</v>
      </c>
    </row>
    <row r="34" spans="1:12" ht="12" x14ac:dyDescent="0.2">
      <c r="A34" s="59"/>
      <c r="B34" s="26" t="s">
        <v>37</v>
      </c>
      <c r="C34" s="21" t="s">
        <v>31</v>
      </c>
      <c r="D34" s="24">
        <f>D33</f>
        <v>54.11</v>
      </c>
      <c r="E34" s="16"/>
      <c r="F34" s="15">
        <f t="shared" si="8"/>
        <v>0</v>
      </c>
      <c r="G34" s="24"/>
      <c r="H34" s="15">
        <f t="shared" si="12"/>
        <v>0</v>
      </c>
      <c r="I34" s="16"/>
      <c r="J34" s="15">
        <f t="shared" si="10"/>
        <v>0</v>
      </c>
      <c r="K34" s="45">
        <f t="shared" si="11"/>
        <v>0</v>
      </c>
      <c r="L34" s="15"/>
    </row>
    <row r="35" spans="1:12" ht="12" x14ac:dyDescent="0.2">
      <c r="A35" s="59"/>
      <c r="B35" s="23" t="s">
        <v>40</v>
      </c>
      <c r="C35" s="18" t="s">
        <v>31</v>
      </c>
      <c r="D35" s="16">
        <f>D34*1.05</f>
        <v>56.8155</v>
      </c>
      <c r="E35" s="16"/>
      <c r="F35" s="15">
        <f t="shared" si="8"/>
        <v>0</v>
      </c>
      <c r="G35" s="16"/>
      <c r="H35" s="15">
        <f t="shared" si="12"/>
        <v>0</v>
      </c>
      <c r="I35" s="16"/>
      <c r="J35" s="15">
        <f t="shared" si="10"/>
        <v>0</v>
      </c>
      <c r="K35" s="45">
        <f t="shared" si="11"/>
        <v>0</v>
      </c>
      <c r="L35" s="15"/>
    </row>
    <row r="36" spans="1:12" ht="12" x14ac:dyDescent="0.2">
      <c r="A36" s="59"/>
      <c r="B36" s="23" t="s">
        <v>88</v>
      </c>
      <c r="C36" s="18" t="s">
        <v>3</v>
      </c>
      <c r="D36" s="14">
        <f>D33*0.3*25</f>
        <v>405.82499999999999</v>
      </c>
      <c r="E36" s="16"/>
      <c r="F36" s="15">
        <f t="shared" si="8"/>
        <v>0</v>
      </c>
      <c r="G36" s="16"/>
      <c r="H36" s="15">
        <f t="shared" si="12"/>
        <v>0</v>
      </c>
      <c r="I36" s="16"/>
      <c r="J36" s="15">
        <f t="shared" si="10"/>
        <v>0</v>
      </c>
      <c r="K36" s="45">
        <f t="shared" si="11"/>
        <v>0</v>
      </c>
      <c r="L36" s="15"/>
    </row>
    <row r="37" spans="1:12" ht="12" x14ac:dyDescent="0.2">
      <c r="A37" s="59"/>
      <c r="B37" s="26" t="s">
        <v>33</v>
      </c>
      <c r="C37" s="21" t="s">
        <v>2</v>
      </c>
      <c r="D37" s="25">
        <v>15</v>
      </c>
      <c r="E37" s="24"/>
      <c r="F37" s="15">
        <f t="shared" si="8"/>
        <v>0</v>
      </c>
      <c r="G37" s="16"/>
      <c r="H37" s="15">
        <f t="shared" si="12"/>
        <v>0</v>
      </c>
      <c r="I37" s="16"/>
      <c r="J37" s="15">
        <f t="shared" si="10"/>
        <v>0</v>
      </c>
      <c r="K37" s="45">
        <f t="shared" si="11"/>
        <v>0</v>
      </c>
      <c r="L37" s="15"/>
    </row>
    <row r="38" spans="1:12" ht="12" x14ac:dyDescent="0.2">
      <c r="A38" s="59"/>
      <c r="B38" s="23" t="s">
        <v>32</v>
      </c>
      <c r="C38" s="18" t="s">
        <v>3</v>
      </c>
      <c r="D38" s="14">
        <f>D33*0.25</f>
        <v>13.5275</v>
      </c>
      <c r="E38" s="16"/>
      <c r="F38" s="15">
        <f t="shared" si="8"/>
        <v>0</v>
      </c>
      <c r="G38" s="16"/>
      <c r="H38" s="15">
        <f t="shared" si="12"/>
        <v>0</v>
      </c>
      <c r="I38" s="16"/>
      <c r="J38" s="15">
        <f t="shared" si="10"/>
        <v>0</v>
      </c>
      <c r="K38" s="45">
        <f t="shared" si="11"/>
        <v>0</v>
      </c>
      <c r="L38" s="15"/>
    </row>
    <row r="39" spans="1:12" ht="12" x14ac:dyDescent="0.2">
      <c r="A39" s="60"/>
      <c r="B39" s="23" t="s">
        <v>10</v>
      </c>
      <c r="C39" s="18" t="s">
        <v>5</v>
      </c>
      <c r="D39" s="16">
        <v>3</v>
      </c>
      <c r="E39" s="16"/>
      <c r="F39" s="15">
        <f t="shared" si="8"/>
        <v>0</v>
      </c>
      <c r="G39" s="16"/>
      <c r="H39" s="15">
        <f t="shared" si="12"/>
        <v>0</v>
      </c>
      <c r="I39" s="16"/>
      <c r="J39" s="15">
        <f t="shared" si="10"/>
        <v>0</v>
      </c>
      <c r="K39" s="45">
        <f t="shared" si="11"/>
        <v>0</v>
      </c>
      <c r="L39" s="15"/>
    </row>
    <row r="40" spans="1:12" ht="12" x14ac:dyDescent="0.2">
      <c r="A40" s="79">
        <v>25</v>
      </c>
      <c r="B40" s="55" t="s">
        <v>38</v>
      </c>
      <c r="C40" s="11" t="s">
        <v>36</v>
      </c>
      <c r="D40" s="10">
        <v>30.52</v>
      </c>
      <c r="E40" s="10"/>
      <c r="F40" s="9">
        <f t="shared" si="8"/>
        <v>0</v>
      </c>
      <c r="G40" s="14"/>
      <c r="H40" s="9">
        <f t="shared" si="12"/>
        <v>0</v>
      </c>
      <c r="I40" s="14"/>
      <c r="J40" s="9">
        <f t="shared" si="10"/>
        <v>0</v>
      </c>
      <c r="K40" s="46">
        <f t="shared" si="11"/>
        <v>0</v>
      </c>
      <c r="L40" s="9">
        <f>SUM(K40:K46)</f>
        <v>0</v>
      </c>
    </row>
    <row r="41" spans="1:12" ht="12" x14ac:dyDescent="0.2">
      <c r="A41" s="59"/>
      <c r="B41" s="26" t="s">
        <v>37</v>
      </c>
      <c r="C41" s="21" t="s">
        <v>36</v>
      </c>
      <c r="D41" s="24">
        <f>D40</f>
        <v>30.52</v>
      </c>
      <c r="E41" s="16"/>
      <c r="F41" s="15">
        <f t="shared" si="8"/>
        <v>0</v>
      </c>
      <c r="G41" s="16"/>
      <c r="H41" s="15">
        <f t="shared" si="12"/>
        <v>0</v>
      </c>
      <c r="I41" s="16"/>
      <c r="J41" s="15">
        <f t="shared" si="10"/>
        <v>0</v>
      </c>
      <c r="K41" s="45">
        <f t="shared" si="11"/>
        <v>0</v>
      </c>
      <c r="L41" s="15"/>
    </row>
    <row r="42" spans="1:12" ht="12" x14ac:dyDescent="0.2">
      <c r="A42" s="59"/>
      <c r="B42" s="23" t="s">
        <v>90</v>
      </c>
      <c r="C42" s="18" t="s">
        <v>31</v>
      </c>
      <c r="D42" s="16">
        <f>D41*0.1</f>
        <v>3.052</v>
      </c>
      <c r="E42" s="16"/>
      <c r="F42" s="15">
        <f t="shared" si="8"/>
        <v>0</v>
      </c>
      <c r="G42" s="16"/>
      <c r="H42" s="15">
        <f t="shared" si="12"/>
        <v>0</v>
      </c>
      <c r="I42" s="16"/>
      <c r="J42" s="15">
        <f t="shared" si="10"/>
        <v>0</v>
      </c>
      <c r="K42" s="45">
        <f t="shared" si="11"/>
        <v>0</v>
      </c>
      <c r="L42" s="15"/>
    </row>
    <row r="43" spans="1:12" ht="12" x14ac:dyDescent="0.2">
      <c r="A43" s="59"/>
      <c r="B43" s="23" t="s">
        <v>88</v>
      </c>
      <c r="C43" s="18" t="s">
        <v>3</v>
      </c>
      <c r="D43" s="14">
        <f>D40*0.1*0.3*25</f>
        <v>22.89</v>
      </c>
      <c r="E43" s="16"/>
      <c r="F43" s="15">
        <f t="shared" si="8"/>
        <v>0</v>
      </c>
      <c r="G43" s="16"/>
      <c r="H43" s="15">
        <f t="shared" si="12"/>
        <v>0</v>
      </c>
      <c r="I43" s="16"/>
      <c r="J43" s="15">
        <f t="shared" si="10"/>
        <v>0</v>
      </c>
      <c r="K43" s="45">
        <f t="shared" si="11"/>
        <v>0</v>
      </c>
      <c r="L43" s="15"/>
    </row>
    <row r="44" spans="1:12" ht="12" x14ac:dyDescent="0.2">
      <c r="A44" s="59"/>
      <c r="B44" s="26" t="s">
        <v>33</v>
      </c>
      <c r="C44" s="21" t="s">
        <v>2</v>
      </c>
      <c r="D44" s="25">
        <v>3</v>
      </c>
      <c r="E44" s="24"/>
      <c r="F44" s="15">
        <f t="shared" si="8"/>
        <v>0</v>
      </c>
      <c r="G44" s="16"/>
      <c r="H44" s="15">
        <f t="shared" si="12"/>
        <v>0</v>
      </c>
      <c r="I44" s="16"/>
      <c r="J44" s="15">
        <f t="shared" si="10"/>
        <v>0</v>
      </c>
      <c r="K44" s="45">
        <f t="shared" si="11"/>
        <v>0</v>
      </c>
      <c r="L44" s="15"/>
    </row>
    <row r="45" spans="1:12" ht="12" x14ac:dyDescent="0.2">
      <c r="A45" s="59"/>
      <c r="B45" s="23" t="s">
        <v>32</v>
      </c>
      <c r="C45" s="18" t="s">
        <v>3</v>
      </c>
      <c r="D45" s="14">
        <f>D40*0.1*0.2</f>
        <v>0.61040000000000005</v>
      </c>
      <c r="E45" s="16"/>
      <c r="F45" s="15">
        <f t="shared" si="8"/>
        <v>0</v>
      </c>
      <c r="G45" s="16"/>
      <c r="H45" s="15">
        <f t="shared" si="12"/>
        <v>0</v>
      </c>
      <c r="I45" s="16"/>
      <c r="J45" s="15">
        <f t="shared" si="10"/>
        <v>0</v>
      </c>
      <c r="K45" s="45">
        <f t="shared" si="11"/>
        <v>0</v>
      </c>
      <c r="L45" s="15"/>
    </row>
    <row r="46" spans="1:12" ht="12" x14ac:dyDescent="0.2">
      <c r="A46" s="60"/>
      <c r="B46" s="23" t="s">
        <v>10</v>
      </c>
      <c r="C46" s="18" t="s">
        <v>5</v>
      </c>
      <c r="D46" s="16">
        <v>2</v>
      </c>
      <c r="E46" s="16"/>
      <c r="F46" s="15">
        <f t="shared" si="8"/>
        <v>0</v>
      </c>
      <c r="G46" s="16"/>
      <c r="H46" s="15">
        <f t="shared" si="12"/>
        <v>0</v>
      </c>
      <c r="I46" s="16"/>
      <c r="J46" s="15">
        <f t="shared" si="10"/>
        <v>0</v>
      </c>
      <c r="K46" s="45">
        <f t="shared" si="11"/>
        <v>0</v>
      </c>
      <c r="L46" s="15"/>
    </row>
    <row r="47" spans="1:12" ht="12" x14ac:dyDescent="0.2">
      <c r="A47" s="22"/>
      <c r="B47" s="145" t="s">
        <v>19</v>
      </c>
      <c r="C47" s="146"/>
      <c r="D47" s="147"/>
      <c r="E47" s="148"/>
      <c r="F47" s="149">
        <f t="shared" si="8"/>
        <v>0</v>
      </c>
      <c r="G47" s="150"/>
      <c r="H47" s="149">
        <f t="shared" si="12"/>
        <v>0</v>
      </c>
      <c r="I47" s="150"/>
      <c r="J47" s="149">
        <f t="shared" si="10"/>
        <v>0</v>
      </c>
      <c r="K47" s="151">
        <f t="shared" si="11"/>
        <v>0</v>
      </c>
      <c r="L47" s="149"/>
    </row>
    <row r="48" spans="1:12" ht="12" x14ac:dyDescent="0.2">
      <c r="A48" s="143"/>
      <c r="B48" s="55" t="s">
        <v>30</v>
      </c>
      <c r="C48" s="11" t="s">
        <v>26</v>
      </c>
      <c r="D48" s="10">
        <v>28.57</v>
      </c>
      <c r="E48" s="10"/>
      <c r="F48" s="9">
        <f t="shared" si="8"/>
        <v>0</v>
      </c>
      <c r="G48" s="14"/>
      <c r="H48" s="9">
        <f t="shared" si="12"/>
        <v>0</v>
      </c>
      <c r="I48" s="14"/>
      <c r="J48" s="9">
        <f t="shared" si="10"/>
        <v>0</v>
      </c>
      <c r="K48" s="46">
        <f t="shared" si="11"/>
        <v>0</v>
      </c>
      <c r="L48" s="9">
        <f>SUM(K48:K52)</f>
        <v>0</v>
      </c>
    </row>
    <row r="49" spans="1:44" ht="12" x14ac:dyDescent="0.2">
      <c r="A49" s="20"/>
      <c r="B49" s="19" t="s">
        <v>23</v>
      </c>
      <c r="C49" s="18" t="s">
        <v>26</v>
      </c>
      <c r="D49" s="17">
        <f>D48</f>
        <v>28.57</v>
      </c>
      <c r="E49" s="17"/>
      <c r="F49" s="15">
        <f t="shared" si="8"/>
        <v>0</v>
      </c>
      <c r="G49" s="16"/>
      <c r="H49" s="15">
        <f t="shared" si="12"/>
        <v>0</v>
      </c>
      <c r="I49" s="16"/>
      <c r="J49" s="15">
        <f t="shared" si="10"/>
        <v>0</v>
      </c>
      <c r="K49" s="45">
        <f t="shared" si="11"/>
        <v>0</v>
      </c>
      <c r="L49" s="15"/>
    </row>
    <row r="50" spans="1:44" ht="12" x14ac:dyDescent="0.2">
      <c r="A50" s="20"/>
      <c r="B50" s="19" t="s">
        <v>29</v>
      </c>
      <c r="C50" s="18" t="s">
        <v>28</v>
      </c>
      <c r="D50" s="17">
        <f>D48/8</f>
        <v>3.57125</v>
      </c>
      <c r="E50" s="17"/>
      <c r="F50" s="15">
        <f t="shared" si="8"/>
        <v>0</v>
      </c>
      <c r="G50" s="16"/>
      <c r="H50" s="15">
        <f t="shared" si="12"/>
        <v>0</v>
      </c>
      <c r="I50" s="16"/>
      <c r="J50" s="15">
        <f t="shared" si="10"/>
        <v>0</v>
      </c>
      <c r="K50" s="45">
        <f t="shared" si="11"/>
        <v>0</v>
      </c>
      <c r="L50" s="15"/>
    </row>
    <row r="51" spans="1:44" ht="12" x14ac:dyDescent="0.2">
      <c r="A51" s="20"/>
      <c r="B51" s="19" t="s">
        <v>91</v>
      </c>
      <c r="C51" s="18" t="s">
        <v>3</v>
      </c>
      <c r="D51" s="17">
        <f>D48*0.25</f>
        <v>7.1425000000000001</v>
      </c>
      <c r="E51" s="17"/>
      <c r="F51" s="15">
        <f t="shared" si="8"/>
        <v>0</v>
      </c>
      <c r="G51" s="16"/>
      <c r="H51" s="15">
        <f t="shared" si="12"/>
        <v>0</v>
      </c>
      <c r="I51" s="16"/>
      <c r="J51" s="15">
        <f t="shared" si="10"/>
        <v>0</v>
      </c>
      <c r="K51" s="45">
        <f t="shared" si="11"/>
        <v>0</v>
      </c>
      <c r="L51" s="15"/>
    </row>
    <row r="52" spans="1:44" ht="12" x14ac:dyDescent="0.2">
      <c r="A52" s="20"/>
      <c r="B52" s="19" t="s">
        <v>10</v>
      </c>
      <c r="C52" s="18" t="s">
        <v>5</v>
      </c>
      <c r="D52" s="17">
        <v>2</v>
      </c>
      <c r="E52" s="17"/>
      <c r="F52" s="15">
        <f t="shared" si="8"/>
        <v>0</v>
      </c>
      <c r="G52" s="16"/>
      <c r="H52" s="15">
        <f t="shared" si="12"/>
        <v>0</v>
      </c>
      <c r="I52" s="16"/>
      <c r="J52" s="15">
        <f t="shared" si="10"/>
        <v>0</v>
      </c>
      <c r="K52" s="45">
        <f t="shared" si="11"/>
        <v>0</v>
      </c>
      <c r="L52" s="15"/>
    </row>
    <row r="53" spans="1:44" s="7" customFormat="1" ht="12" x14ac:dyDescent="0.2">
      <c r="A53" s="143"/>
      <c r="B53" s="55" t="s">
        <v>25</v>
      </c>
      <c r="C53" s="11" t="s">
        <v>24</v>
      </c>
      <c r="D53" s="10">
        <v>12.219999999999999</v>
      </c>
      <c r="E53" s="10"/>
      <c r="F53" s="9"/>
      <c r="G53" s="14"/>
      <c r="H53" s="9"/>
      <c r="I53" s="14"/>
      <c r="J53" s="9"/>
      <c r="K53" s="46"/>
      <c r="L53" s="9">
        <f>SUM(K53:K56)</f>
        <v>0</v>
      </c>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row>
    <row r="54" spans="1:44" s="7" customFormat="1" ht="12" x14ac:dyDescent="0.2">
      <c r="A54" s="13"/>
      <c r="B54" s="12" t="s">
        <v>23</v>
      </c>
      <c r="C54" s="11" t="s">
        <v>22</v>
      </c>
      <c r="D54" s="10">
        <f>D53</f>
        <v>12.219999999999999</v>
      </c>
      <c r="E54" s="10"/>
      <c r="F54" s="9">
        <f>E54*D54</f>
        <v>0</v>
      </c>
      <c r="G54" s="10"/>
      <c r="H54" s="9">
        <f>G54*D54</f>
        <v>0</v>
      </c>
      <c r="I54" s="10"/>
      <c r="J54" s="9">
        <f>I54*D54</f>
        <v>0</v>
      </c>
      <c r="K54" s="46">
        <f>J54+H54+F54</f>
        <v>0</v>
      </c>
      <c r="L54" s="9"/>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1:44" s="7" customFormat="1" ht="12" x14ac:dyDescent="0.2">
      <c r="A55" s="13"/>
      <c r="B55" s="12" t="s">
        <v>66</v>
      </c>
      <c r="C55" s="11" t="s">
        <v>1</v>
      </c>
      <c r="D55" s="10">
        <f>D53/6</f>
        <v>2.0366666666666666</v>
      </c>
      <c r="E55" s="10"/>
      <c r="F55" s="9">
        <f>E55*D55</f>
        <v>0</v>
      </c>
      <c r="G55" s="10"/>
      <c r="H55" s="9">
        <f>G55*D55</f>
        <v>0</v>
      </c>
      <c r="I55" s="10"/>
      <c r="J55" s="9">
        <f>I55*D55</f>
        <v>0</v>
      </c>
      <c r="K55" s="46">
        <f>J55+H55+F55</f>
        <v>0</v>
      </c>
      <c r="L55" s="9"/>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1:44" s="7" customFormat="1" ht="12" x14ac:dyDescent="0.2">
      <c r="A56" s="13"/>
      <c r="B56" s="12" t="s">
        <v>10</v>
      </c>
      <c r="C56" s="11" t="s">
        <v>5</v>
      </c>
      <c r="D56" s="10">
        <v>2</v>
      </c>
      <c r="E56" s="10"/>
      <c r="F56" s="9">
        <f>E56*D56</f>
        <v>0</v>
      </c>
      <c r="G56" s="10"/>
      <c r="H56" s="9">
        <f>G56*D56</f>
        <v>0</v>
      </c>
      <c r="I56" s="10"/>
      <c r="J56" s="9">
        <f>I56*D56</f>
        <v>0</v>
      </c>
      <c r="K56" s="46">
        <f>J56+H56+F56</f>
        <v>0</v>
      </c>
      <c r="L56" s="9"/>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1:44" s="7" customFormat="1" ht="12" x14ac:dyDescent="0.2">
      <c r="A57" s="143"/>
      <c r="B57" s="55" t="s">
        <v>67</v>
      </c>
      <c r="C57" s="11" t="s">
        <v>24</v>
      </c>
      <c r="D57" s="10">
        <v>16.309999999999999</v>
      </c>
      <c r="E57" s="10"/>
      <c r="F57" s="9"/>
      <c r="G57" s="14"/>
      <c r="H57" s="9"/>
      <c r="I57" s="14"/>
      <c r="J57" s="9"/>
      <c r="K57" s="46"/>
      <c r="L57" s="9">
        <f>SUM(K57:K60)</f>
        <v>0</v>
      </c>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row>
    <row r="58" spans="1:44" s="7" customFormat="1" ht="12" x14ac:dyDescent="0.2">
      <c r="A58" s="13"/>
      <c r="B58" s="12" t="s">
        <v>23</v>
      </c>
      <c r="C58" s="11" t="s">
        <v>22</v>
      </c>
      <c r="D58" s="10">
        <f>D57</f>
        <v>16.309999999999999</v>
      </c>
      <c r="E58" s="10"/>
      <c r="F58" s="9">
        <f>E58*D58</f>
        <v>0</v>
      </c>
      <c r="G58" s="10"/>
      <c r="H58" s="9">
        <f>G58*D58</f>
        <v>0</v>
      </c>
      <c r="I58" s="10"/>
      <c r="J58" s="9">
        <f>I58*D58</f>
        <v>0</v>
      </c>
      <c r="K58" s="46">
        <f t="shared" ref="K58:K63" si="13">J58+H58+F58</f>
        <v>0</v>
      </c>
      <c r="L58" s="9"/>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1:44" s="7" customFormat="1" ht="12" x14ac:dyDescent="0.2">
      <c r="A59" s="13"/>
      <c r="B59" s="12" t="s">
        <v>66</v>
      </c>
      <c r="C59" s="11" t="s">
        <v>1</v>
      </c>
      <c r="D59" s="10">
        <f>D57/8</f>
        <v>2.0387499999999998</v>
      </c>
      <c r="E59" s="10"/>
      <c r="F59" s="9">
        <f>E59*D59</f>
        <v>0</v>
      </c>
      <c r="G59" s="10"/>
      <c r="H59" s="9">
        <f>G59*D59</f>
        <v>0</v>
      </c>
      <c r="I59" s="10"/>
      <c r="J59" s="9">
        <f>I59*D59</f>
        <v>0</v>
      </c>
      <c r="K59" s="46">
        <f t="shared" si="13"/>
        <v>0</v>
      </c>
      <c r="L59" s="9"/>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row>
    <row r="60" spans="1:44" s="7" customFormat="1" ht="12" x14ac:dyDescent="0.2">
      <c r="A60" s="13"/>
      <c r="B60" s="12" t="s">
        <v>10</v>
      </c>
      <c r="C60" s="11" t="s">
        <v>5</v>
      </c>
      <c r="D60" s="10">
        <v>5</v>
      </c>
      <c r="E60" s="10"/>
      <c r="F60" s="9">
        <f>E60*D60</f>
        <v>0</v>
      </c>
      <c r="G60" s="10"/>
      <c r="H60" s="9">
        <f>G60*D60</f>
        <v>0</v>
      </c>
      <c r="I60" s="10"/>
      <c r="J60" s="9">
        <f>I60*D60</f>
        <v>0</v>
      </c>
      <c r="K60" s="46">
        <f t="shared" si="13"/>
        <v>0</v>
      </c>
      <c r="L60" s="9"/>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1:44" s="7" customFormat="1" ht="12" x14ac:dyDescent="0.2">
      <c r="A61" s="143"/>
      <c r="B61" s="55" t="s">
        <v>18</v>
      </c>
      <c r="C61" s="11" t="s">
        <v>13</v>
      </c>
      <c r="D61" s="10">
        <v>1</v>
      </c>
      <c r="E61" s="10"/>
      <c r="F61" s="9">
        <f>E61*D61</f>
        <v>0</v>
      </c>
      <c r="G61" s="14"/>
      <c r="H61" s="9"/>
      <c r="I61" s="14"/>
      <c r="J61" s="9">
        <f>I61*D61</f>
        <v>0</v>
      </c>
      <c r="K61" s="46">
        <f t="shared" si="13"/>
        <v>0</v>
      </c>
      <c r="L61" s="9">
        <f>K61</f>
        <v>0</v>
      </c>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row>
    <row r="62" spans="1:44" s="7" customFormat="1" ht="12" x14ac:dyDescent="0.2">
      <c r="A62" s="143"/>
      <c r="B62" s="55" t="s">
        <v>21</v>
      </c>
      <c r="C62" s="11" t="s">
        <v>13</v>
      </c>
      <c r="D62" s="10">
        <v>2</v>
      </c>
      <c r="E62" s="10"/>
      <c r="F62" s="9">
        <f>E62*D62</f>
        <v>0</v>
      </c>
      <c r="G62" s="14"/>
      <c r="H62" s="9">
        <f>G62*D62</f>
        <v>0</v>
      </c>
      <c r="I62" s="14"/>
      <c r="J62" s="9">
        <f>I62*D62</f>
        <v>0</v>
      </c>
      <c r="K62" s="46">
        <f t="shared" si="13"/>
        <v>0</v>
      </c>
      <c r="L62" s="9">
        <f>K62</f>
        <v>0</v>
      </c>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1:44" ht="12" x14ac:dyDescent="0.2">
      <c r="A63" s="6"/>
      <c r="B63" s="158" t="s">
        <v>4</v>
      </c>
      <c r="C63" s="159"/>
      <c r="D63" s="160"/>
      <c r="E63" s="160"/>
      <c r="F63" s="161">
        <f>SUM(F8:F62)</f>
        <v>0</v>
      </c>
      <c r="G63" s="161"/>
      <c r="H63" s="161">
        <f>SUM(H8:H62)</f>
        <v>0</v>
      </c>
      <c r="I63" s="161"/>
      <c r="J63" s="161">
        <f>SUM(J8:J62)</f>
        <v>0</v>
      </c>
      <c r="K63" s="162">
        <f t="shared" si="13"/>
        <v>0</v>
      </c>
      <c r="L63" s="161">
        <f>SUM(L7:L62)</f>
        <v>0</v>
      </c>
    </row>
    <row r="64" spans="1:44" ht="12" x14ac:dyDescent="0.3">
      <c r="A64" s="6"/>
      <c r="B64" s="108" t="s">
        <v>11</v>
      </c>
      <c r="C64" s="109">
        <v>0.05</v>
      </c>
      <c r="D64" s="90"/>
      <c r="E64" s="97"/>
      <c r="F64" s="90"/>
      <c r="G64" s="90"/>
      <c r="H64" s="90"/>
      <c r="I64" s="90"/>
      <c r="J64" s="97"/>
      <c r="K64" s="110">
        <f>F63*C64</f>
        <v>0</v>
      </c>
      <c r="L64" s="111"/>
    </row>
    <row r="65" spans="1:13" ht="12" x14ac:dyDescent="0.3">
      <c r="A65" s="6"/>
      <c r="B65" s="168" t="s">
        <v>4</v>
      </c>
      <c r="C65" s="155"/>
      <c r="D65" s="169"/>
      <c r="E65" s="155"/>
      <c r="F65" s="155"/>
      <c r="G65" s="169"/>
      <c r="H65" s="169"/>
      <c r="I65" s="169"/>
      <c r="J65" s="155"/>
      <c r="K65" s="170">
        <f>K63+K64</f>
        <v>0</v>
      </c>
      <c r="L65" s="111"/>
    </row>
    <row r="66" spans="1:13" ht="12" x14ac:dyDescent="0.3">
      <c r="A66" s="6"/>
      <c r="B66" s="108" t="s">
        <v>14</v>
      </c>
      <c r="C66" s="109">
        <v>0.08</v>
      </c>
      <c r="D66" s="90"/>
      <c r="E66" s="97"/>
      <c r="F66" s="97"/>
      <c r="G66" s="90"/>
      <c r="H66" s="90"/>
      <c r="I66" s="90"/>
      <c r="J66" s="97"/>
      <c r="K66" s="110">
        <f>K65*C66</f>
        <v>0</v>
      </c>
      <c r="L66" s="111"/>
    </row>
    <row r="67" spans="1:13" ht="12" x14ac:dyDescent="0.3">
      <c r="A67" s="6"/>
      <c r="B67" s="168" t="s">
        <v>4</v>
      </c>
      <c r="C67" s="155"/>
      <c r="D67" s="169"/>
      <c r="E67" s="155"/>
      <c r="F67" s="155"/>
      <c r="G67" s="169"/>
      <c r="H67" s="169"/>
      <c r="I67" s="169"/>
      <c r="J67" s="155"/>
      <c r="K67" s="170">
        <f>SUM(K65:K66)</f>
        <v>0</v>
      </c>
      <c r="L67" s="111"/>
    </row>
    <row r="68" spans="1:13" ht="12" x14ac:dyDescent="0.3">
      <c r="A68" s="6"/>
      <c r="B68" s="108" t="s">
        <v>17</v>
      </c>
      <c r="C68" s="109">
        <v>0.08</v>
      </c>
      <c r="D68" s="90"/>
      <c r="E68" s="97"/>
      <c r="F68" s="97"/>
      <c r="G68" s="90"/>
      <c r="H68" s="90"/>
      <c r="I68" s="90"/>
      <c r="J68" s="97"/>
      <c r="K68" s="110">
        <f>K67*C68</f>
        <v>0</v>
      </c>
      <c r="L68" s="111"/>
    </row>
    <row r="69" spans="1:13" ht="12" x14ac:dyDescent="0.3">
      <c r="A69" s="6"/>
      <c r="B69" s="168" t="s">
        <v>4</v>
      </c>
      <c r="C69" s="155"/>
      <c r="D69" s="169"/>
      <c r="E69" s="155"/>
      <c r="F69" s="155"/>
      <c r="G69" s="169"/>
      <c r="H69" s="169"/>
      <c r="I69" s="169"/>
      <c r="J69" s="155"/>
      <c r="K69" s="170">
        <f>SUM(K67:K68)</f>
        <v>0</v>
      </c>
      <c r="L69" s="111"/>
    </row>
    <row r="70" spans="1:13" ht="12" x14ac:dyDescent="0.3">
      <c r="A70" s="6"/>
      <c r="B70" s="112" t="s">
        <v>20</v>
      </c>
      <c r="C70" s="109">
        <v>0.02</v>
      </c>
      <c r="D70" s="90"/>
      <c r="E70" s="97"/>
      <c r="F70" s="97"/>
      <c r="G70" s="90"/>
      <c r="H70" s="90"/>
      <c r="I70" s="90"/>
      <c r="J70" s="97"/>
      <c r="K70" s="110">
        <f>H63*C70</f>
        <v>0</v>
      </c>
      <c r="L70" s="111"/>
    </row>
    <row r="71" spans="1:13" ht="12" x14ac:dyDescent="0.3">
      <c r="A71" s="6"/>
      <c r="B71" s="108" t="s">
        <v>15</v>
      </c>
      <c r="C71" s="109">
        <v>0.05</v>
      </c>
      <c r="D71" s="90"/>
      <c r="E71" s="97"/>
      <c r="F71" s="97"/>
      <c r="G71" s="90"/>
      <c r="H71" s="90"/>
      <c r="I71" s="90"/>
      <c r="J71" s="97"/>
      <c r="K71" s="110">
        <f>K69*C71</f>
        <v>0</v>
      </c>
      <c r="L71" s="111"/>
    </row>
    <row r="72" spans="1:13" ht="12" x14ac:dyDescent="0.3">
      <c r="A72" s="6"/>
      <c r="B72" s="168" t="s">
        <v>4</v>
      </c>
      <c r="C72" s="171"/>
      <c r="D72" s="169"/>
      <c r="E72" s="155"/>
      <c r="F72" s="155"/>
      <c r="G72" s="169"/>
      <c r="H72" s="169"/>
      <c r="I72" s="169"/>
      <c r="J72" s="155"/>
      <c r="K72" s="170">
        <f>K69+K70+K71</f>
        <v>0</v>
      </c>
      <c r="L72" s="111"/>
    </row>
    <row r="73" spans="1:13" ht="12" x14ac:dyDescent="0.3">
      <c r="A73" s="6"/>
      <c r="B73" s="108" t="s">
        <v>16</v>
      </c>
      <c r="C73" s="109">
        <v>0.18</v>
      </c>
      <c r="D73" s="90"/>
      <c r="E73" s="97"/>
      <c r="F73" s="97"/>
      <c r="G73" s="90"/>
      <c r="H73" s="90"/>
      <c r="I73" s="90"/>
      <c r="J73" s="97"/>
      <c r="K73" s="110">
        <f>K72*C73</f>
        <v>0</v>
      </c>
      <c r="L73" s="111"/>
    </row>
    <row r="74" spans="1:13" ht="12" x14ac:dyDescent="0.2">
      <c r="B74" s="163" t="s">
        <v>9</v>
      </c>
      <c r="C74" s="164"/>
      <c r="D74" s="165"/>
      <c r="E74" s="164"/>
      <c r="F74" s="164"/>
      <c r="G74" s="165"/>
      <c r="H74" s="165"/>
      <c r="I74" s="165"/>
      <c r="J74" s="164"/>
      <c r="K74" s="166">
        <f>SUM(K72:K73)</f>
        <v>0</v>
      </c>
      <c r="L74" s="167"/>
      <c r="M74" s="3"/>
    </row>
    <row r="75" spans="1:13" ht="29.4" customHeight="1" x14ac:dyDescent="0.2"/>
    <row r="77" spans="1:13" ht="29.4" customHeight="1" x14ac:dyDescent="0.2">
      <c r="L77" s="3"/>
    </row>
    <row r="106" spans="1:44" s="3" customFormat="1" x14ac:dyDescent="0.2">
      <c r="A106" s="1"/>
      <c r="B106" s="2"/>
      <c r="D106" s="1"/>
      <c r="E106" s="1"/>
      <c r="F106" s="1"/>
      <c r="G106" s="1"/>
      <c r="H106" s="1"/>
      <c r="I106" s="1"/>
      <c r="J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row>
    <row r="112" spans="1:44" s="3" customFormat="1" x14ac:dyDescent="0.2">
      <c r="A112" s="1"/>
      <c r="B112" s="2"/>
      <c r="C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row>
    <row r="113" spans="1:44" s="3" customFormat="1" x14ac:dyDescent="0.2">
      <c r="A113" s="1"/>
      <c r="B113" s="2"/>
      <c r="C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row>
    <row r="114" spans="1:44" s="3" customFormat="1" x14ac:dyDescent="0.2">
      <c r="A114" s="1"/>
      <c r="B114" s="2"/>
      <c r="C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row>
    <row r="115" spans="1:44" s="3" customFormat="1" x14ac:dyDescent="0.2">
      <c r="A115" s="1"/>
      <c r="B115" s="2"/>
      <c r="C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row>
    <row r="116" spans="1:44" s="3" customFormat="1" x14ac:dyDescent="0.2">
      <c r="A116" s="1"/>
      <c r="B116" s="2"/>
      <c r="C116" s="1"/>
      <c r="D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row>
    <row r="117" spans="1:44" s="3" customFormat="1" x14ac:dyDescent="0.2">
      <c r="A117" s="1"/>
      <c r="B117" s="2"/>
      <c r="C117" s="1"/>
      <c r="D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row>
    <row r="118" spans="1:44" s="3" customFormat="1" x14ac:dyDescent="0.2">
      <c r="A118" s="1"/>
      <c r="B118" s="2"/>
      <c r="C118" s="1"/>
      <c r="D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row>
    <row r="119" spans="1:44" s="3" customFormat="1" x14ac:dyDescent="0.2">
      <c r="A119" s="1"/>
      <c r="B119" s="2"/>
      <c r="C119" s="1"/>
      <c r="D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row>
    <row r="120" spans="1:44" s="3" customFormat="1" x14ac:dyDescent="0.2">
      <c r="A120" s="1"/>
      <c r="B120" s="2"/>
      <c r="C120" s="1"/>
      <c r="D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row>
    <row r="121" spans="1:44" s="3" customFormat="1" x14ac:dyDescent="0.2">
      <c r="A121" s="1"/>
      <c r="B121" s="2"/>
      <c r="C121" s="1"/>
      <c r="D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row>
    <row r="122" spans="1:44" s="3" customFormat="1" x14ac:dyDescent="0.2">
      <c r="A122" s="1"/>
      <c r="B122" s="2"/>
      <c r="C122" s="1"/>
      <c r="D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row>
    <row r="123" spans="1:44" s="3" customFormat="1" x14ac:dyDescent="0.2">
      <c r="A123" s="1"/>
      <c r="B123" s="2"/>
      <c r="C123" s="1"/>
      <c r="D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row>
    <row r="124" spans="1:44" s="3" customFormat="1" x14ac:dyDescent="0.2">
      <c r="A124" s="1"/>
      <c r="B124" s="2"/>
      <c r="C124" s="1"/>
      <c r="D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row>
    <row r="125" spans="1:44" s="3" customFormat="1" x14ac:dyDescent="0.2">
      <c r="A125" s="1"/>
      <c r="B125" s="2"/>
      <c r="C125" s="1"/>
      <c r="D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row>
    <row r="126" spans="1:44" s="3" customFormat="1" x14ac:dyDescent="0.2">
      <c r="A126" s="1"/>
      <c r="B126" s="2"/>
      <c r="C126" s="1"/>
      <c r="D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row>
    <row r="127" spans="1:44" s="3" customFormat="1" x14ac:dyDescent="0.2">
      <c r="A127" s="1"/>
      <c r="B127" s="2"/>
      <c r="C127" s="1"/>
      <c r="D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row>
    <row r="128" spans="1:44" s="3" customFormat="1" x14ac:dyDescent="0.2">
      <c r="A128" s="1"/>
      <c r="B128" s="2"/>
      <c r="C128" s="1"/>
      <c r="D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row>
    <row r="129" spans="1:44" s="3" customFormat="1" x14ac:dyDescent="0.2">
      <c r="A129" s="1"/>
      <c r="B129" s="2"/>
      <c r="C129" s="1"/>
      <c r="D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row>
    <row r="130" spans="1:44" s="3" customFormat="1" x14ac:dyDescent="0.2">
      <c r="A130" s="1"/>
      <c r="B130" s="2"/>
      <c r="C130" s="1"/>
      <c r="D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row>
    <row r="131" spans="1:44" s="3" customFormat="1" x14ac:dyDescent="0.2">
      <c r="A131" s="1"/>
      <c r="B131" s="2"/>
      <c r="C131" s="1"/>
      <c r="D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row>
    <row r="132" spans="1:44" s="3" customFormat="1" x14ac:dyDescent="0.2">
      <c r="A132" s="1"/>
      <c r="B132" s="2"/>
      <c r="C132" s="1"/>
      <c r="D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row>
    <row r="133" spans="1:44" s="3" customFormat="1" x14ac:dyDescent="0.2">
      <c r="A133" s="1"/>
      <c r="B133" s="2"/>
      <c r="C133" s="1"/>
      <c r="D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row>
    <row r="134" spans="1:44" s="3" customFormat="1" x14ac:dyDescent="0.2">
      <c r="A134" s="1"/>
      <c r="B134" s="2"/>
      <c r="C134" s="1"/>
      <c r="D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row>
    <row r="135" spans="1:44" s="3" customFormat="1" x14ac:dyDescent="0.2">
      <c r="A135" s="1"/>
      <c r="B135" s="2"/>
      <c r="C135" s="1"/>
      <c r="D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row>
    <row r="136" spans="1:44" s="3" customFormat="1" x14ac:dyDescent="0.2">
      <c r="A136" s="1"/>
      <c r="B136" s="2"/>
      <c r="C136" s="1"/>
      <c r="D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row>
    <row r="137" spans="1:44" s="3" customFormat="1" x14ac:dyDescent="0.2">
      <c r="A137" s="1"/>
      <c r="B137" s="2"/>
      <c r="C137" s="1"/>
      <c r="D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row>
  </sheetData>
  <autoFilter ref="B6:K74" xr:uid="{00000000-0009-0000-0000-000000000000}"/>
  <mergeCells count="14">
    <mergeCell ref="G4:H4"/>
    <mergeCell ref="I4:J4"/>
    <mergeCell ref="K4:K5"/>
    <mergeCell ref="L4:L5"/>
    <mergeCell ref="A4:A5"/>
    <mergeCell ref="B4:B5"/>
    <mergeCell ref="C4:C5"/>
    <mergeCell ref="D4:D5"/>
    <mergeCell ref="E4:F4"/>
    <mergeCell ref="A1:K1"/>
    <mergeCell ref="A2:K2"/>
    <mergeCell ref="A3:E3"/>
    <mergeCell ref="F3:H3"/>
    <mergeCell ref="I3:J3"/>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E7018-C5AC-4D8C-BE9D-3C13173DA014}">
  <sheetPr>
    <tabColor theme="9" tint="-0.249977111117893"/>
  </sheetPr>
  <dimension ref="A1:AR137"/>
  <sheetViews>
    <sheetView zoomScale="115" zoomScaleNormal="115" workbookViewId="0">
      <pane ySplit="5" topLeftCell="A40" activePane="bottomLeft" state="frozen"/>
      <selection pane="bottomLeft" activeCell="E8" sqref="E8:E62"/>
    </sheetView>
  </sheetViews>
  <sheetFormatPr defaultColWidth="9.109375" defaultRowHeight="10.199999999999999" outlineLevelCol="1" x14ac:dyDescent="0.2"/>
  <cols>
    <col min="1" max="1" width="1.6640625" style="1" customWidth="1"/>
    <col min="2" max="2" width="68" style="2" customWidth="1"/>
    <col min="3" max="3" width="15" style="1" customWidth="1" outlineLevel="1"/>
    <col min="4" max="4" width="11.88671875" style="1" customWidth="1" outlineLevel="1"/>
    <col min="5" max="5" width="9.6640625" style="1" customWidth="1" outlineLevel="1"/>
    <col min="6" max="6" width="9" style="1" customWidth="1" outlineLevel="1"/>
    <col min="7" max="7" width="14" style="1" customWidth="1" outlineLevel="1"/>
    <col min="8" max="8" width="12.44140625" style="1" customWidth="1" outlineLevel="1"/>
    <col min="9" max="9" width="9.77734375" style="1" customWidth="1" outlineLevel="1"/>
    <col min="10" max="10" width="8.6640625" style="1" customWidth="1" outlineLevel="1"/>
    <col min="11" max="11" width="12" style="3" customWidth="1" outlineLevel="1"/>
    <col min="12" max="12" width="17.77734375" style="1" customWidth="1"/>
    <col min="13" max="13" width="11.88671875" style="1" customWidth="1"/>
    <col min="14" max="16384" width="9.109375" style="1"/>
  </cols>
  <sheetData>
    <row r="1" spans="1:12" s="41" customFormat="1" x14ac:dyDescent="0.2">
      <c r="A1" s="186"/>
      <c r="B1" s="186"/>
      <c r="C1" s="186"/>
      <c r="D1" s="186"/>
      <c r="E1" s="186"/>
      <c r="F1" s="186"/>
      <c r="G1" s="186"/>
      <c r="H1" s="186"/>
      <c r="I1" s="186"/>
      <c r="J1" s="186"/>
      <c r="K1" s="186"/>
    </row>
    <row r="2" spans="1:12" ht="34.5" customHeight="1" x14ac:dyDescent="0.2">
      <c r="A2" s="187" t="s">
        <v>100</v>
      </c>
      <c r="B2" s="188"/>
      <c r="C2" s="188"/>
      <c r="D2" s="188"/>
      <c r="E2" s="188"/>
      <c r="F2" s="188"/>
      <c r="G2" s="188"/>
      <c r="H2" s="188"/>
      <c r="I2" s="188"/>
      <c r="J2" s="188"/>
      <c r="K2" s="189"/>
    </row>
    <row r="3" spans="1:12" ht="18.75" customHeight="1" x14ac:dyDescent="0.2">
      <c r="A3" s="190"/>
      <c r="B3" s="191"/>
      <c r="C3" s="191"/>
      <c r="D3" s="191"/>
      <c r="E3" s="191"/>
      <c r="F3" s="192" t="s">
        <v>59</v>
      </c>
      <c r="G3" s="192"/>
      <c r="H3" s="192"/>
      <c r="I3" s="193">
        <f>K74</f>
        <v>0</v>
      </c>
      <c r="J3" s="194"/>
      <c r="K3" s="43" t="s">
        <v>5</v>
      </c>
      <c r="L3" s="40"/>
    </row>
    <row r="4" spans="1:12" ht="13.95" customHeight="1" x14ac:dyDescent="0.2">
      <c r="A4" s="184" t="s">
        <v>58</v>
      </c>
      <c r="B4" s="201" t="s">
        <v>57</v>
      </c>
      <c r="C4" s="184" t="s">
        <v>12</v>
      </c>
      <c r="D4" s="201" t="s">
        <v>6</v>
      </c>
      <c r="E4" s="203" t="s">
        <v>56</v>
      </c>
      <c r="F4" s="196"/>
      <c r="G4" s="195" t="s">
        <v>55</v>
      </c>
      <c r="H4" s="196"/>
      <c r="I4" s="197" t="s">
        <v>54</v>
      </c>
      <c r="J4" s="198"/>
      <c r="K4" s="199" t="s">
        <v>4</v>
      </c>
      <c r="L4" s="184"/>
    </row>
    <row r="5" spans="1:12" ht="12" x14ac:dyDescent="0.2">
      <c r="A5" s="185"/>
      <c r="B5" s="202"/>
      <c r="C5" s="185"/>
      <c r="D5" s="202"/>
      <c r="E5" s="18" t="s">
        <v>53</v>
      </c>
      <c r="F5" s="18" t="s">
        <v>4</v>
      </c>
      <c r="G5" s="18" t="s">
        <v>53</v>
      </c>
      <c r="H5" s="18" t="s">
        <v>4</v>
      </c>
      <c r="I5" s="18" t="s">
        <v>53</v>
      </c>
      <c r="J5" s="18" t="s">
        <v>4</v>
      </c>
      <c r="K5" s="200"/>
      <c r="L5" s="185"/>
    </row>
    <row r="6" spans="1:12" ht="12.6" thickBot="1" x14ac:dyDescent="0.25">
      <c r="A6" s="38">
        <v>1</v>
      </c>
      <c r="B6" s="39">
        <v>2</v>
      </c>
      <c r="C6" s="38">
        <v>3</v>
      </c>
      <c r="D6" s="38">
        <v>5</v>
      </c>
      <c r="E6" s="38">
        <v>6</v>
      </c>
      <c r="F6" s="38">
        <v>7</v>
      </c>
      <c r="G6" s="38">
        <v>8</v>
      </c>
      <c r="H6" s="38">
        <v>9</v>
      </c>
      <c r="I6" s="38">
        <v>10</v>
      </c>
      <c r="J6" s="38">
        <v>11</v>
      </c>
      <c r="K6" s="44">
        <v>12</v>
      </c>
      <c r="L6" s="38"/>
    </row>
    <row r="7" spans="1:12" ht="12" x14ac:dyDescent="0.2">
      <c r="A7" s="144"/>
      <c r="B7" s="145" t="s">
        <v>52</v>
      </c>
      <c r="C7" s="146"/>
      <c r="D7" s="147"/>
      <c r="E7" s="148"/>
      <c r="F7" s="149"/>
      <c r="G7" s="150"/>
      <c r="H7" s="149"/>
      <c r="I7" s="150"/>
      <c r="J7" s="149"/>
      <c r="K7" s="151"/>
      <c r="L7" s="149"/>
    </row>
    <row r="8" spans="1:12" ht="24" x14ac:dyDescent="0.2">
      <c r="A8" s="84"/>
      <c r="B8" s="55" t="s">
        <v>63</v>
      </c>
      <c r="C8" s="11" t="s">
        <v>31</v>
      </c>
      <c r="D8" s="10">
        <f>SUM(D9:D11)</f>
        <v>54.07</v>
      </c>
      <c r="E8" s="10"/>
      <c r="F8" s="9">
        <f>E8*D8</f>
        <v>0</v>
      </c>
      <c r="G8" s="14"/>
      <c r="H8" s="9">
        <f>G8*D8</f>
        <v>0</v>
      </c>
      <c r="I8" s="14"/>
      <c r="J8" s="9">
        <f>I8*D8</f>
        <v>0</v>
      </c>
      <c r="K8" s="46">
        <f>J8+H8+F8</f>
        <v>0</v>
      </c>
      <c r="L8" s="9">
        <f>SUM(K8:K11)</f>
        <v>0</v>
      </c>
    </row>
    <row r="9" spans="1:12" ht="12" x14ac:dyDescent="0.2">
      <c r="A9" s="37"/>
      <c r="B9" s="34" t="s">
        <v>60</v>
      </c>
      <c r="C9" s="33" t="s">
        <v>31</v>
      </c>
      <c r="D9" s="10">
        <v>9.98</v>
      </c>
      <c r="E9" s="5"/>
      <c r="F9" s="15">
        <f>E9*D9</f>
        <v>0</v>
      </c>
      <c r="G9" s="10"/>
      <c r="H9" s="15">
        <f>G9*D9</f>
        <v>0</v>
      </c>
      <c r="I9" s="24"/>
      <c r="J9" s="15">
        <f>I9*D9</f>
        <v>0</v>
      </c>
      <c r="K9" s="45">
        <f>J9+H9+F9</f>
        <v>0</v>
      </c>
      <c r="L9" s="15"/>
    </row>
    <row r="10" spans="1:12" ht="12" x14ac:dyDescent="0.2">
      <c r="A10" s="37"/>
      <c r="B10" s="34" t="s">
        <v>61</v>
      </c>
      <c r="C10" s="33" t="s">
        <v>31</v>
      </c>
      <c r="D10" s="10">
        <v>15.21</v>
      </c>
      <c r="E10" s="5"/>
      <c r="F10" s="15">
        <f t="shared" ref="F10:F11" si="0">E10*D10</f>
        <v>0</v>
      </c>
      <c r="G10" s="10"/>
      <c r="H10" s="15">
        <f t="shared" ref="H10:H11" si="1">G10*D10</f>
        <v>0</v>
      </c>
      <c r="I10" s="24"/>
      <c r="J10" s="15">
        <f t="shared" ref="J10:J11" si="2">I10*D10</f>
        <v>0</v>
      </c>
      <c r="K10" s="45">
        <f t="shared" ref="K10:K11" si="3">J10+H10+F10</f>
        <v>0</v>
      </c>
      <c r="L10" s="15"/>
    </row>
    <row r="11" spans="1:12" ht="12" x14ac:dyDescent="0.2">
      <c r="A11" s="37"/>
      <c r="B11" s="34" t="s">
        <v>62</v>
      </c>
      <c r="C11" s="33" t="s">
        <v>31</v>
      </c>
      <c r="D11" s="10">
        <v>28.88</v>
      </c>
      <c r="E11" s="5"/>
      <c r="F11" s="15">
        <f t="shared" si="0"/>
        <v>0</v>
      </c>
      <c r="G11" s="10"/>
      <c r="H11" s="15">
        <f t="shared" si="1"/>
        <v>0</v>
      </c>
      <c r="I11" s="24"/>
      <c r="J11" s="15">
        <f t="shared" si="2"/>
        <v>0</v>
      </c>
      <c r="K11" s="45">
        <f t="shared" si="3"/>
        <v>0</v>
      </c>
      <c r="L11" s="15"/>
    </row>
    <row r="12" spans="1:12" ht="12" x14ac:dyDescent="0.2">
      <c r="A12" s="84"/>
      <c r="B12" s="55" t="s">
        <v>51</v>
      </c>
      <c r="C12" s="11" t="s">
        <v>36</v>
      </c>
      <c r="D12" s="10">
        <f>SUM(D13:D15)</f>
        <v>37.58</v>
      </c>
      <c r="E12" s="10"/>
      <c r="F12" s="9">
        <f>E12*D12</f>
        <v>0</v>
      </c>
      <c r="G12" s="14"/>
      <c r="H12" s="9">
        <f>G12*D12</f>
        <v>0</v>
      </c>
      <c r="I12" s="14"/>
      <c r="J12" s="9">
        <f>I12*D12</f>
        <v>0</v>
      </c>
      <c r="K12" s="46">
        <f>J12+H12+F12</f>
        <v>0</v>
      </c>
      <c r="L12" s="9">
        <f>SUM(K12:K17)</f>
        <v>0</v>
      </c>
    </row>
    <row r="13" spans="1:12" ht="12" x14ac:dyDescent="0.2">
      <c r="A13" s="37"/>
      <c r="B13" s="34" t="s">
        <v>60</v>
      </c>
      <c r="C13" s="33" t="s">
        <v>36</v>
      </c>
      <c r="D13" s="10">
        <v>6.01</v>
      </c>
      <c r="E13" s="10"/>
      <c r="F13" s="15">
        <f>E13*D13</f>
        <v>0</v>
      </c>
      <c r="G13" s="10"/>
      <c r="H13" s="15">
        <f>G13*D13</f>
        <v>0</v>
      </c>
      <c r="I13" s="24"/>
      <c r="J13" s="15">
        <f>I13*D13</f>
        <v>0</v>
      </c>
      <c r="K13" s="45">
        <f>J13+H13+F13</f>
        <v>0</v>
      </c>
      <c r="L13" s="15"/>
    </row>
    <row r="14" spans="1:12" ht="12" x14ac:dyDescent="0.2">
      <c r="A14" s="37"/>
      <c r="B14" s="34" t="s">
        <v>61</v>
      </c>
      <c r="C14" s="33" t="s">
        <v>36</v>
      </c>
      <c r="D14" s="10">
        <v>12.05</v>
      </c>
      <c r="E14" s="10"/>
      <c r="F14" s="15">
        <f t="shared" ref="F14:F15" si="4">E14*D14</f>
        <v>0</v>
      </c>
      <c r="G14" s="10"/>
      <c r="H14" s="15">
        <f t="shared" ref="H14:H15" si="5">G14*D14</f>
        <v>0</v>
      </c>
      <c r="I14" s="24"/>
      <c r="J14" s="15">
        <f t="shared" ref="J14:J15" si="6">I14*D14</f>
        <v>0</v>
      </c>
      <c r="K14" s="45">
        <f t="shared" ref="K14:K15" si="7">J14+H14+F14</f>
        <v>0</v>
      </c>
      <c r="L14" s="15"/>
    </row>
    <row r="15" spans="1:12" ht="12" x14ac:dyDescent="0.2">
      <c r="A15" s="37"/>
      <c r="B15" s="34" t="s">
        <v>62</v>
      </c>
      <c r="C15" s="33" t="s">
        <v>36</v>
      </c>
      <c r="D15" s="10">
        <v>19.52</v>
      </c>
      <c r="E15" s="10"/>
      <c r="F15" s="15">
        <f t="shared" si="4"/>
        <v>0</v>
      </c>
      <c r="G15" s="10"/>
      <c r="H15" s="15">
        <f t="shared" si="5"/>
        <v>0</v>
      </c>
      <c r="I15" s="24"/>
      <c r="J15" s="15">
        <f t="shared" si="6"/>
        <v>0</v>
      </c>
      <c r="K15" s="45">
        <f t="shared" si="7"/>
        <v>0</v>
      </c>
      <c r="L15" s="15"/>
    </row>
    <row r="16" spans="1:12" ht="12" x14ac:dyDescent="0.2">
      <c r="A16" s="81" t="s">
        <v>50</v>
      </c>
      <c r="B16" s="145" t="s">
        <v>49</v>
      </c>
      <c r="C16" s="146"/>
      <c r="D16" s="147"/>
      <c r="E16" s="148"/>
      <c r="F16" s="149">
        <f t="shared" ref="F16:F52" si="8">E16*D16</f>
        <v>0</v>
      </c>
      <c r="G16" s="150"/>
      <c r="H16" s="149">
        <f t="shared" ref="H16:H21" si="9">G16*D16</f>
        <v>0</v>
      </c>
      <c r="I16" s="150"/>
      <c r="J16" s="149">
        <f t="shared" ref="J16:J52" si="10">I16*D16</f>
        <v>0</v>
      </c>
      <c r="K16" s="151">
        <f t="shared" ref="K16:K52" si="11">J16+H16+F16</f>
        <v>0</v>
      </c>
      <c r="L16" s="149"/>
    </row>
    <row r="17" spans="1:12" ht="12" x14ac:dyDescent="0.2">
      <c r="A17" s="82"/>
      <c r="B17" s="145" t="s">
        <v>48</v>
      </c>
      <c r="C17" s="146"/>
      <c r="D17" s="147"/>
      <c r="E17" s="148"/>
      <c r="F17" s="149">
        <f t="shared" si="8"/>
        <v>0</v>
      </c>
      <c r="G17" s="150"/>
      <c r="H17" s="149">
        <f t="shared" si="9"/>
        <v>0</v>
      </c>
      <c r="I17" s="150"/>
      <c r="J17" s="149">
        <f t="shared" si="10"/>
        <v>0</v>
      </c>
      <c r="K17" s="151">
        <f t="shared" si="11"/>
        <v>0</v>
      </c>
      <c r="L17" s="149"/>
    </row>
    <row r="18" spans="1:12" ht="12" x14ac:dyDescent="0.2">
      <c r="A18" s="80"/>
      <c r="B18" s="55" t="s">
        <v>47</v>
      </c>
      <c r="C18" s="11" t="s">
        <v>31</v>
      </c>
      <c r="D18" s="10">
        <f>D8</f>
        <v>54.07</v>
      </c>
      <c r="E18" s="10"/>
      <c r="F18" s="9">
        <f t="shared" si="8"/>
        <v>0</v>
      </c>
      <c r="G18" s="14"/>
      <c r="H18" s="9">
        <f t="shared" si="9"/>
        <v>0</v>
      </c>
      <c r="I18" s="14"/>
      <c r="J18" s="9">
        <f t="shared" si="10"/>
        <v>0</v>
      </c>
      <c r="K18" s="46">
        <f t="shared" si="11"/>
        <v>0</v>
      </c>
      <c r="L18" s="9">
        <f>SUM(K18:K23)</f>
        <v>0</v>
      </c>
    </row>
    <row r="19" spans="1:12" ht="12" x14ac:dyDescent="0.2">
      <c r="A19" s="32"/>
      <c r="B19" s="34" t="s">
        <v>37</v>
      </c>
      <c r="C19" s="33" t="s">
        <v>43</v>
      </c>
      <c r="D19" s="10">
        <f>D18</f>
        <v>54.07</v>
      </c>
      <c r="E19" s="5"/>
      <c r="F19" s="15">
        <f t="shared" si="8"/>
        <v>0</v>
      </c>
      <c r="G19" s="24"/>
      <c r="H19" s="15">
        <f t="shared" si="9"/>
        <v>0</v>
      </c>
      <c r="I19" s="36"/>
      <c r="J19" s="15">
        <f t="shared" si="10"/>
        <v>0</v>
      </c>
      <c r="K19" s="45">
        <f t="shared" si="11"/>
        <v>0</v>
      </c>
      <c r="L19" s="15"/>
    </row>
    <row r="20" spans="1:12" ht="12" x14ac:dyDescent="0.2">
      <c r="A20" s="58"/>
      <c r="B20" s="35" t="s">
        <v>89</v>
      </c>
      <c r="C20" s="33" t="s">
        <v>43</v>
      </c>
      <c r="D20" s="10">
        <f>D18*1.25</f>
        <v>67.587500000000006</v>
      </c>
      <c r="E20" s="24"/>
      <c r="F20" s="15">
        <f t="shared" si="8"/>
        <v>0</v>
      </c>
      <c r="G20" s="24"/>
      <c r="H20" s="15">
        <f t="shared" si="9"/>
        <v>0</v>
      </c>
      <c r="I20" s="24"/>
      <c r="J20" s="15">
        <f t="shared" si="10"/>
        <v>0</v>
      </c>
      <c r="K20" s="45">
        <f t="shared" si="11"/>
        <v>0</v>
      </c>
      <c r="L20" s="15"/>
    </row>
    <row r="21" spans="1:12" ht="12" x14ac:dyDescent="0.2">
      <c r="A21" s="58"/>
      <c r="B21" s="26" t="s">
        <v>46</v>
      </c>
      <c r="C21" s="21" t="s">
        <v>7</v>
      </c>
      <c r="D21" s="25">
        <f>D18*0.12*0.75</f>
        <v>4.8662999999999998</v>
      </c>
      <c r="E21" s="24"/>
      <c r="F21" s="15">
        <f t="shared" si="8"/>
        <v>0</v>
      </c>
      <c r="G21" s="24"/>
      <c r="H21" s="15">
        <f t="shared" si="9"/>
        <v>0</v>
      </c>
      <c r="I21" s="24"/>
      <c r="J21" s="15">
        <f t="shared" si="10"/>
        <v>0</v>
      </c>
      <c r="K21" s="45">
        <f t="shared" si="11"/>
        <v>0</v>
      </c>
      <c r="L21" s="15"/>
    </row>
    <row r="22" spans="1:12" ht="12" x14ac:dyDescent="0.2">
      <c r="A22" s="58"/>
      <c r="B22" s="26" t="s">
        <v>45</v>
      </c>
      <c r="C22" s="21" t="s">
        <v>8</v>
      </c>
      <c r="D22" s="25">
        <f>D18*0.12*0.17*1.1</f>
        <v>1.2133308</v>
      </c>
      <c r="E22" s="24"/>
      <c r="F22" s="15">
        <f t="shared" si="8"/>
        <v>0</v>
      </c>
      <c r="G22" s="24"/>
      <c r="H22" s="15"/>
      <c r="I22" s="24"/>
      <c r="J22" s="15">
        <f t="shared" si="10"/>
        <v>0</v>
      </c>
      <c r="K22" s="45">
        <f t="shared" si="11"/>
        <v>0</v>
      </c>
      <c r="L22" s="15"/>
    </row>
    <row r="23" spans="1:12" ht="12" x14ac:dyDescent="0.3">
      <c r="A23" s="28"/>
      <c r="B23" s="27" t="s">
        <v>10</v>
      </c>
      <c r="C23" s="21" t="s">
        <v>5</v>
      </c>
      <c r="D23" s="24">
        <v>3</v>
      </c>
      <c r="E23" s="24"/>
      <c r="F23" s="15">
        <f t="shared" si="8"/>
        <v>0</v>
      </c>
      <c r="G23" s="24"/>
      <c r="H23" s="15">
        <f t="shared" ref="H23:H52" si="12">G23*D23</f>
        <v>0</v>
      </c>
      <c r="I23" s="24"/>
      <c r="J23" s="15">
        <f t="shared" si="10"/>
        <v>0</v>
      </c>
      <c r="K23" s="45">
        <f t="shared" si="11"/>
        <v>0</v>
      </c>
      <c r="L23" s="15"/>
    </row>
    <row r="24" spans="1:12" ht="12" x14ac:dyDescent="0.2">
      <c r="A24" s="80"/>
      <c r="B24" s="55" t="s">
        <v>44</v>
      </c>
      <c r="C24" s="11" t="s">
        <v>31</v>
      </c>
      <c r="D24" s="10">
        <f>D8</f>
        <v>54.07</v>
      </c>
      <c r="E24" s="10"/>
      <c r="F24" s="9">
        <f t="shared" si="8"/>
        <v>0</v>
      </c>
      <c r="G24" s="14"/>
      <c r="H24" s="9">
        <f t="shared" si="12"/>
        <v>0</v>
      </c>
      <c r="I24" s="14"/>
      <c r="J24" s="9">
        <f t="shared" si="10"/>
        <v>0</v>
      </c>
      <c r="K24" s="46">
        <f t="shared" si="11"/>
        <v>0</v>
      </c>
      <c r="L24" s="9">
        <f>SUM(K24:K28)</f>
        <v>0</v>
      </c>
    </row>
    <row r="25" spans="1:12" ht="12" x14ac:dyDescent="0.2">
      <c r="A25" s="32"/>
      <c r="B25" s="34" t="s">
        <v>37</v>
      </c>
      <c r="C25" s="33" t="s">
        <v>43</v>
      </c>
      <c r="D25" s="24">
        <f>D24</f>
        <v>54.07</v>
      </c>
      <c r="E25" s="5"/>
      <c r="F25" s="15">
        <f t="shared" si="8"/>
        <v>0</v>
      </c>
      <c r="G25" s="5"/>
      <c r="H25" s="15">
        <f t="shared" si="12"/>
        <v>0</v>
      </c>
      <c r="I25" s="5"/>
      <c r="J25" s="15">
        <f t="shared" si="10"/>
        <v>0</v>
      </c>
      <c r="K25" s="45">
        <f t="shared" si="11"/>
        <v>0</v>
      </c>
      <c r="L25" s="15"/>
    </row>
    <row r="26" spans="1:12" ht="12" x14ac:dyDescent="0.2">
      <c r="A26" s="32"/>
      <c r="B26" s="31" t="s">
        <v>86</v>
      </c>
      <c r="C26" s="33" t="s">
        <v>36</v>
      </c>
      <c r="D26" s="30">
        <f>D24*1.15</f>
        <v>62.180499999999995</v>
      </c>
      <c r="E26" s="30"/>
      <c r="F26" s="15">
        <f t="shared" si="8"/>
        <v>0</v>
      </c>
      <c r="G26" s="29"/>
      <c r="H26" s="15">
        <f t="shared" si="12"/>
        <v>0</v>
      </c>
      <c r="I26" s="29"/>
      <c r="J26" s="15">
        <f t="shared" si="10"/>
        <v>0</v>
      </c>
      <c r="K26" s="45">
        <f t="shared" si="11"/>
        <v>0</v>
      </c>
      <c r="L26" s="15"/>
    </row>
    <row r="27" spans="1:12" ht="12" x14ac:dyDescent="0.2">
      <c r="A27" s="32"/>
      <c r="B27" s="31" t="s">
        <v>87</v>
      </c>
      <c r="C27" s="4" t="s">
        <v>3</v>
      </c>
      <c r="D27" s="30">
        <f>D24*1.15</f>
        <v>62.180499999999995</v>
      </c>
      <c r="E27" s="30"/>
      <c r="F27" s="15">
        <f t="shared" si="8"/>
        <v>0</v>
      </c>
      <c r="G27" s="29"/>
      <c r="H27" s="15">
        <f t="shared" si="12"/>
        <v>0</v>
      </c>
      <c r="I27" s="29"/>
      <c r="J27" s="15">
        <f t="shared" si="10"/>
        <v>0</v>
      </c>
      <c r="K27" s="45">
        <f t="shared" si="11"/>
        <v>0</v>
      </c>
      <c r="L27" s="15"/>
    </row>
    <row r="28" spans="1:12" ht="12" x14ac:dyDescent="0.3">
      <c r="A28" s="28"/>
      <c r="B28" s="27" t="s">
        <v>10</v>
      </c>
      <c r="C28" s="21" t="s">
        <v>5</v>
      </c>
      <c r="D28" s="24">
        <v>2</v>
      </c>
      <c r="E28" s="24"/>
      <c r="F28" s="15">
        <f t="shared" si="8"/>
        <v>0</v>
      </c>
      <c r="G28" s="16"/>
      <c r="H28" s="15">
        <f t="shared" si="12"/>
        <v>0</v>
      </c>
      <c r="I28" s="16"/>
      <c r="J28" s="15">
        <f t="shared" si="10"/>
        <v>0</v>
      </c>
      <c r="K28" s="45">
        <f t="shared" si="11"/>
        <v>0</v>
      </c>
      <c r="L28" s="15"/>
    </row>
    <row r="29" spans="1:12" ht="12" x14ac:dyDescent="0.2">
      <c r="A29" s="80"/>
      <c r="B29" s="55" t="s">
        <v>65</v>
      </c>
      <c r="C29" s="11" t="s">
        <v>31</v>
      </c>
      <c r="D29" s="10">
        <f>D12</f>
        <v>37.58</v>
      </c>
      <c r="E29" s="10"/>
      <c r="F29" s="9">
        <f t="shared" si="8"/>
        <v>0</v>
      </c>
      <c r="G29" s="14"/>
      <c r="H29" s="9">
        <f t="shared" si="12"/>
        <v>0</v>
      </c>
      <c r="I29" s="14"/>
      <c r="J29" s="9">
        <f t="shared" si="10"/>
        <v>0</v>
      </c>
      <c r="K29" s="46">
        <f t="shared" si="11"/>
        <v>0</v>
      </c>
      <c r="L29" s="9">
        <f>SUM(K29:K30)</f>
        <v>0</v>
      </c>
    </row>
    <row r="30" spans="1:12" ht="12" x14ac:dyDescent="0.2">
      <c r="A30" s="32"/>
      <c r="B30" s="34" t="s">
        <v>65</v>
      </c>
      <c r="C30" s="33" t="s">
        <v>36</v>
      </c>
      <c r="D30" s="24">
        <f>D29</f>
        <v>37.58</v>
      </c>
      <c r="E30" s="30"/>
      <c r="F30" s="15">
        <f t="shared" si="8"/>
        <v>0</v>
      </c>
      <c r="G30" s="30"/>
      <c r="H30" s="15">
        <f t="shared" si="12"/>
        <v>0</v>
      </c>
      <c r="I30" s="5"/>
      <c r="J30" s="15">
        <f t="shared" si="10"/>
        <v>0</v>
      </c>
      <c r="K30" s="45">
        <f t="shared" si="11"/>
        <v>0</v>
      </c>
      <c r="L30" s="15"/>
    </row>
    <row r="31" spans="1:12" ht="24" x14ac:dyDescent="0.2">
      <c r="A31" s="80"/>
      <c r="B31" s="55" t="s">
        <v>115</v>
      </c>
      <c r="C31" s="11" t="s">
        <v>36</v>
      </c>
      <c r="D31" s="10">
        <f>D29</f>
        <v>37.58</v>
      </c>
      <c r="E31" s="10"/>
      <c r="F31" s="9">
        <f t="shared" si="8"/>
        <v>0</v>
      </c>
      <c r="G31" s="14"/>
      <c r="H31" s="9">
        <f t="shared" si="12"/>
        <v>0</v>
      </c>
      <c r="I31" s="14"/>
      <c r="J31" s="9">
        <f t="shared" si="10"/>
        <v>0</v>
      </c>
      <c r="K31" s="46">
        <f t="shared" si="11"/>
        <v>0</v>
      </c>
      <c r="L31" s="9">
        <f>SUM(K31:K32)</f>
        <v>0</v>
      </c>
    </row>
    <row r="32" spans="1:12" ht="12" x14ac:dyDescent="0.2">
      <c r="A32" s="95"/>
      <c r="B32" s="88" t="s">
        <v>66</v>
      </c>
      <c r="C32" s="89" t="s">
        <v>116</v>
      </c>
      <c r="D32" s="25">
        <f>D31/9</f>
        <v>4.1755555555555555</v>
      </c>
      <c r="E32" s="10"/>
      <c r="F32" s="9">
        <f t="shared" si="8"/>
        <v>0</v>
      </c>
      <c r="G32" s="30"/>
      <c r="H32" s="9">
        <f t="shared" si="12"/>
        <v>0</v>
      </c>
      <c r="I32" s="90"/>
      <c r="J32" s="9">
        <f t="shared" si="10"/>
        <v>0</v>
      </c>
      <c r="K32" s="46">
        <f t="shared" si="11"/>
        <v>0</v>
      </c>
      <c r="L32" s="9"/>
    </row>
    <row r="33" spans="1:12" ht="12" x14ac:dyDescent="0.2">
      <c r="A33" s="79">
        <v>23</v>
      </c>
      <c r="B33" s="55" t="s">
        <v>41</v>
      </c>
      <c r="C33" s="11" t="s">
        <v>31</v>
      </c>
      <c r="D33" s="10">
        <f>D24</f>
        <v>54.07</v>
      </c>
      <c r="E33" s="10"/>
      <c r="F33" s="9">
        <f t="shared" si="8"/>
        <v>0</v>
      </c>
      <c r="G33" s="14"/>
      <c r="H33" s="9">
        <f t="shared" si="12"/>
        <v>0</v>
      </c>
      <c r="I33" s="14"/>
      <c r="J33" s="9">
        <f t="shared" si="10"/>
        <v>0</v>
      </c>
      <c r="K33" s="46">
        <f t="shared" si="11"/>
        <v>0</v>
      </c>
      <c r="L33" s="9">
        <f>SUM(K33:K39)</f>
        <v>0</v>
      </c>
    </row>
    <row r="34" spans="1:12" ht="12" x14ac:dyDescent="0.2">
      <c r="A34" s="59"/>
      <c r="B34" s="26" t="s">
        <v>37</v>
      </c>
      <c r="C34" s="21" t="s">
        <v>31</v>
      </c>
      <c r="D34" s="24">
        <f>D33</f>
        <v>54.07</v>
      </c>
      <c r="E34" s="16"/>
      <c r="F34" s="15">
        <f t="shared" si="8"/>
        <v>0</v>
      </c>
      <c r="G34" s="24"/>
      <c r="H34" s="15">
        <f t="shared" si="12"/>
        <v>0</v>
      </c>
      <c r="I34" s="16"/>
      <c r="J34" s="15">
        <f t="shared" si="10"/>
        <v>0</v>
      </c>
      <c r="K34" s="45">
        <f t="shared" si="11"/>
        <v>0</v>
      </c>
      <c r="L34" s="15"/>
    </row>
    <row r="35" spans="1:12" ht="12" x14ac:dyDescent="0.2">
      <c r="A35" s="59"/>
      <c r="B35" s="23" t="s">
        <v>40</v>
      </c>
      <c r="C35" s="18" t="s">
        <v>31</v>
      </c>
      <c r="D35" s="16">
        <f>D34*1.05</f>
        <v>56.773500000000006</v>
      </c>
      <c r="E35" s="16"/>
      <c r="F35" s="15">
        <f t="shared" si="8"/>
        <v>0</v>
      </c>
      <c r="G35" s="16"/>
      <c r="H35" s="15">
        <f t="shared" si="12"/>
        <v>0</v>
      </c>
      <c r="I35" s="16"/>
      <c r="J35" s="15">
        <f t="shared" si="10"/>
        <v>0</v>
      </c>
      <c r="K35" s="45">
        <f t="shared" si="11"/>
        <v>0</v>
      </c>
      <c r="L35" s="15"/>
    </row>
    <row r="36" spans="1:12" ht="12" x14ac:dyDescent="0.2">
      <c r="A36" s="59"/>
      <c r="B36" s="23" t="s">
        <v>88</v>
      </c>
      <c r="C36" s="18" t="s">
        <v>3</v>
      </c>
      <c r="D36" s="14">
        <f>D33*0.3*25</f>
        <v>405.52499999999998</v>
      </c>
      <c r="E36" s="16"/>
      <c r="F36" s="15">
        <f t="shared" si="8"/>
        <v>0</v>
      </c>
      <c r="G36" s="16"/>
      <c r="H36" s="15">
        <f t="shared" si="12"/>
        <v>0</v>
      </c>
      <c r="I36" s="16"/>
      <c r="J36" s="15">
        <f t="shared" si="10"/>
        <v>0</v>
      </c>
      <c r="K36" s="45">
        <f t="shared" si="11"/>
        <v>0</v>
      </c>
      <c r="L36" s="15"/>
    </row>
    <row r="37" spans="1:12" ht="12" x14ac:dyDescent="0.2">
      <c r="A37" s="59"/>
      <c r="B37" s="26" t="s">
        <v>33</v>
      </c>
      <c r="C37" s="21" t="s">
        <v>2</v>
      </c>
      <c r="D37" s="25">
        <v>15</v>
      </c>
      <c r="E37" s="24"/>
      <c r="F37" s="15">
        <f t="shared" si="8"/>
        <v>0</v>
      </c>
      <c r="G37" s="16"/>
      <c r="H37" s="15">
        <f t="shared" si="12"/>
        <v>0</v>
      </c>
      <c r="I37" s="16"/>
      <c r="J37" s="15">
        <f t="shared" si="10"/>
        <v>0</v>
      </c>
      <c r="K37" s="45">
        <f t="shared" si="11"/>
        <v>0</v>
      </c>
      <c r="L37" s="15"/>
    </row>
    <row r="38" spans="1:12" ht="12" x14ac:dyDescent="0.2">
      <c r="A38" s="59"/>
      <c r="B38" s="23" t="s">
        <v>32</v>
      </c>
      <c r="C38" s="18" t="s">
        <v>3</v>
      </c>
      <c r="D38" s="14">
        <f>D33*0.25</f>
        <v>13.5175</v>
      </c>
      <c r="E38" s="16"/>
      <c r="F38" s="15">
        <f t="shared" si="8"/>
        <v>0</v>
      </c>
      <c r="G38" s="16"/>
      <c r="H38" s="15">
        <f t="shared" si="12"/>
        <v>0</v>
      </c>
      <c r="I38" s="16"/>
      <c r="J38" s="15">
        <f t="shared" si="10"/>
        <v>0</v>
      </c>
      <c r="K38" s="45">
        <f t="shared" si="11"/>
        <v>0</v>
      </c>
      <c r="L38" s="15"/>
    </row>
    <row r="39" spans="1:12" ht="12" x14ac:dyDescent="0.2">
      <c r="A39" s="60"/>
      <c r="B39" s="23" t="s">
        <v>10</v>
      </c>
      <c r="C39" s="18" t="s">
        <v>5</v>
      </c>
      <c r="D39" s="16">
        <v>3</v>
      </c>
      <c r="E39" s="16"/>
      <c r="F39" s="15">
        <f t="shared" si="8"/>
        <v>0</v>
      </c>
      <c r="G39" s="16"/>
      <c r="H39" s="15">
        <f t="shared" si="12"/>
        <v>0</v>
      </c>
      <c r="I39" s="16"/>
      <c r="J39" s="15">
        <f t="shared" si="10"/>
        <v>0</v>
      </c>
      <c r="K39" s="45">
        <f t="shared" si="11"/>
        <v>0</v>
      </c>
      <c r="L39" s="15"/>
    </row>
    <row r="40" spans="1:12" ht="12" x14ac:dyDescent="0.2">
      <c r="A40" s="79">
        <v>25</v>
      </c>
      <c r="B40" s="55" t="s">
        <v>38</v>
      </c>
      <c r="C40" s="11" t="s">
        <v>36</v>
      </c>
      <c r="D40" s="10">
        <v>30.52</v>
      </c>
      <c r="E40" s="10"/>
      <c r="F40" s="9">
        <f t="shared" si="8"/>
        <v>0</v>
      </c>
      <c r="G40" s="14"/>
      <c r="H40" s="9">
        <f t="shared" si="12"/>
        <v>0</v>
      </c>
      <c r="I40" s="14"/>
      <c r="J40" s="9">
        <f t="shared" si="10"/>
        <v>0</v>
      </c>
      <c r="K40" s="46">
        <f t="shared" si="11"/>
        <v>0</v>
      </c>
      <c r="L40" s="9">
        <f>SUM(K40:K46)</f>
        <v>0</v>
      </c>
    </row>
    <row r="41" spans="1:12" ht="12" x14ac:dyDescent="0.2">
      <c r="A41" s="59"/>
      <c r="B41" s="26" t="s">
        <v>37</v>
      </c>
      <c r="C41" s="21" t="s">
        <v>36</v>
      </c>
      <c r="D41" s="24">
        <f>D40</f>
        <v>30.52</v>
      </c>
      <c r="E41" s="16"/>
      <c r="F41" s="15">
        <f t="shared" si="8"/>
        <v>0</v>
      </c>
      <c r="G41" s="16"/>
      <c r="H41" s="15">
        <f t="shared" si="12"/>
        <v>0</v>
      </c>
      <c r="I41" s="16"/>
      <c r="J41" s="15">
        <f t="shared" si="10"/>
        <v>0</v>
      </c>
      <c r="K41" s="45">
        <f t="shared" si="11"/>
        <v>0</v>
      </c>
      <c r="L41" s="15"/>
    </row>
    <row r="42" spans="1:12" ht="12" x14ac:dyDescent="0.2">
      <c r="A42" s="59"/>
      <c r="B42" s="23" t="s">
        <v>90</v>
      </c>
      <c r="C42" s="18" t="s">
        <v>31</v>
      </c>
      <c r="D42" s="16">
        <f>D41*0.1</f>
        <v>3.052</v>
      </c>
      <c r="E42" s="16"/>
      <c r="F42" s="15">
        <f t="shared" si="8"/>
        <v>0</v>
      </c>
      <c r="G42" s="16"/>
      <c r="H42" s="15">
        <f t="shared" si="12"/>
        <v>0</v>
      </c>
      <c r="I42" s="16"/>
      <c r="J42" s="15">
        <f t="shared" si="10"/>
        <v>0</v>
      </c>
      <c r="K42" s="45">
        <f t="shared" si="11"/>
        <v>0</v>
      </c>
      <c r="L42" s="15"/>
    </row>
    <row r="43" spans="1:12" ht="12" x14ac:dyDescent="0.2">
      <c r="A43" s="59"/>
      <c r="B43" s="23" t="s">
        <v>88</v>
      </c>
      <c r="C43" s="18" t="s">
        <v>3</v>
      </c>
      <c r="D43" s="14">
        <f>D40*0.1*0.3*25</f>
        <v>22.89</v>
      </c>
      <c r="E43" s="16"/>
      <c r="F43" s="15">
        <f t="shared" si="8"/>
        <v>0</v>
      </c>
      <c r="G43" s="16"/>
      <c r="H43" s="15">
        <f t="shared" si="12"/>
        <v>0</v>
      </c>
      <c r="I43" s="16"/>
      <c r="J43" s="15">
        <f t="shared" si="10"/>
        <v>0</v>
      </c>
      <c r="K43" s="45">
        <f t="shared" si="11"/>
        <v>0</v>
      </c>
      <c r="L43" s="15"/>
    </row>
    <row r="44" spans="1:12" ht="12" x14ac:dyDescent="0.2">
      <c r="A44" s="59"/>
      <c r="B44" s="26" t="s">
        <v>33</v>
      </c>
      <c r="C44" s="21" t="s">
        <v>2</v>
      </c>
      <c r="D44" s="25">
        <v>3</v>
      </c>
      <c r="E44" s="24"/>
      <c r="F44" s="15">
        <f t="shared" si="8"/>
        <v>0</v>
      </c>
      <c r="G44" s="16"/>
      <c r="H44" s="15">
        <f t="shared" si="12"/>
        <v>0</v>
      </c>
      <c r="I44" s="16"/>
      <c r="J44" s="15">
        <f t="shared" si="10"/>
        <v>0</v>
      </c>
      <c r="K44" s="45">
        <f t="shared" si="11"/>
        <v>0</v>
      </c>
      <c r="L44" s="15"/>
    </row>
    <row r="45" spans="1:12" ht="12" x14ac:dyDescent="0.2">
      <c r="A45" s="59"/>
      <c r="B45" s="23" t="s">
        <v>32</v>
      </c>
      <c r="C45" s="18" t="s">
        <v>3</v>
      </c>
      <c r="D45" s="14">
        <f>D40*0.1*0.2</f>
        <v>0.61040000000000005</v>
      </c>
      <c r="E45" s="16"/>
      <c r="F45" s="15">
        <f t="shared" si="8"/>
        <v>0</v>
      </c>
      <c r="G45" s="16"/>
      <c r="H45" s="15">
        <f t="shared" si="12"/>
        <v>0</v>
      </c>
      <c r="I45" s="16"/>
      <c r="J45" s="15">
        <f t="shared" si="10"/>
        <v>0</v>
      </c>
      <c r="K45" s="45">
        <f t="shared" si="11"/>
        <v>0</v>
      </c>
      <c r="L45" s="15"/>
    </row>
    <row r="46" spans="1:12" ht="12" x14ac:dyDescent="0.2">
      <c r="A46" s="60"/>
      <c r="B46" s="23" t="s">
        <v>10</v>
      </c>
      <c r="C46" s="18" t="s">
        <v>5</v>
      </c>
      <c r="D46" s="16">
        <v>2</v>
      </c>
      <c r="E46" s="16"/>
      <c r="F46" s="15">
        <f t="shared" si="8"/>
        <v>0</v>
      </c>
      <c r="G46" s="16"/>
      <c r="H46" s="15">
        <f t="shared" si="12"/>
        <v>0</v>
      </c>
      <c r="I46" s="16"/>
      <c r="J46" s="15">
        <f t="shared" si="10"/>
        <v>0</v>
      </c>
      <c r="K46" s="45">
        <f t="shared" si="11"/>
        <v>0</v>
      </c>
      <c r="L46" s="15"/>
    </row>
    <row r="47" spans="1:12" ht="12" x14ac:dyDescent="0.2">
      <c r="A47" s="22"/>
      <c r="B47" s="145" t="s">
        <v>19</v>
      </c>
      <c r="C47" s="146"/>
      <c r="D47" s="147"/>
      <c r="E47" s="148"/>
      <c r="F47" s="149">
        <f t="shared" si="8"/>
        <v>0</v>
      </c>
      <c r="G47" s="150"/>
      <c r="H47" s="149">
        <f t="shared" si="12"/>
        <v>0</v>
      </c>
      <c r="I47" s="150"/>
      <c r="J47" s="149">
        <f t="shared" si="10"/>
        <v>0</v>
      </c>
      <c r="K47" s="151">
        <f t="shared" si="11"/>
        <v>0</v>
      </c>
      <c r="L47" s="149"/>
    </row>
    <row r="48" spans="1:12" ht="12" x14ac:dyDescent="0.2">
      <c r="A48" s="143"/>
      <c r="B48" s="55" t="s">
        <v>30</v>
      </c>
      <c r="C48" s="11" t="s">
        <v>26</v>
      </c>
      <c r="D48" s="10">
        <v>28.57</v>
      </c>
      <c r="E48" s="10"/>
      <c r="F48" s="9">
        <f t="shared" si="8"/>
        <v>0</v>
      </c>
      <c r="G48" s="14"/>
      <c r="H48" s="9">
        <f t="shared" si="12"/>
        <v>0</v>
      </c>
      <c r="I48" s="14"/>
      <c r="J48" s="9">
        <f t="shared" si="10"/>
        <v>0</v>
      </c>
      <c r="K48" s="46">
        <f t="shared" si="11"/>
        <v>0</v>
      </c>
      <c r="L48" s="9">
        <f>SUM(K48:K52)</f>
        <v>0</v>
      </c>
    </row>
    <row r="49" spans="1:44" ht="12" x14ac:dyDescent="0.2">
      <c r="A49" s="20"/>
      <c r="B49" s="19" t="s">
        <v>23</v>
      </c>
      <c r="C49" s="18" t="s">
        <v>26</v>
      </c>
      <c r="D49" s="17">
        <f>D48</f>
        <v>28.57</v>
      </c>
      <c r="E49" s="17"/>
      <c r="F49" s="15">
        <f t="shared" si="8"/>
        <v>0</v>
      </c>
      <c r="G49" s="16"/>
      <c r="H49" s="15">
        <f t="shared" si="12"/>
        <v>0</v>
      </c>
      <c r="I49" s="16"/>
      <c r="J49" s="15">
        <f t="shared" si="10"/>
        <v>0</v>
      </c>
      <c r="K49" s="45">
        <f t="shared" si="11"/>
        <v>0</v>
      </c>
      <c r="L49" s="15"/>
    </row>
    <row r="50" spans="1:44" ht="12" x14ac:dyDescent="0.2">
      <c r="A50" s="20"/>
      <c r="B50" s="19" t="s">
        <v>29</v>
      </c>
      <c r="C50" s="18" t="s">
        <v>28</v>
      </c>
      <c r="D50" s="17">
        <f>D48/8</f>
        <v>3.57125</v>
      </c>
      <c r="E50" s="17"/>
      <c r="F50" s="15">
        <f t="shared" si="8"/>
        <v>0</v>
      </c>
      <c r="G50" s="16"/>
      <c r="H50" s="15">
        <f t="shared" si="12"/>
        <v>0</v>
      </c>
      <c r="I50" s="16"/>
      <c r="J50" s="15">
        <f t="shared" si="10"/>
        <v>0</v>
      </c>
      <c r="K50" s="45">
        <f t="shared" si="11"/>
        <v>0</v>
      </c>
      <c r="L50" s="15"/>
    </row>
    <row r="51" spans="1:44" ht="12" x14ac:dyDescent="0.2">
      <c r="A51" s="20"/>
      <c r="B51" s="19" t="s">
        <v>91</v>
      </c>
      <c r="C51" s="18" t="s">
        <v>3</v>
      </c>
      <c r="D51" s="17">
        <f>D48*0.25</f>
        <v>7.1425000000000001</v>
      </c>
      <c r="E51" s="17"/>
      <c r="F51" s="15">
        <f t="shared" si="8"/>
        <v>0</v>
      </c>
      <c r="G51" s="16"/>
      <c r="H51" s="15">
        <f t="shared" si="12"/>
        <v>0</v>
      </c>
      <c r="I51" s="16"/>
      <c r="J51" s="15">
        <f t="shared" si="10"/>
        <v>0</v>
      </c>
      <c r="K51" s="45">
        <f t="shared" si="11"/>
        <v>0</v>
      </c>
      <c r="L51" s="15"/>
    </row>
    <row r="52" spans="1:44" ht="12" x14ac:dyDescent="0.2">
      <c r="A52" s="20"/>
      <c r="B52" s="19" t="s">
        <v>10</v>
      </c>
      <c r="C52" s="18" t="s">
        <v>5</v>
      </c>
      <c r="D52" s="17">
        <v>2</v>
      </c>
      <c r="E52" s="17"/>
      <c r="F52" s="15">
        <f t="shared" si="8"/>
        <v>0</v>
      </c>
      <c r="G52" s="16"/>
      <c r="H52" s="15">
        <f t="shared" si="12"/>
        <v>0</v>
      </c>
      <c r="I52" s="16"/>
      <c r="J52" s="15">
        <f t="shared" si="10"/>
        <v>0</v>
      </c>
      <c r="K52" s="45">
        <f t="shared" si="11"/>
        <v>0</v>
      </c>
      <c r="L52" s="15"/>
    </row>
    <row r="53" spans="1:44" s="7" customFormat="1" ht="12" x14ac:dyDescent="0.2">
      <c r="A53" s="143"/>
      <c r="B53" s="55" t="s">
        <v>25</v>
      </c>
      <c r="C53" s="11" t="s">
        <v>24</v>
      </c>
      <c r="D53" s="10">
        <v>12.219999999999999</v>
      </c>
      <c r="E53" s="10"/>
      <c r="F53" s="9"/>
      <c r="G53" s="14"/>
      <c r="H53" s="9"/>
      <c r="I53" s="14"/>
      <c r="J53" s="9"/>
      <c r="K53" s="46"/>
      <c r="L53" s="9">
        <f>SUM(K53:K56)</f>
        <v>0</v>
      </c>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row>
    <row r="54" spans="1:44" s="7" customFormat="1" ht="12" x14ac:dyDescent="0.2">
      <c r="A54" s="13"/>
      <c r="B54" s="12" t="s">
        <v>23</v>
      </c>
      <c r="C54" s="11" t="s">
        <v>22</v>
      </c>
      <c r="D54" s="10">
        <f>D53</f>
        <v>12.219999999999999</v>
      </c>
      <c r="E54" s="10"/>
      <c r="F54" s="9">
        <f>E54*D54</f>
        <v>0</v>
      </c>
      <c r="G54" s="10"/>
      <c r="H54" s="9">
        <f>G54*D54</f>
        <v>0</v>
      </c>
      <c r="I54" s="10"/>
      <c r="J54" s="9">
        <f>I54*D54</f>
        <v>0</v>
      </c>
      <c r="K54" s="46">
        <f>J54+H54+F54</f>
        <v>0</v>
      </c>
      <c r="L54" s="9"/>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1:44" s="7" customFormat="1" ht="12" x14ac:dyDescent="0.2">
      <c r="A55" s="13"/>
      <c r="B55" s="12" t="s">
        <v>66</v>
      </c>
      <c r="C55" s="11" t="s">
        <v>1</v>
      </c>
      <c r="D55" s="10">
        <f>D53/6</f>
        <v>2.0366666666666666</v>
      </c>
      <c r="E55" s="10"/>
      <c r="F55" s="9">
        <f>E55*D55</f>
        <v>0</v>
      </c>
      <c r="G55" s="10"/>
      <c r="H55" s="9">
        <f>G55*D55</f>
        <v>0</v>
      </c>
      <c r="I55" s="10"/>
      <c r="J55" s="9">
        <f>I55*D55</f>
        <v>0</v>
      </c>
      <c r="K55" s="46">
        <f>J55+H55+F55</f>
        <v>0</v>
      </c>
      <c r="L55" s="9"/>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1:44" s="7" customFormat="1" ht="12" x14ac:dyDescent="0.2">
      <c r="A56" s="13"/>
      <c r="B56" s="12" t="s">
        <v>10</v>
      </c>
      <c r="C56" s="11" t="s">
        <v>5</v>
      </c>
      <c r="D56" s="10">
        <v>2</v>
      </c>
      <c r="E56" s="10"/>
      <c r="F56" s="9">
        <f>E56*D56</f>
        <v>0</v>
      </c>
      <c r="G56" s="10"/>
      <c r="H56" s="9">
        <f>G56*D56</f>
        <v>0</v>
      </c>
      <c r="I56" s="10"/>
      <c r="J56" s="9">
        <f>I56*D56</f>
        <v>0</v>
      </c>
      <c r="K56" s="46">
        <f>J56+H56+F56</f>
        <v>0</v>
      </c>
      <c r="L56" s="9"/>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1:44" s="7" customFormat="1" ht="12" x14ac:dyDescent="0.2">
      <c r="A57" s="143"/>
      <c r="B57" s="55" t="s">
        <v>67</v>
      </c>
      <c r="C57" s="11" t="s">
        <v>24</v>
      </c>
      <c r="D57" s="10">
        <v>16.309999999999999</v>
      </c>
      <c r="E57" s="10"/>
      <c r="F57" s="9"/>
      <c r="G57" s="14"/>
      <c r="H57" s="9"/>
      <c r="I57" s="14"/>
      <c r="J57" s="9"/>
      <c r="K57" s="46"/>
      <c r="L57" s="9">
        <f>SUM(K57:K60)</f>
        <v>0</v>
      </c>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row>
    <row r="58" spans="1:44" s="7" customFormat="1" ht="12" x14ac:dyDescent="0.2">
      <c r="A58" s="13"/>
      <c r="B58" s="12" t="s">
        <v>23</v>
      </c>
      <c r="C58" s="11" t="s">
        <v>22</v>
      </c>
      <c r="D58" s="10">
        <f>D57</f>
        <v>16.309999999999999</v>
      </c>
      <c r="E58" s="10"/>
      <c r="F58" s="9">
        <f>E58*D58</f>
        <v>0</v>
      </c>
      <c r="G58" s="10"/>
      <c r="H58" s="9">
        <f>G58*D58</f>
        <v>0</v>
      </c>
      <c r="I58" s="10"/>
      <c r="J58" s="9">
        <f>I58*D58</f>
        <v>0</v>
      </c>
      <c r="K58" s="46">
        <f t="shared" ref="K58:K63" si="13">J58+H58+F58</f>
        <v>0</v>
      </c>
      <c r="L58" s="9"/>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1:44" s="7" customFormat="1" ht="12" x14ac:dyDescent="0.2">
      <c r="A59" s="13"/>
      <c r="B59" s="12" t="s">
        <v>66</v>
      </c>
      <c r="C59" s="11" t="s">
        <v>1</v>
      </c>
      <c r="D59" s="10">
        <f>D57/8</f>
        <v>2.0387499999999998</v>
      </c>
      <c r="E59" s="10"/>
      <c r="F59" s="9">
        <f>E59*D59</f>
        <v>0</v>
      </c>
      <c r="G59" s="10"/>
      <c r="H59" s="9">
        <f>G59*D59</f>
        <v>0</v>
      </c>
      <c r="I59" s="10"/>
      <c r="J59" s="9">
        <f>I59*D59</f>
        <v>0</v>
      </c>
      <c r="K59" s="46">
        <f t="shared" si="13"/>
        <v>0</v>
      </c>
      <c r="L59" s="9"/>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row>
    <row r="60" spans="1:44" s="7" customFormat="1" ht="12" x14ac:dyDescent="0.2">
      <c r="A60" s="13"/>
      <c r="B60" s="12" t="s">
        <v>10</v>
      </c>
      <c r="C60" s="11" t="s">
        <v>5</v>
      </c>
      <c r="D60" s="10">
        <v>5</v>
      </c>
      <c r="E60" s="10"/>
      <c r="F60" s="9">
        <f>E60*D60</f>
        <v>0</v>
      </c>
      <c r="G60" s="10"/>
      <c r="H60" s="9">
        <f>G60*D60</f>
        <v>0</v>
      </c>
      <c r="I60" s="10"/>
      <c r="J60" s="9">
        <f>I60*D60</f>
        <v>0</v>
      </c>
      <c r="K60" s="46">
        <f t="shared" si="13"/>
        <v>0</v>
      </c>
      <c r="L60" s="9"/>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1:44" s="7" customFormat="1" ht="12" x14ac:dyDescent="0.2">
      <c r="A61" s="143"/>
      <c r="B61" s="55" t="s">
        <v>18</v>
      </c>
      <c r="C61" s="11" t="s">
        <v>13</v>
      </c>
      <c r="D61" s="10">
        <v>1</v>
      </c>
      <c r="E61" s="10"/>
      <c r="F61" s="9">
        <f>E61*D61</f>
        <v>0</v>
      </c>
      <c r="G61" s="14"/>
      <c r="H61" s="9"/>
      <c r="I61" s="14"/>
      <c r="J61" s="9">
        <f>I61*D61</f>
        <v>0</v>
      </c>
      <c r="K61" s="46">
        <f t="shared" si="13"/>
        <v>0</v>
      </c>
      <c r="L61" s="9">
        <f>K61</f>
        <v>0</v>
      </c>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row>
    <row r="62" spans="1:44" s="7" customFormat="1" ht="12" x14ac:dyDescent="0.2">
      <c r="A62" s="143"/>
      <c r="B62" s="55" t="s">
        <v>21</v>
      </c>
      <c r="C62" s="11" t="s">
        <v>13</v>
      </c>
      <c r="D62" s="10">
        <v>2</v>
      </c>
      <c r="E62" s="10"/>
      <c r="F62" s="9">
        <f>E62*D62</f>
        <v>0</v>
      </c>
      <c r="G62" s="14"/>
      <c r="H62" s="9">
        <f>G62*D62</f>
        <v>0</v>
      </c>
      <c r="I62" s="14"/>
      <c r="J62" s="9">
        <f>I62*D62</f>
        <v>0</v>
      </c>
      <c r="K62" s="46">
        <f t="shared" si="13"/>
        <v>0</v>
      </c>
      <c r="L62" s="9">
        <f>K62</f>
        <v>0</v>
      </c>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1:44" ht="12" x14ac:dyDescent="0.2">
      <c r="A63" s="6"/>
      <c r="B63" s="158" t="s">
        <v>4</v>
      </c>
      <c r="C63" s="159"/>
      <c r="D63" s="160"/>
      <c r="E63" s="160"/>
      <c r="F63" s="161">
        <f>SUM(F8:F62)</f>
        <v>0</v>
      </c>
      <c r="G63" s="161"/>
      <c r="H63" s="161">
        <f>SUM(H8:H62)</f>
        <v>0</v>
      </c>
      <c r="I63" s="161"/>
      <c r="J63" s="161">
        <f>SUM(J8:J62)</f>
        <v>0</v>
      </c>
      <c r="K63" s="162">
        <f t="shared" si="13"/>
        <v>0</v>
      </c>
      <c r="L63" s="161">
        <f>SUM(L7:L62)</f>
        <v>0</v>
      </c>
    </row>
    <row r="64" spans="1:44" ht="12" x14ac:dyDescent="0.3">
      <c r="A64" s="6"/>
      <c r="B64" s="108" t="s">
        <v>11</v>
      </c>
      <c r="C64" s="109">
        <v>0.05</v>
      </c>
      <c r="D64" s="90"/>
      <c r="E64" s="97"/>
      <c r="F64" s="90"/>
      <c r="G64" s="90"/>
      <c r="H64" s="90"/>
      <c r="I64" s="90"/>
      <c r="J64" s="97"/>
      <c r="K64" s="110">
        <f>F63*C64</f>
        <v>0</v>
      </c>
      <c r="L64" s="111"/>
    </row>
    <row r="65" spans="1:13" ht="12" x14ac:dyDescent="0.3">
      <c r="A65" s="6"/>
      <c r="B65" s="168" t="s">
        <v>4</v>
      </c>
      <c r="C65" s="155"/>
      <c r="D65" s="169"/>
      <c r="E65" s="155"/>
      <c r="F65" s="155"/>
      <c r="G65" s="169"/>
      <c r="H65" s="169"/>
      <c r="I65" s="169"/>
      <c r="J65" s="155"/>
      <c r="K65" s="170">
        <f>K63+K64</f>
        <v>0</v>
      </c>
      <c r="L65" s="111"/>
    </row>
    <row r="66" spans="1:13" ht="12" x14ac:dyDescent="0.3">
      <c r="A66" s="6"/>
      <c r="B66" s="108" t="s">
        <v>14</v>
      </c>
      <c r="C66" s="109">
        <v>0.08</v>
      </c>
      <c r="D66" s="90"/>
      <c r="E66" s="97"/>
      <c r="F66" s="97"/>
      <c r="G66" s="90"/>
      <c r="H66" s="90"/>
      <c r="I66" s="90"/>
      <c r="J66" s="97"/>
      <c r="K66" s="110">
        <f>K65*C66</f>
        <v>0</v>
      </c>
      <c r="L66" s="111"/>
    </row>
    <row r="67" spans="1:13" ht="12" x14ac:dyDescent="0.3">
      <c r="A67" s="6"/>
      <c r="B67" s="168" t="s">
        <v>4</v>
      </c>
      <c r="C67" s="155"/>
      <c r="D67" s="169"/>
      <c r="E67" s="155"/>
      <c r="F67" s="155"/>
      <c r="G67" s="169"/>
      <c r="H67" s="169"/>
      <c r="I67" s="169"/>
      <c r="J67" s="155"/>
      <c r="K67" s="170">
        <f>SUM(K65:K66)</f>
        <v>0</v>
      </c>
      <c r="L67" s="111"/>
    </row>
    <row r="68" spans="1:13" ht="12" x14ac:dyDescent="0.3">
      <c r="A68" s="6"/>
      <c r="B68" s="108" t="s">
        <v>17</v>
      </c>
      <c r="C68" s="109">
        <v>0.08</v>
      </c>
      <c r="D68" s="90"/>
      <c r="E68" s="97"/>
      <c r="F68" s="97"/>
      <c r="G68" s="90"/>
      <c r="H68" s="90"/>
      <c r="I68" s="90"/>
      <c r="J68" s="97"/>
      <c r="K68" s="110">
        <f>K67*C68</f>
        <v>0</v>
      </c>
      <c r="L68" s="111"/>
    </row>
    <row r="69" spans="1:13" ht="12" x14ac:dyDescent="0.3">
      <c r="A69" s="6"/>
      <c r="B69" s="168" t="s">
        <v>4</v>
      </c>
      <c r="C69" s="155"/>
      <c r="D69" s="169"/>
      <c r="E69" s="155"/>
      <c r="F69" s="155"/>
      <c r="G69" s="169"/>
      <c r="H69" s="169"/>
      <c r="I69" s="169"/>
      <c r="J69" s="155"/>
      <c r="K69" s="170">
        <f>SUM(K67:K68)</f>
        <v>0</v>
      </c>
      <c r="L69" s="111"/>
    </row>
    <row r="70" spans="1:13" ht="12" x14ac:dyDescent="0.3">
      <c r="A70" s="6"/>
      <c r="B70" s="112" t="s">
        <v>20</v>
      </c>
      <c r="C70" s="109">
        <v>0.02</v>
      </c>
      <c r="D70" s="90"/>
      <c r="E70" s="97"/>
      <c r="F70" s="97"/>
      <c r="G70" s="90"/>
      <c r="H70" s="90"/>
      <c r="I70" s="90"/>
      <c r="J70" s="97"/>
      <c r="K70" s="110">
        <f>H63*C70</f>
        <v>0</v>
      </c>
      <c r="L70" s="111"/>
    </row>
    <row r="71" spans="1:13" ht="12" x14ac:dyDescent="0.3">
      <c r="A71" s="6"/>
      <c r="B71" s="108" t="s">
        <v>15</v>
      </c>
      <c r="C71" s="109">
        <v>0.05</v>
      </c>
      <c r="D71" s="90"/>
      <c r="E71" s="97"/>
      <c r="F71" s="97"/>
      <c r="G71" s="90"/>
      <c r="H71" s="90"/>
      <c r="I71" s="90"/>
      <c r="J71" s="97"/>
      <c r="K71" s="110">
        <f>K69*C71</f>
        <v>0</v>
      </c>
      <c r="L71" s="111"/>
    </row>
    <row r="72" spans="1:13" ht="12" x14ac:dyDescent="0.3">
      <c r="A72" s="6"/>
      <c r="B72" s="168" t="s">
        <v>4</v>
      </c>
      <c r="C72" s="171"/>
      <c r="D72" s="169"/>
      <c r="E72" s="155"/>
      <c r="F72" s="155"/>
      <c r="G72" s="169"/>
      <c r="H72" s="169"/>
      <c r="I72" s="169"/>
      <c r="J72" s="155"/>
      <c r="K72" s="170">
        <f>K69+K70+K71</f>
        <v>0</v>
      </c>
      <c r="L72" s="111"/>
    </row>
    <row r="73" spans="1:13" ht="12" x14ac:dyDescent="0.3">
      <c r="A73" s="6"/>
      <c r="B73" s="108" t="s">
        <v>16</v>
      </c>
      <c r="C73" s="109">
        <v>0.18</v>
      </c>
      <c r="D73" s="90"/>
      <c r="E73" s="97"/>
      <c r="F73" s="97"/>
      <c r="G73" s="90"/>
      <c r="H73" s="90"/>
      <c r="I73" s="90"/>
      <c r="J73" s="97"/>
      <c r="K73" s="110">
        <f>K72*C73</f>
        <v>0</v>
      </c>
      <c r="L73" s="111"/>
    </row>
    <row r="74" spans="1:13" ht="25.2" customHeight="1" x14ac:dyDescent="0.2">
      <c r="B74" s="163" t="s">
        <v>9</v>
      </c>
      <c r="C74" s="164"/>
      <c r="D74" s="165"/>
      <c r="E74" s="164"/>
      <c r="F74" s="164"/>
      <c r="G74" s="165"/>
      <c r="H74" s="165"/>
      <c r="I74" s="165"/>
      <c r="J74" s="164"/>
      <c r="K74" s="166">
        <f>SUM(K72:K73)</f>
        <v>0</v>
      </c>
      <c r="L74" s="167"/>
      <c r="M74" s="3"/>
    </row>
    <row r="75" spans="1:13" ht="29.4" customHeight="1" x14ac:dyDescent="0.2"/>
    <row r="77" spans="1:13" ht="29.4" customHeight="1" x14ac:dyDescent="0.2">
      <c r="L77" s="3"/>
    </row>
    <row r="106" spans="1:44" s="3" customFormat="1" x14ac:dyDescent="0.2">
      <c r="A106" s="1"/>
      <c r="B106" s="2"/>
      <c r="D106" s="1"/>
      <c r="E106" s="1"/>
      <c r="F106" s="1"/>
      <c r="G106" s="1"/>
      <c r="H106" s="1"/>
      <c r="I106" s="1"/>
      <c r="J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row>
    <row r="112" spans="1:44" s="3" customFormat="1" x14ac:dyDescent="0.2">
      <c r="A112" s="1"/>
      <c r="B112" s="2"/>
      <c r="C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row>
    <row r="113" spans="1:44" s="3" customFormat="1" x14ac:dyDescent="0.2">
      <c r="A113" s="1"/>
      <c r="B113" s="2"/>
      <c r="C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row>
    <row r="114" spans="1:44" s="3" customFormat="1" x14ac:dyDescent="0.2">
      <c r="A114" s="1"/>
      <c r="B114" s="2"/>
      <c r="C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row>
    <row r="115" spans="1:44" s="3" customFormat="1" x14ac:dyDescent="0.2">
      <c r="A115" s="1"/>
      <c r="B115" s="2"/>
      <c r="C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row>
    <row r="116" spans="1:44" s="3" customFormat="1" x14ac:dyDescent="0.2">
      <c r="A116" s="1"/>
      <c r="B116" s="2"/>
      <c r="C116" s="1"/>
      <c r="D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row>
    <row r="117" spans="1:44" s="3" customFormat="1" x14ac:dyDescent="0.2">
      <c r="A117" s="1"/>
      <c r="B117" s="2"/>
      <c r="C117" s="1"/>
      <c r="D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row>
    <row r="118" spans="1:44" s="3" customFormat="1" x14ac:dyDescent="0.2">
      <c r="A118" s="1"/>
      <c r="B118" s="2"/>
      <c r="C118" s="1"/>
      <c r="D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row>
    <row r="119" spans="1:44" s="3" customFormat="1" x14ac:dyDescent="0.2">
      <c r="A119" s="1"/>
      <c r="B119" s="2"/>
      <c r="C119" s="1"/>
      <c r="D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row>
    <row r="120" spans="1:44" s="3" customFormat="1" x14ac:dyDescent="0.2">
      <c r="A120" s="1"/>
      <c r="B120" s="2"/>
      <c r="C120" s="1"/>
      <c r="D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row>
    <row r="121" spans="1:44" s="3" customFormat="1" x14ac:dyDescent="0.2">
      <c r="A121" s="1"/>
      <c r="B121" s="2"/>
      <c r="C121" s="1"/>
      <c r="D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row>
    <row r="122" spans="1:44" s="3" customFormat="1" x14ac:dyDescent="0.2">
      <c r="A122" s="1"/>
      <c r="B122" s="2"/>
      <c r="C122" s="1"/>
      <c r="D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row>
    <row r="123" spans="1:44" s="3" customFormat="1" x14ac:dyDescent="0.2">
      <c r="A123" s="1"/>
      <c r="B123" s="2"/>
      <c r="C123" s="1"/>
      <c r="D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row>
    <row r="124" spans="1:44" s="3" customFormat="1" x14ac:dyDescent="0.2">
      <c r="A124" s="1"/>
      <c r="B124" s="2"/>
      <c r="C124" s="1"/>
      <c r="D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row>
    <row r="125" spans="1:44" s="3" customFormat="1" x14ac:dyDescent="0.2">
      <c r="A125" s="1"/>
      <c r="B125" s="2"/>
      <c r="C125" s="1"/>
      <c r="D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row>
    <row r="126" spans="1:44" s="3" customFormat="1" x14ac:dyDescent="0.2">
      <c r="A126" s="1"/>
      <c r="B126" s="2"/>
      <c r="C126" s="1"/>
      <c r="D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row>
    <row r="127" spans="1:44" s="3" customFormat="1" x14ac:dyDescent="0.2">
      <c r="A127" s="1"/>
      <c r="B127" s="2"/>
      <c r="C127" s="1"/>
      <c r="D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row>
    <row r="128" spans="1:44" s="3" customFormat="1" x14ac:dyDescent="0.2">
      <c r="A128" s="1"/>
      <c r="B128" s="2"/>
      <c r="C128" s="1"/>
      <c r="D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row>
    <row r="129" spans="1:44" s="3" customFormat="1" x14ac:dyDescent="0.2">
      <c r="A129" s="1"/>
      <c r="B129" s="2"/>
      <c r="C129" s="1"/>
      <c r="D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row>
    <row r="130" spans="1:44" s="3" customFormat="1" x14ac:dyDescent="0.2">
      <c r="A130" s="1"/>
      <c r="B130" s="2"/>
      <c r="C130" s="1"/>
      <c r="D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row>
    <row r="131" spans="1:44" s="3" customFormat="1" x14ac:dyDescent="0.2">
      <c r="A131" s="1"/>
      <c r="B131" s="2"/>
      <c r="C131" s="1"/>
      <c r="D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row>
    <row r="132" spans="1:44" s="3" customFormat="1" x14ac:dyDescent="0.2">
      <c r="A132" s="1"/>
      <c r="B132" s="2"/>
      <c r="C132" s="1"/>
      <c r="D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row>
    <row r="133" spans="1:44" s="3" customFormat="1" x14ac:dyDescent="0.2">
      <c r="A133" s="1"/>
      <c r="B133" s="2"/>
      <c r="C133" s="1"/>
      <c r="D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row>
    <row r="134" spans="1:44" s="3" customFormat="1" x14ac:dyDescent="0.2">
      <c r="A134" s="1"/>
      <c r="B134" s="2"/>
      <c r="C134" s="1"/>
      <c r="D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row>
    <row r="135" spans="1:44" s="3" customFormat="1" x14ac:dyDescent="0.2">
      <c r="A135" s="1"/>
      <c r="B135" s="2"/>
      <c r="C135" s="1"/>
      <c r="D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row>
    <row r="136" spans="1:44" s="3" customFormat="1" x14ac:dyDescent="0.2">
      <c r="A136" s="1"/>
      <c r="B136" s="2"/>
      <c r="C136" s="1"/>
      <c r="D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row>
    <row r="137" spans="1:44" s="3" customFormat="1" x14ac:dyDescent="0.2">
      <c r="A137" s="1"/>
      <c r="B137" s="2"/>
      <c r="C137" s="1"/>
      <c r="D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row>
  </sheetData>
  <autoFilter ref="B6:K74" xr:uid="{00000000-0009-0000-0000-000000000000}"/>
  <mergeCells count="14">
    <mergeCell ref="G4:H4"/>
    <mergeCell ref="I4:J4"/>
    <mergeCell ref="K4:K5"/>
    <mergeCell ref="L4:L5"/>
    <mergeCell ref="A4:A5"/>
    <mergeCell ref="B4:B5"/>
    <mergeCell ref="C4:C5"/>
    <mergeCell ref="D4:D5"/>
    <mergeCell ref="E4:F4"/>
    <mergeCell ref="A1:K1"/>
    <mergeCell ref="A2:K2"/>
    <mergeCell ref="A3:E3"/>
    <mergeCell ref="F3:H3"/>
    <mergeCell ref="I3:J3"/>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DD1D7-B489-48E3-B757-135B6E736987}">
  <sheetPr>
    <tabColor theme="9" tint="-0.249977111117893"/>
  </sheetPr>
  <dimension ref="A1:AR137"/>
  <sheetViews>
    <sheetView zoomScale="115" zoomScaleNormal="115" workbookViewId="0">
      <pane ySplit="5" topLeftCell="A35" activePane="bottomLeft" state="frozen"/>
      <selection pane="bottomLeft" activeCell="I62" sqref="I57:I62"/>
    </sheetView>
  </sheetViews>
  <sheetFormatPr defaultColWidth="9.109375" defaultRowHeight="10.199999999999999" outlineLevelCol="1" x14ac:dyDescent="0.2"/>
  <cols>
    <col min="1" max="1" width="1.6640625" style="1" customWidth="1"/>
    <col min="2" max="2" width="68" style="2" customWidth="1"/>
    <col min="3" max="3" width="15" style="1" customWidth="1" outlineLevel="1"/>
    <col min="4" max="4" width="11.88671875" style="1" customWidth="1" outlineLevel="1"/>
    <col min="5" max="5" width="9.6640625" style="1" customWidth="1" outlineLevel="1"/>
    <col min="6" max="6" width="9" style="1" customWidth="1" outlineLevel="1"/>
    <col min="7" max="7" width="14" style="1" customWidth="1" outlineLevel="1"/>
    <col min="8" max="8" width="12.44140625" style="1" customWidth="1" outlineLevel="1"/>
    <col min="9" max="9" width="9.77734375" style="1" customWidth="1" outlineLevel="1"/>
    <col min="10" max="10" width="8.6640625" style="1" customWidth="1" outlineLevel="1"/>
    <col min="11" max="11" width="12" style="3" customWidth="1" outlineLevel="1"/>
    <col min="12" max="12" width="17.77734375" style="1" customWidth="1"/>
    <col min="13" max="13" width="11.88671875" style="1" customWidth="1"/>
    <col min="14" max="16384" width="9.109375" style="1"/>
  </cols>
  <sheetData>
    <row r="1" spans="1:12" s="41" customFormat="1" x14ac:dyDescent="0.2">
      <c r="A1" s="186"/>
      <c r="B1" s="186"/>
      <c r="C1" s="186"/>
      <c r="D1" s="186"/>
      <c r="E1" s="186"/>
      <c r="F1" s="186"/>
      <c r="G1" s="186"/>
      <c r="H1" s="186"/>
      <c r="I1" s="186"/>
      <c r="J1" s="186"/>
      <c r="K1" s="186"/>
    </row>
    <row r="2" spans="1:12" ht="34.5" customHeight="1" x14ac:dyDescent="0.2">
      <c r="A2" s="187" t="s">
        <v>99</v>
      </c>
      <c r="B2" s="188"/>
      <c r="C2" s="188"/>
      <c r="D2" s="188"/>
      <c r="E2" s="188"/>
      <c r="F2" s="188"/>
      <c r="G2" s="188"/>
      <c r="H2" s="188"/>
      <c r="I2" s="188"/>
      <c r="J2" s="188"/>
      <c r="K2" s="189"/>
    </row>
    <row r="3" spans="1:12" ht="18.75" customHeight="1" x14ac:dyDescent="0.2">
      <c r="A3" s="190"/>
      <c r="B3" s="191"/>
      <c r="C3" s="191"/>
      <c r="D3" s="191"/>
      <c r="E3" s="191"/>
      <c r="F3" s="192" t="s">
        <v>59</v>
      </c>
      <c r="G3" s="192"/>
      <c r="H3" s="192"/>
      <c r="I3" s="193">
        <f>K74</f>
        <v>0</v>
      </c>
      <c r="J3" s="194"/>
      <c r="K3" s="43" t="s">
        <v>5</v>
      </c>
      <c r="L3" s="40"/>
    </row>
    <row r="4" spans="1:12" ht="13.95" customHeight="1" x14ac:dyDescent="0.2">
      <c r="A4" s="184" t="s">
        <v>58</v>
      </c>
      <c r="B4" s="201" t="s">
        <v>57</v>
      </c>
      <c r="C4" s="184" t="s">
        <v>12</v>
      </c>
      <c r="D4" s="201" t="s">
        <v>6</v>
      </c>
      <c r="E4" s="203" t="s">
        <v>56</v>
      </c>
      <c r="F4" s="196"/>
      <c r="G4" s="195" t="s">
        <v>55</v>
      </c>
      <c r="H4" s="196"/>
      <c r="I4" s="197" t="s">
        <v>54</v>
      </c>
      <c r="J4" s="198"/>
      <c r="K4" s="199" t="s">
        <v>4</v>
      </c>
      <c r="L4" s="184"/>
    </row>
    <row r="5" spans="1:12" ht="12" x14ac:dyDescent="0.2">
      <c r="A5" s="185"/>
      <c r="B5" s="202"/>
      <c r="C5" s="185"/>
      <c r="D5" s="202"/>
      <c r="E5" s="18" t="s">
        <v>53</v>
      </c>
      <c r="F5" s="18" t="s">
        <v>4</v>
      </c>
      <c r="G5" s="18" t="s">
        <v>53</v>
      </c>
      <c r="H5" s="18" t="s">
        <v>4</v>
      </c>
      <c r="I5" s="18" t="s">
        <v>53</v>
      </c>
      <c r="J5" s="18" t="s">
        <v>4</v>
      </c>
      <c r="K5" s="200"/>
      <c r="L5" s="185"/>
    </row>
    <row r="6" spans="1:12" ht="12.6" thickBot="1" x14ac:dyDescent="0.25">
      <c r="A6" s="38">
        <v>1</v>
      </c>
      <c r="B6" s="39">
        <v>2</v>
      </c>
      <c r="C6" s="38">
        <v>3</v>
      </c>
      <c r="D6" s="38">
        <v>5</v>
      </c>
      <c r="E6" s="38">
        <v>6</v>
      </c>
      <c r="F6" s="38">
        <v>7</v>
      </c>
      <c r="G6" s="38">
        <v>8</v>
      </c>
      <c r="H6" s="38">
        <v>9</v>
      </c>
      <c r="I6" s="38">
        <v>10</v>
      </c>
      <c r="J6" s="38">
        <v>11</v>
      </c>
      <c r="K6" s="44">
        <v>12</v>
      </c>
      <c r="L6" s="38"/>
    </row>
    <row r="7" spans="1:12" ht="12" x14ac:dyDescent="0.2">
      <c r="A7" s="144"/>
      <c r="B7" s="145" t="s">
        <v>52</v>
      </c>
      <c r="C7" s="146"/>
      <c r="D7" s="147"/>
      <c r="E7" s="148"/>
      <c r="F7" s="149"/>
      <c r="G7" s="150"/>
      <c r="H7" s="149"/>
      <c r="I7" s="150"/>
      <c r="J7" s="149"/>
      <c r="K7" s="151"/>
      <c r="L7" s="149"/>
    </row>
    <row r="8" spans="1:12" ht="24" x14ac:dyDescent="0.2">
      <c r="A8" s="84"/>
      <c r="B8" s="55" t="s">
        <v>63</v>
      </c>
      <c r="C8" s="11" t="s">
        <v>31</v>
      </c>
      <c r="D8" s="10">
        <f>SUM(D9:D11)</f>
        <v>54.367999999999995</v>
      </c>
      <c r="E8" s="10"/>
      <c r="F8" s="9">
        <f>E8*D8</f>
        <v>0</v>
      </c>
      <c r="G8" s="14"/>
      <c r="H8" s="9">
        <f>G8*D8</f>
        <v>0</v>
      </c>
      <c r="I8" s="14"/>
      <c r="J8" s="9">
        <f>I8*D8</f>
        <v>0</v>
      </c>
      <c r="K8" s="46">
        <f>J8+H8+F8</f>
        <v>0</v>
      </c>
      <c r="L8" s="9">
        <f>SUM(K8:K11)</f>
        <v>0</v>
      </c>
    </row>
    <row r="9" spans="1:12" ht="12" x14ac:dyDescent="0.2">
      <c r="A9" s="37"/>
      <c r="B9" s="34" t="s">
        <v>60</v>
      </c>
      <c r="C9" s="33" t="s">
        <v>31</v>
      </c>
      <c r="D9" s="10">
        <v>9.0449999999999982</v>
      </c>
      <c r="E9" s="5"/>
      <c r="F9" s="15">
        <f>E9*D9</f>
        <v>0</v>
      </c>
      <c r="G9" s="10"/>
      <c r="H9" s="15">
        <f>G9*D9</f>
        <v>0</v>
      </c>
      <c r="I9" s="24"/>
      <c r="J9" s="15">
        <f>I9*D9</f>
        <v>0</v>
      </c>
      <c r="K9" s="45">
        <f>J9+H9+F9</f>
        <v>0</v>
      </c>
      <c r="L9" s="15"/>
    </row>
    <row r="10" spans="1:12" ht="12" x14ac:dyDescent="0.2">
      <c r="A10" s="37"/>
      <c r="B10" s="34" t="s">
        <v>61</v>
      </c>
      <c r="C10" s="33" t="s">
        <v>31</v>
      </c>
      <c r="D10" s="10">
        <v>15.254999999999999</v>
      </c>
      <c r="E10" s="5"/>
      <c r="F10" s="15">
        <f t="shared" ref="F10:F11" si="0">E10*D10</f>
        <v>0</v>
      </c>
      <c r="G10" s="10"/>
      <c r="H10" s="15">
        <f t="shared" ref="H10:H11" si="1">G10*D10</f>
        <v>0</v>
      </c>
      <c r="I10" s="24"/>
      <c r="J10" s="15">
        <f t="shared" ref="J10:J11" si="2">I10*D10</f>
        <v>0</v>
      </c>
      <c r="K10" s="45">
        <f t="shared" ref="K10:K11" si="3">J10+H10+F10</f>
        <v>0</v>
      </c>
      <c r="L10" s="15"/>
    </row>
    <row r="11" spans="1:12" ht="12" x14ac:dyDescent="0.2">
      <c r="A11" s="37"/>
      <c r="B11" s="34" t="s">
        <v>62</v>
      </c>
      <c r="C11" s="33" t="s">
        <v>31</v>
      </c>
      <c r="D11" s="10">
        <v>30.068000000000001</v>
      </c>
      <c r="E11" s="5"/>
      <c r="F11" s="15">
        <f t="shared" si="0"/>
        <v>0</v>
      </c>
      <c r="G11" s="10"/>
      <c r="H11" s="15">
        <f t="shared" si="1"/>
        <v>0</v>
      </c>
      <c r="I11" s="24"/>
      <c r="J11" s="15">
        <f t="shared" si="2"/>
        <v>0</v>
      </c>
      <c r="K11" s="45">
        <f t="shared" si="3"/>
        <v>0</v>
      </c>
      <c r="L11" s="15"/>
    </row>
    <row r="12" spans="1:12" ht="12" x14ac:dyDescent="0.2">
      <c r="A12" s="84"/>
      <c r="B12" s="55" t="s">
        <v>51</v>
      </c>
      <c r="C12" s="11" t="s">
        <v>36</v>
      </c>
      <c r="D12" s="10">
        <f>SUM(D13:D15)</f>
        <v>38.53</v>
      </c>
      <c r="E12" s="10"/>
      <c r="F12" s="9">
        <f>E12*D12</f>
        <v>0</v>
      </c>
      <c r="G12" s="14"/>
      <c r="H12" s="9">
        <f>G12*D12</f>
        <v>0</v>
      </c>
      <c r="I12" s="14"/>
      <c r="J12" s="9">
        <f>I12*D12</f>
        <v>0</v>
      </c>
      <c r="K12" s="46">
        <f>J12+H12+F12</f>
        <v>0</v>
      </c>
      <c r="L12" s="9">
        <f>SUM(K12:K15)</f>
        <v>0</v>
      </c>
    </row>
    <row r="13" spans="1:12" ht="12" x14ac:dyDescent="0.2">
      <c r="A13" s="37"/>
      <c r="B13" s="34" t="s">
        <v>60</v>
      </c>
      <c r="C13" s="33" t="s">
        <v>36</v>
      </c>
      <c r="D13" s="10">
        <v>5.57</v>
      </c>
      <c r="E13" s="10"/>
      <c r="F13" s="15">
        <f>E13*D13</f>
        <v>0</v>
      </c>
      <c r="G13" s="10"/>
      <c r="H13" s="15">
        <f>G13*D13</f>
        <v>0</v>
      </c>
      <c r="I13" s="24"/>
      <c r="J13" s="15">
        <f>I13*D13</f>
        <v>0</v>
      </c>
      <c r="K13" s="45">
        <f>J13+H13+F13</f>
        <v>0</v>
      </c>
      <c r="L13" s="15"/>
    </row>
    <row r="14" spans="1:12" ht="12" x14ac:dyDescent="0.2">
      <c r="A14" s="37"/>
      <c r="B14" s="34" t="s">
        <v>61</v>
      </c>
      <c r="C14" s="33" t="s">
        <v>36</v>
      </c>
      <c r="D14" s="10">
        <v>12.96</v>
      </c>
      <c r="E14" s="10"/>
      <c r="F14" s="15">
        <f t="shared" ref="F14:F15" si="4">E14*D14</f>
        <v>0</v>
      </c>
      <c r="G14" s="10"/>
      <c r="H14" s="15">
        <f t="shared" ref="H14:H15" si="5">G14*D14</f>
        <v>0</v>
      </c>
      <c r="I14" s="24"/>
      <c r="J14" s="15">
        <f t="shared" ref="J14:J15" si="6">I14*D14</f>
        <v>0</v>
      </c>
      <c r="K14" s="45">
        <f t="shared" ref="K14:K15" si="7">J14+H14+F14</f>
        <v>0</v>
      </c>
      <c r="L14" s="15"/>
    </row>
    <row r="15" spans="1:12" ht="12" x14ac:dyDescent="0.2">
      <c r="A15" s="37"/>
      <c r="B15" s="34" t="s">
        <v>62</v>
      </c>
      <c r="C15" s="33" t="s">
        <v>36</v>
      </c>
      <c r="D15" s="10">
        <v>20</v>
      </c>
      <c r="E15" s="10"/>
      <c r="F15" s="15">
        <f t="shared" si="4"/>
        <v>0</v>
      </c>
      <c r="G15" s="10"/>
      <c r="H15" s="15">
        <f t="shared" si="5"/>
        <v>0</v>
      </c>
      <c r="I15" s="24"/>
      <c r="J15" s="15">
        <f t="shared" si="6"/>
        <v>0</v>
      </c>
      <c r="K15" s="45">
        <f t="shared" si="7"/>
        <v>0</v>
      </c>
      <c r="L15" s="15"/>
    </row>
    <row r="16" spans="1:12" ht="12" x14ac:dyDescent="0.2">
      <c r="A16" s="81" t="s">
        <v>50</v>
      </c>
      <c r="B16" s="145" t="s">
        <v>49</v>
      </c>
      <c r="C16" s="146"/>
      <c r="D16" s="147"/>
      <c r="E16" s="148"/>
      <c r="F16" s="149">
        <f t="shared" ref="F16:F52" si="8">E16*D16</f>
        <v>0</v>
      </c>
      <c r="G16" s="150"/>
      <c r="H16" s="149">
        <f t="shared" ref="H16:H21" si="9">G16*D16</f>
        <v>0</v>
      </c>
      <c r="I16" s="150"/>
      <c r="J16" s="149">
        <f t="shared" ref="J16:J52" si="10">I16*D16</f>
        <v>0</v>
      </c>
      <c r="K16" s="151">
        <f t="shared" ref="K16:K52" si="11">J16+H16+F16</f>
        <v>0</v>
      </c>
      <c r="L16" s="149"/>
    </row>
    <row r="17" spans="1:12" ht="12" x14ac:dyDescent="0.2">
      <c r="A17" s="82"/>
      <c r="B17" s="145" t="s">
        <v>48</v>
      </c>
      <c r="C17" s="146"/>
      <c r="D17" s="147"/>
      <c r="E17" s="148"/>
      <c r="F17" s="149">
        <f t="shared" si="8"/>
        <v>0</v>
      </c>
      <c r="G17" s="150"/>
      <c r="H17" s="149">
        <f t="shared" si="9"/>
        <v>0</v>
      </c>
      <c r="I17" s="150"/>
      <c r="J17" s="149">
        <f t="shared" si="10"/>
        <v>0</v>
      </c>
      <c r="K17" s="151">
        <f t="shared" si="11"/>
        <v>0</v>
      </c>
      <c r="L17" s="149"/>
    </row>
    <row r="18" spans="1:12" ht="12" x14ac:dyDescent="0.2">
      <c r="A18" s="80"/>
      <c r="B18" s="55" t="s">
        <v>47</v>
      </c>
      <c r="C18" s="11" t="s">
        <v>31</v>
      </c>
      <c r="D18" s="10">
        <f>D8</f>
        <v>54.367999999999995</v>
      </c>
      <c r="E18" s="10"/>
      <c r="F18" s="9">
        <f t="shared" si="8"/>
        <v>0</v>
      </c>
      <c r="G18" s="14"/>
      <c r="H18" s="9">
        <f t="shared" si="9"/>
        <v>0</v>
      </c>
      <c r="I18" s="14"/>
      <c r="J18" s="9">
        <f t="shared" si="10"/>
        <v>0</v>
      </c>
      <c r="K18" s="46">
        <f t="shared" si="11"/>
        <v>0</v>
      </c>
      <c r="L18" s="9">
        <f>SUM(K18:K23)</f>
        <v>0</v>
      </c>
    </row>
    <row r="19" spans="1:12" ht="12" x14ac:dyDescent="0.2">
      <c r="A19" s="32"/>
      <c r="B19" s="34" t="s">
        <v>37</v>
      </c>
      <c r="C19" s="33" t="s">
        <v>43</v>
      </c>
      <c r="D19" s="10">
        <f>D18</f>
        <v>54.367999999999995</v>
      </c>
      <c r="E19" s="5"/>
      <c r="F19" s="15">
        <f t="shared" si="8"/>
        <v>0</v>
      </c>
      <c r="G19" s="24"/>
      <c r="H19" s="15">
        <f t="shared" si="9"/>
        <v>0</v>
      </c>
      <c r="I19" s="36"/>
      <c r="J19" s="15">
        <f t="shared" si="10"/>
        <v>0</v>
      </c>
      <c r="K19" s="45">
        <f t="shared" si="11"/>
        <v>0</v>
      </c>
      <c r="L19" s="15"/>
    </row>
    <row r="20" spans="1:12" ht="12" x14ac:dyDescent="0.2">
      <c r="A20" s="58"/>
      <c r="B20" s="35" t="s">
        <v>89</v>
      </c>
      <c r="C20" s="33" t="s">
        <v>43</v>
      </c>
      <c r="D20" s="10">
        <f>D18*1.25</f>
        <v>67.959999999999994</v>
      </c>
      <c r="E20" s="24"/>
      <c r="F20" s="15">
        <f t="shared" si="8"/>
        <v>0</v>
      </c>
      <c r="G20" s="24"/>
      <c r="H20" s="15">
        <f t="shared" si="9"/>
        <v>0</v>
      </c>
      <c r="I20" s="24"/>
      <c r="J20" s="15">
        <f t="shared" si="10"/>
        <v>0</v>
      </c>
      <c r="K20" s="45">
        <f t="shared" si="11"/>
        <v>0</v>
      </c>
      <c r="L20" s="15"/>
    </row>
    <row r="21" spans="1:12" ht="12" x14ac:dyDescent="0.2">
      <c r="A21" s="58"/>
      <c r="B21" s="26" t="s">
        <v>46</v>
      </c>
      <c r="C21" s="21" t="s">
        <v>7</v>
      </c>
      <c r="D21" s="25">
        <f>D18*0.12*0.75</f>
        <v>4.8931199999999997</v>
      </c>
      <c r="E21" s="24"/>
      <c r="F21" s="15">
        <f t="shared" si="8"/>
        <v>0</v>
      </c>
      <c r="G21" s="24"/>
      <c r="H21" s="15">
        <f t="shared" si="9"/>
        <v>0</v>
      </c>
      <c r="I21" s="24"/>
      <c r="J21" s="15">
        <f t="shared" si="10"/>
        <v>0</v>
      </c>
      <c r="K21" s="45">
        <f t="shared" si="11"/>
        <v>0</v>
      </c>
      <c r="L21" s="15"/>
    </row>
    <row r="22" spans="1:12" ht="12" x14ac:dyDescent="0.2">
      <c r="A22" s="58"/>
      <c r="B22" s="26" t="s">
        <v>45</v>
      </c>
      <c r="C22" s="21" t="s">
        <v>8</v>
      </c>
      <c r="D22" s="25">
        <f>D18*0.12*0.17*1.1</f>
        <v>1.2200179200000001</v>
      </c>
      <c r="E22" s="24"/>
      <c r="F22" s="15">
        <f t="shared" si="8"/>
        <v>0</v>
      </c>
      <c r="G22" s="24"/>
      <c r="H22" s="15"/>
      <c r="I22" s="24"/>
      <c r="J22" s="15">
        <f t="shared" si="10"/>
        <v>0</v>
      </c>
      <c r="K22" s="45">
        <f t="shared" si="11"/>
        <v>0</v>
      </c>
      <c r="L22" s="15"/>
    </row>
    <row r="23" spans="1:12" ht="12" x14ac:dyDescent="0.3">
      <c r="A23" s="28"/>
      <c r="B23" s="27" t="s">
        <v>10</v>
      </c>
      <c r="C23" s="21" t="s">
        <v>5</v>
      </c>
      <c r="D23" s="24">
        <v>3</v>
      </c>
      <c r="E23" s="24"/>
      <c r="F23" s="15">
        <f t="shared" si="8"/>
        <v>0</v>
      </c>
      <c r="G23" s="24"/>
      <c r="H23" s="15">
        <f t="shared" ref="H23:H52" si="12">G23*D23</f>
        <v>0</v>
      </c>
      <c r="I23" s="24"/>
      <c r="J23" s="15">
        <f t="shared" si="10"/>
        <v>0</v>
      </c>
      <c r="K23" s="45">
        <f t="shared" si="11"/>
        <v>0</v>
      </c>
      <c r="L23" s="15"/>
    </row>
    <row r="24" spans="1:12" ht="12" x14ac:dyDescent="0.2">
      <c r="A24" s="80"/>
      <c r="B24" s="55" t="s">
        <v>44</v>
      </c>
      <c r="C24" s="11" t="s">
        <v>31</v>
      </c>
      <c r="D24" s="10">
        <f>D8</f>
        <v>54.367999999999995</v>
      </c>
      <c r="E24" s="10"/>
      <c r="F24" s="9">
        <f t="shared" si="8"/>
        <v>0</v>
      </c>
      <c r="G24" s="14"/>
      <c r="H24" s="9">
        <f t="shared" si="12"/>
        <v>0</v>
      </c>
      <c r="I24" s="14"/>
      <c r="J24" s="9">
        <f t="shared" si="10"/>
        <v>0</v>
      </c>
      <c r="K24" s="46">
        <f t="shared" si="11"/>
        <v>0</v>
      </c>
      <c r="L24" s="9">
        <f>SUM(K24:K28)</f>
        <v>0</v>
      </c>
    </row>
    <row r="25" spans="1:12" ht="12" x14ac:dyDescent="0.2">
      <c r="A25" s="32"/>
      <c r="B25" s="34" t="s">
        <v>37</v>
      </c>
      <c r="C25" s="33" t="s">
        <v>43</v>
      </c>
      <c r="D25" s="24">
        <f>D24</f>
        <v>54.367999999999995</v>
      </c>
      <c r="E25" s="5"/>
      <c r="F25" s="15">
        <f t="shared" si="8"/>
        <v>0</v>
      </c>
      <c r="G25" s="5"/>
      <c r="H25" s="15">
        <f t="shared" si="12"/>
        <v>0</v>
      </c>
      <c r="I25" s="5"/>
      <c r="J25" s="15">
        <f t="shared" si="10"/>
        <v>0</v>
      </c>
      <c r="K25" s="45">
        <f t="shared" si="11"/>
        <v>0</v>
      </c>
      <c r="L25" s="15"/>
    </row>
    <row r="26" spans="1:12" ht="12" x14ac:dyDescent="0.2">
      <c r="A26" s="32"/>
      <c r="B26" s="31" t="s">
        <v>86</v>
      </c>
      <c r="C26" s="33" t="s">
        <v>36</v>
      </c>
      <c r="D26" s="30">
        <f>D24*1.15</f>
        <v>62.523199999999989</v>
      </c>
      <c r="E26" s="30"/>
      <c r="F26" s="15">
        <f t="shared" si="8"/>
        <v>0</v>
      </c>
      <c r="G26" s="29"/>
      <c r="H26" s="15">
        <f t="shared" si="12"/>
        <v>0</v>
      </c>
      <c r="I26" s="29"/>
      <c r="J26" s="15">
        <f t="shared" si="10"/>
        <v>0</v>
      </c>
      <c r="K26" s="45">
        <f t="shared" si="11"/>
        <v>0</v>
      </c>
      <c r="L26" s="15"/>
    </row>
    <row r="27" spans="1:12" ht="12" x14ac:dyDescent="0.2">
      <c r="A27" s="32"/>
      <c r="B27" s="31" t="s">
        <v>87</v>
      </c>
      <c r="C27" s="4" t="s">
        <v>3</v>
      </c>
      <c r="D27" s="30">
        <f>D24*1.15</f>
        <v>62.523199999999989</v>
      </c>
      <c r="E27" s="30"/>
      <c r="F27" s="15">
        <f t="shared" si="8"/>
        <v>0</v>
      </c>
      <c r="G27" s="29"/>
      <c r="H27" s="15">
        <f t="shared" si="12"/>
        <v>0</v>
      </c>
      <c r="I27" s="29"/>
      <c r="J27" s="15">
        <f t="shared" si="10"/>
        <v>0</v>
      </c>
      <c r="K27" s="45">
        <f t="shared" si="11"/>
        <v>0</v>
      </c>
      <c r="L27" s="15"/>
    </row>
    <row r="28" spans="1:12" ht="12" x14ac:dyDescent="0.3">
      <c r="A28" s="28"/>
      <c r="B28" s="27" t="s">
        <v>10</v>
      </c>
      <c r="C28" s="21" t="s">
        <v>5</v>
      </c>
      <c r="D28" s="24">
        <v>2</v>
      </c>
      <c r="E28" s="24"/>
      <c r="F28" s="15">
        <f t="shared" si="8"/>
        <v>0</v>
      </c>
      <c r="G28" s="16"/>
      <c r="H28" s="15">
        <f t="shared" si="12"/>
        <v>0</v>
      </c>
      <c r="I28" s="16"/>
      <c r="J28" s="15">
        <f t="shared" si="10"/>
        <v>0</v>
      </c>
      <c r="K28" s="45">
        <f t="shared" si="11"/>
        <v>0</v>
      </c>
      <c r="L28" s="15"/>
    </row>
    <row r="29" spans="1:12" ht="12" x14ac:dyDescent="0.2">
      <c r="A29" s="80"/>
      <c r="B29" s="55" t="s">
        <v>65</v>
      </c>
      <c r="C29" s="11" t="s">
        <v>31</v>
      </c>
      <c r="D29" s="10">
        <f>D12</f>
        <v>38.53</v>
      </c>
      <c r="E29" s="10"/>
      <c r="F29" s="9">
        <f t="shared" si="8"/>
        <v>0</v>
      </c>
      <c r="G29" s="14"/>
      <c r="H29" s="9">
        <f t="shared" si="12"/>
        <v>0</v>
      </c>
      <c r="I29" s="14"/>
      <c r="J29" s="9">
        <f t="shared" si="10"/>
        <v>0</v>
      </c>
      <c r="K29" s="46">
        <f t="shared" si="11"/>
        <v>0</v>
      </c>
      <c r="L29" s="9">
        <f>SUM(K29:K30)</f>
        <v>0</v>
      </c>
    </row>
    <row r="30" spans="1:12" ht="12" x14ac:dyDescent="0.2">
      <c r="A30" s="32"/>
      <c r="B30" s="34" t="s">
        <v>65</v>
      </c>
      <c r="C30" s="33" t="s">
        <v>36</v>
      </c>
      <c r="D30" s="24">
        <f>D29</f>
        <v>38.53</v>
      </c>
      <c r="E30" s="30"/>
      <c r="F30" s="15">
        <f t="shared" si="8"/>
        <v>0</v>
      </c>
      <c r="G30" s="30"/>
      <c r="H30" s="15">
        <f t="shared" si="12"/>
        <v>0</v>
      </c>
      <c r="I30" s="5"/>
      <c r="J30" s="15">
        <f t="shared" si="10"/>
        <v>0</v>
      </c>
      <c r="K30" s="45">
        <f t="shared" si="11"/>
        <v>0</v>
      </c>
      <c r="L30" s="15"/>
    </row>
    <row r="31" spans="1:12" ht="24" x14ac:dyDescent="0.2">
      <c r="A31" s="80"/>
      <c r="B31" s="55" t="s">
        <v>115</v>
      </c>
      <c r="C31" s="11" t="s">
        <v>36</v>
      </c>
      <c r="D31" s="10">
        <f>D29</f>
        <v>38.53</v>
      </c>
      <c r="E31" s="10"/>
      <c r="F31" s="9">
        <f t="shared" si="8"/>
        <v>0</v>
      </c>
      <c r="G31" s="14"/>
      <c r="H31" s="9">
        <f t="shared" si="12"/>
        <v>0</v>
      </c>
      <c r="I31" s="14"/>
      <c r="J31" s="9">
        <f t="shared" si="10"/>
        <v>0</v>
      </c>
      <c r="K31" s="46">
        <f t="shared" si="11"/>
        <v>0</v>
      </c>
      <c r="L31" s="9">
        <f>SUM(K31:K32)</f>
        <v>0</v>
      </c>
    </row>
    <row r="32" spans="1:12" ht="12" x14ac:dyDescent="0.2">
      <c r="A32" s="95"/>
      <c r="B32" s="88" t="s">
        <v>66</v>
      </c>
      <c r="C32" s="89" t="s">
        <v>116</v>
      </c>
      <c r="D32" s="25">
        <f>D31/9</f>
        <v>4.2811111111111115</v>
      </c>
      <c r="E32" s="10"/>
      <c r="F32" s="9">
        <f t="shared" si="8"/>
        <v>0</v>
      </c>
      <c r="G32" s="30"/>
      <c r="H32" s="9">
        <f t="shared" si="12"/>
        <v>0</v>
      </c>
      <c r="I32" s="90"/>
      <c r="J32" s="9">
        <f t="shared" si="10"/>
        <v>0</v>
      </c>
      <c r="K32" s="46">
        <f t="shared" si="11"/>
        <v>0</v>
      </c>
      <c r="L32" s="9"/>
    </row>
    <row r="33" spans="1:12" ht="12" x14ac:dyDescent="0.2">
      <c r="A33" s="79">
        <v>23</v>
      </c>
      <c r="B33" s="55" t="s">
        <v>41</v>
      </c>
      <c r="C33" s="11" t="s">
        <v>31</v>
      </c>
      <c r="D33" s="10">
        <f>D24</f>
        <v>54.367999999999995</v>
      </c>
      <c r="E33" s="10"/>
      <c r="F33" s="9">
        <f t="shared" si="8"/>
        <v>0</v>
      </c>
      <c r="G33" s="14"/>
      <c r="H33" s="9">
        <f t="shared" si="12"/>
        <v>0</v>
      </c>
      <c r="I33" s="14"/>
      <c r="J33" s="9">
        <f t="shared" si="10"/>
        <v>0</v>
      </c>
      <c r="K33" s="46">
        <f t="shared" si="11"/>
        <v>0</v>
      </c>
      <c r="L33" s="9">
        <f>SUM(K33:K39)</f>
        <v>0</v>
      </c>
    </row>
    <row r="34" spans="1:12" ht="12" x14ac:dyDescent="0.2">
      <c r="A34" s="59"/>
      <c r="B34" s="26" t="s">
        <v>37</v>
      </c>
      <c r="C34" s="21" t="s">
        <v>31</v>
      </c>
      <c r="D34" s="24">
        <f>D33</f>
        <v>54.367999999999995</v>
      </c>
      <c r="E34" s="16"/>
      <c r="F34" s="15">
        <f t="shared" si="8"/>
        <v>0</v>
      </c>
      <c r="G34" s="24"/>
      <c r="H34" s="15">
        <f t="shared" si="12"/>
        <v>0</v>
      </c>
      <c r="I34" s="16"/>
      <c r="J34" s="15">
        <f t="shared" si="10"/>
        <v>0</v>
      </c>
      <c r="K34" s="45">
        <f t="shared" si="11"/>
        <v>0</v>
      </c>
      <c r="L34" s="15"/>
    </row>
    <row r="35" spans="1:12" ht="12" x14ac:dyDescent="0.2">
      <c r="A35" s="59"/>
      <c r="B35" s="23" t="s">
        <v>40</v>
      </c>
      <c r="C35" s="18" t="s">
        <v>31</v>
      </c>
      <c r="D35" s="16">
        <f>D34*1.05</f>
        <v>57.086399999999998</v>
      </c>
      <c r="E35" s="16"/>
      <c r="F35" s="15">
        <f t="shared" si="8"/>
        <v>0</v>
      </c>
      <c r="G35" s="16"/>
      <c r="H35" s="15">
        <f t="shared" si="12"/>
        <v>0</v>
      </c>
      <c r="I35" s="16"/>
      <c r="J35" s="15">
        <f t="shared" si="10"/>
        <v>0</v>
      </c>
      <c r="K35" s="45">
        <f t="shared" si="11"/>
        <v>0</v>
      </c>
      <c r="L35" s="15"/>
    </row>
    <row r="36" spans="1:12" ht="12" x14ac:dyDescent="0.2">
      <c r="A36" s="59"/>
      <c r="B36" s="23" t="s">
        <v>88</v>
      </c>
      <c r="C36" s="18" t="s">
        <v>3</v>
      </c>
      <c r="D36" s="14">
        <f>D33*0.3*25</f>
        <v>407.75999999999993</v>
      </c>
      <c r="E36" s="16"/>
      <c r="F36" s="15">
        <f t="shared" si="8"/>
        <v>0</v>
      </c>
      <c r="G36" s="16"/>
      <c r="H36" s="15">
        <f t="shared" si="12"/>
        <v>0</v>
      </c>
      <c r="I36" s="16"/>
      <c r="J36" s="15">
        <f t="shared" si="10"/>
        <v>0</v>
      </c>
      <c r="K36" s="45">
        <f t="shared" si="11"/>
        <v>0</v>
      </c>
      <c r="L36" s="15"/>
    </row>
    <row r="37" spans="1:12" ht="12" x14ac:dyDescent="0.2">
      <c r="A37" s="59"/>
      <c r="B37" s="26" t="s">
        <v>33</v>
      </c>
      <c r="C37" s="21" t="s">
        <v>2</v>
      </c>
      <c r="D37" s="25">
        <v>15</v>
      </c>
      <c r="E37" s="24"/>
      <c r="F37" s="15">
        <f t="shared" si="8"/>
        <v>0</v>
      </c>
      <c r="G37" s="16"/>
      <c r="H37" s="15">
        <f t="shared" si="12"/>
        <v>0</v>
      </c>
      <c r="I37" s="16"/>
      <c r="J37" s="15">
        <f t="shared" si="10"/>
        <v>0</v>
      </c>
      <c r="K37" s="45">
        <f t="shared" si="11"/>
        <v>0</v>
      </c>
      <c r="L37" s="15"/>
    </row>
    <row r="38" spans="1:12" ht="12" x14ac:dyDescent="0.2">
      <c r="A38" s="59"/>
      <c r="B38" s="23" t="s">
        <v>32</v>
      </c>
      <c r="C38" s="18" t="s">
        <v>3</v>
      </c>
      <c r="D38" s="14">
        <f>D33*0.25</f>
        <v>13.591999999999999</v>
      </c>
      <c r="E38" s="16"/>
      <c r="F38" s="15">
        <f t="shared" si="8"/>
        <v>0</v>
      </c>
      <c r="G38" s="16"/>
      <c r="H38" s="15">
        <f t="shared" si="12"/>
        <v>0</v>
      </c>
      <c r="I38" s="16"/>
      <c r="J38" s="15">
        <f t="shared" si="10"/>
        <v>0</v>
      </c>
      <c r="K38" s="45">
        <f t="shared" si="11"/>
        <v>0</v>
      </c>
      <c r="L38" s="15"/>
    </row>
    <row r="39" spans="1:12" ht="12" x14ac:dyDescent="0.2">
      <c r="A39" s="60"/>
      <c r="B39" s="23" t="s">
        <v>10</v>
      </c>
      <c r="C39" s="18" t="s">
        <v>5</v>
      </c>
      <c r="D39" s="16">
        <v>3</v>
      </c>
      <c r="E39" s="16"/>
      <c r="F39" s="15">
        <f t="shared" si="8"/>
        <v>0</v>
      </c>
      <c r="G39" s="16"/>
      <c r="H39" s="15">
        <f t="shared" si="12"/>
        <v>0</v>
      </c>
      <c r="I39" s="16"/>
      <c r="J39" s="15">
        <f t="shared" si="10"/>
        <v>0</v>
      </c>
      <c r="K39" s="45">
        <f t="shared" si="11"/>
        <v>0</v>
      </c>
      <c r="L39" s="15"/>
    </row>
    <row r="40" spans="1:12" ht="12" x14ac:dyDescent="0.2">
      <c r="A40" s="79">
        <v>25</v>
      </c>
      <c r="B40" s="55" t="s">
        <v>38</v>
      </c>
      <c r="C40" s="11" t="s">
        <v>36</v>
      </c>
      <c r="D40" s="10">
        <v>32.529999999999994</v>
      </c>
      <c r="E40" s="10"/>
      <c r="F40" s="9">
        <f t="shared" si="8"/>
        <v>0</v>
      </c>
      <c r="G40" s="14"/>
      <c r="H40" s="9">
        <f t="shared" si="12"/>
        <v>0</v>
      </c>
      <c r="I40" s="14"/>
      <c r="J40" s="9">
        <f t="shared" si="10"/>
        <v>0</v>
      </c>
      <c r="K40" s="46">
        <f t="shared" si="11"/>
        <v>0</v>
      </c>
      <c r="L40" s="9">
        <f>SUM(K40:K46)</f>
        <v>0</v>
      </c>
    </row>
    <row r="41" spans="1:12" ht="12" x14ac:dyDescent="0.2">
      <c r="A41" s="59"/>
      <c r="B41" s="26" t="s">
        <v>37</v>
      </c>
      <c r="C41" s="21" t="s">
        <v>36</v>
      </c>
      <c r="D41" s="24">
        <f>D40</f>
        <v>32.529999999999994</v>
      </c>
      <c r="E41" s="16"/>
      <c r="F41" s="15">
        <f t="shared" si="8"/>
        <v>0</v>
      </c>
      <c r="G41" s="16"/>
      <c r="H41" s="15">
        <f t="shared" si="12"/>
        <v>0</v>
      </c>
      <c r="I41" s="16"/>
      <c r="J41" s="15">
        <f t="shared" si="10"/>
        <v>0</v>
      </c>
      <c r="K41" s="45">
        <f t="shared" si="11"/>
        <v>0</v>
      </c>
      <c r="L41" s="15"/>
    </row>
    <row r="42" spans="1:12" ht="12" x14ac:dyDescent="0.2">
      <c r="A42" s="59"/>
      <c r="B42" s="23" t="s">
        <v>90</v>
      </c>
      <c r="C42" s="18" t="s">
        <v>31</v>
      </c>
      <c r="D42" s="16">
        <f>D41*0.1</f>
        <v>3.2529999999999997</v>
      </c>
      <c r="E42" s="16"/>
      <c r="F42" s="15">
        <f t="shared" si="8"/>
        <v>0</v>
      </c>
      <c r="G42" s="16"/>
      <c r="H42" s="15">
        <f t="shared" si="12"/>
        <v>0</v>
      </c>
      <c r="I42" s="16"/>
      <c r="J42" s="15">
        <f t="shared" si="10"/>
        <v>0</v>
      </c>
      <c r="K42" s="45">
        <f t="shared" si="11"/>
        <v>0</v>
      </c>
      <c r="L42" s="15"/>
    </row>
    <row r="43" spans="1:12" ht="12" x14ac:dyDescent="0.2">
      <c r="A43" s="59"/>
      <c r="B43" s="23" t="s">
        <v>88</v>
      </c>
      <c r="C43" s="18" t="s">
        <v>3</v>
      </c>
      <c r="D43" s="14">
        <f>D40*0.1*0.3*25</f>
        <v>24.397499999999997</v>
      </c>
      <c r="E43" s="16"/>
      <c r="F43" s="15">
        <f t="shared" si="8"/>
        <v>0</v>
      </c>
      <c r="G43" s="16"/>
      <c r="H43" s="15">
        <f t="shared" si="12"/>
        <v>0</v>
      </c>
      <c r="I43" s="16"/>
      <c r="J43" s="15">
        <f t="shared" si="10"/>
        <v>0</v>
      </c>
      <c r="K43" s="45">
        <f t="shared" si="11"/>
        <v>0</v>
      </c>
      <c r="L43" s="15"/>
    </row>
    <row r="44" spans="1:12" ht="12" x14ac:dyDescent="0.2">
      <c r="A44" s="59"/>
      <c r="B44" s="26" t="s">
        <v>33</v>
      </c>
      <c r="C44" s="21" t="s">
        <v>2</v>
      </c>
      <c r="D44" s="25">
        <v>3</v>
      </c>
      <c r="E44" s="24"/>
      <c r="F44" s="15">
        <f t="shared" si="8"/>
        <v>0</v>
      </c>
      <c r="G44" s="16"/>
      <c r="H44" s="15">
        <f t="shared" si="12"/>
        <v>0</v>
      </c>
      <c r="I44" s="16"/>
      <c r="J44" s="15">
        <f t="shared" si="10"/>
        <v>0</v>
      </c>
      <c r="K44" s="45">
        <f t="shared" si="11"/>
        <v>0</v>
      </c>
      <c r="L44" s="15"/>
    </row>
    <row r="45" spans="1:12" ht="12" x14ac:dyDescent="0.2">
      <c r="A45" s="59"/>
      <c r="B45" s="23" t="s">
        <v>32</v>
      </c>
      <c r="C45" s="18" t="s">
        <v>3</v>
      </c>
      <c r="D45" s="14">
        <f>D40*0.1*0.2</f>
        <v>0.65059999999999996</v>
      </c>
      <c r="E45" s="16"/>
      <c r="F45" s="15">
        <f t="shared" si="8"/>
        <v>0</v>
      </c>
      <c r="G45" s="16"/>
      <c r="H45" s="15">
        <f t="shared" si="12"/>
        <v>0</v>
      </c>
      <c r="I45" s="16"/>
      <c r="J45" s="15">
        <f t="shared" si="10"/>
        <v>0</v>
      </c>
      <c r="K45" s="45">
        <f t="shared" si="11"/>
        <v>0</v>
      </c>
      <c r="L45" s="15"/>
    </row>
    <row r="46" spans="1:12" ht="12" x14ac:dyDescent="0.2">
      <c r="A46" s="60"/>
      <c r="B46" s="23" t="s">
        <v>10</v>
      </c>
      <c r="C46" s="18" t="s">
        <v>5</v>
      </c>
      <c r="D46" s="16">
        <v>2</v>
      </c>
      <c r="E46" s="16"/>
      <c r="F46" s="15">
        <f t="shared" si="8"/>
        <v>0</v>
      </c>
      <c r="G46" s="16"/>
      <c r="H46" s="15">
        <f t="shared" si="12"/>
        <v>0</v>
      </c>
      <c r="I46" s="16"/>
      <c r="J46" s="15">
        <f t="shared" si="10"/>
        <v>0</v>
      </c>
      <c r="K46" s="45">
        <f t="shared" si="11"/>
        <v>0</v>
      </c>
      <c r="L46" s="15"/>
    </row>
    <row r="47" spans="1:12" ht="12" x14ac:dyDescent="0.2">
      <c r="A47" s="22"/>
      <c r="B47" s="145" t="s">
        <v>19</v>
      </c>
      <c r="C47" s="146"/>
      <c r="D47" s="147"/>
      <c r="E47" s="148"/>
      <c r="F47" s="149">
        <f t="shared" si="8"/>
        <v>0</v>
      </c>
      <c r="G47" s="150"/>
      <c r="H47" s="149">
        <f t="shared" si="12"/>
        <v>0</v>
      </c>
      <c r="I47" s="150"/>
      <c r="J47" s="149">
        <f t="shared" si="10"/>
        <v>0</v>
      </c>
      <c r="K47" s="151">
        <f t="shared" si="11"/>
        <v>0</v>
      </c>
      <c r="L47" s="149"/>
    </row>
    <row r="48" spans="1:12" ht="12" x14ac:dyDescent="0.2">
      <c r="A48" s="143"/>
      <c r="B48" s="55" t="s">
        <v>30</v>
      </c>
      <c r="C48" s="11" t="s">
        <v>26</v>
      </c>
      <c r="D48" s="10">
        <v>28.590000000000003</v>
      </c>
      <c r="E48" s="10"/>
      <c r="F48" s="9">
        <f t="shared" si="8"/>
        <v>0</v>
      </c>
      <c r="G48" s="14"/>
      <c r="H48" s="9">
        <f t="shared" si="12"/>
        <v>0</v>
      </c>
      <c r="I48" s="14"/>
      <c r="J48" s="9">
        <f t="shared" si="10"/>
        <v>0</v>
      </c>
      <c r="K48" s="46">
        <f t="shared" si="11"/>
        <v>0</v>
      </c>
      <c r="L48" s="9">
        <f>SUM(K48:K52)</f>
        <v>0</v>
      </c>
    </row>
    <row r="49" spans="1:44" ht="12" x14ac:dyDescent="0.2">
      <c r="A49" s="20"/>
      <c r="B49" s="19" t="s">
        <v>23</v>
      </c>
      <c r="C49" s="18" t="s">
        <v>26</v>
      </c>
      <c r="D49" s="17">
        <f>D48</f>
        <v>28.590000000000003</v>
      </c>
      <c r="E49" s="17"/>
      <c r="F49" s="15">
        <f t="shared" si="8"/>
        <v>0</v>
      </c>
      <c r="G49" s="16"/>
      <c r="H49" s="15">
        <f t="shared" si="12"/>
        <v>0</v>
      </c>
      <c r="I49" s="16"/>
      <c r="J49" s="15">
        <f t="shared" si="10"/>
        <v>0</v>
      </c>
      <c r="K49" s="45">
        <f t="shared" si="11"/>
        <v>0</v>
      </c>
      <c r="L49" s="15"/>
    </row>
    <row r="50" spans="1:44" ht="12" x14ac:dyDescent="0.2">
      <c r="A50" s="20"/>
      <c r="B50" s="19" t="s">
        <v>29</v>
      </c>
      <c r="C50" s="18" t="s">
        <v>28</v>
      </c>
      <c r="D50" s="17">
        <f>D48/8</f>
        <v>3.5737500000000004</v>
      </c>
      <c r="E50" s="17"/>
      <c r="F50" s="15">
        <f t="shared" si="8"/>
        <v>0</v>
      </c>
      <c r="G50" s="16"/>
      <c r="H50" s="15">
        <f t="shared" si="12"/>
        <v>0</v>
      </c>
      <c r="I50" s="16"/>
      <c r="J50" s="15">
        <f t="shared" si="10"/>
        <v>0</v>
      </c>
      <c r="K50" s="45">
        <f t="shared" si="11"/>
        <v>0</v>
      </c>
      <c r="L50" s="15"/>
    </row>
    <row r="51" spans="1:44" ht="12" x14ac:dyDescent="0.2">
      <c r="A51" s="20"/>
      <c r="B51" s="19" t="s">
        <v>91</v>
      </c>
      <c r="C51" s="18" t="s">
        <v>3</v>
      </c>
      <c r="D51" s="17">
        <f>D48*0.25</f>
        <v>7.1475000000000009</v>
      </c>
      <c r="E51" s="17"/>
      <c r="F51" s="15">
        <f t="shared" si="8"/>
        <v>0</v>
      </c>
      <c r="G51" s="16"/>
      <c r="H51" s="15">
        <f t="shared" si="12"/>
        <v>0</v>
      </c>
      <c r="I51" s="16"/>
      <c r="J51" s="15">
        <f t="shared" si="10"/>
        <v>0</v>
      </c>
      <c r="K51" s="45">
        <f t="shared" si="11"/>
        <v>0</v>
      </c>
      <c r="L51" s="15"/>
    </row>
    <row r="52" spans="1:44" ht="12" x14ac:dyDescent="0.2">
      <c r="A52" s="20"/>
      <c r="B52" s="19" t="s">
        <v>10</v>
      </c>
      <c r="C52" s="18" t="s">
        <v>5</v>
      </c>
      <c r="D52" s="17">
        <v>2</v>
      </c>
      <c r="E52" s="17"/>
      <c r="F52" s="15">
        <f t="shared" si="8"/>
        <v>0</v>
      </c>
      <c r="G52" s="16"/>
      <c r="H52" s="15">
        <f t="shared" si="12"/>
        <v>0</v>
      </c>
      <c r="I52" s="16"/>
      <c r="J52" s="15">
        <f t="shared" si="10"/>
        <v>0</v>
      </c>
      <c r="K52" s="45">
        <f t="shared" si="11"/>
        <v>0</v>
      </c>
      <c r="L52" s="15"/>
    </row>
    <row r="53" spans="1:44" s="7" customFormat="1" ht="12" x14ac:dyDescent="0.2">
      <c r="A53" s="143"/>
      <c r="B53" s="55" t="s">
        <v>25</v>
      </c>
      <c r="C53" s="11" t="s">
        <v>24</v>
      </c>
      <c r="D53" s="10">
        <v>12.16</v>
      </c>
      <c r="E53" s="10"/>
      <c r="F53" s="9"/>
      <c r="G53" s="14"/>
      <c r="H53" s="9"/>
      <c r="I53" s="14"/>
      <c r="J53" s="9"/>
      <c r="K53" s="46"/>
      <c r="L53" s="9">
        <f>SUM(K53:K56)</f>
        <v>0</v>
      </c>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row>
    <row r="54" spans="1:44" s="7" customFormat="1" ht="12" x14ac:dyDescent="0.2">
      <c r="A54" s="13"/>
      <c r="B54" s="12" t="s">
        <v>23</v>
      </c>
      <c r="C54" s="11" t="s">
        <v>22</v>
      </c>
      <c r="D54" s="10">
        <f>D53</f>
        <v>12.16</v>
      </c>
      <c r="E54" s="10"/>
      <c r="F54" s="9">
        <f>E54*D54</f>
        <v>0</v>
      </c>
      <c r="G54" s="10"/>
      <c r="H54" s="9">
        <f>G54*D54</f>
        <v>0</v>
      </c>
      <c r="I54" s="10"/>
      <c r="J54" s="9">
        <f>I54*D54</f>
        <v>0</v>
      </c>
      <c r="K54" s="46">
        <f>J54+H54+F54</f>
        <v>0</v>
      </c>
      <c r="L54" s="9"/>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1:44" s="7" customFormat="1" ht="12" x14ac:dyDescent="0.2">
      <c r="A55" s="13"/>
      <c r="B55" s="12" t="s">
        <v>66</v>
      </c>
      <c r="C55" s="11" t="s">
        <v>1</v>
      </c>
      <c r="D55" s="10">
        <f>D53/6</f>
        <v>2.0266666666666668</v>
      </c>
      <c r="E55" s="10"/>
      <c r="F55" s="9">
        <f>E55*D55</f>
        <v>0</v>
      </c>
      <c r="G55" s="10"/>
      <c r="H55" s="9">
        <f>G55*D55</f>
        <v>0</v>
      </c>
      <c r="I55" s="10"/>
      <c r="J55" s="9">
        <f>I55*D55</f>
        <v>0</v>
      </c>
      <c r="K55" s="46">
        <f>J55+H55+F55</f>
        <v>0</v>
      </c>
      <c r="L55" s="9"/>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1:44" s="7" customFormat="1" ht="12" x14ac:dyDescent="0.2">
      <c r="A56" s="13"/>
      <c r="B56" s="12" t="s">
        <v>10</v>
      </c>
      <c r="C56" s="11" t="s">
        <v>5</v>
      </c>
      <c r="D56" s="10">
        <v>2</v>
      </c>
      <c r="E56" s="10"/>
      <c r="F56" s="9">
        <f>E56*D56</f>
        <v>0</v>
      </c>
      <c r="G56" s="10"/>
      <c r="H56" s="9">
        <f>G56*D56</f>
        <v>0</v>
      </c>
      <c r="I56" s="10"/>
      <c r="J56" s="9">
        <f>I56*D56</f>
        <v>0</v>
      </c>
      <c r="K56" s="46">
        <f>J56+H56+F56</f>
        <v>0</v>
      </c>
      <c r="L56" s="9"/>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1:44" s="7" customFormat="1" ht="12" x14ac:dyDescent="0.2">
      <c r="A57" s="143"/>
      <c r="B57" s="55" t="s">
        <v>67</v>
      </c>
      <c r="C57" s="11" t="s">
        <v>24</v>
      </c>
      <c r="D57" s="10">
        <v>16.3</v>
      </c>
      <c r="E57" s="10"/>
      <c r="F57" s="9"/>
      <c r="G57" s="14"/>
      <c r="H57" s="9"/>
      <c r="I57" s="14"/>
      <c r="J57" s="9"/>
      <c r="K57" s="46"/>
      <c r="L57" s="9">
        <f>SUM(K57:K60)</f>
        <v>0</v>
      </c>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row>
    <row r="58" spans="1:44" s="7" customFormat="1" ht="12" x14ac:dyDescent="0.2">
      <c r="A58" s="13"/>
      <c r="B58" s="12" t="s">
        <v>23</v>
      </c>
      <c r="C58" s="11" t="s">
        <v>22</v>
      </c>
      <c r="D58" s="10">
        <f>D57</f>
        <v>16.3</v>
      </c>
      <c r="E58" s="10"/>
      <c r="F58" s="9">
        <f>E58*D58</f>
        <v>0</v>
      </c>
      <c r="G58" s="10"/>
      <c r="H58" s="9">
        <f>G58*D58</f>
        <v>0</v>
      </c>
      <c r="I58" s="10"/>
      <c r="J58" s="9">
        <f>I58*D58</f>
        <v>0</v>
      </c>
      <c r="K58" s="46">
        <f t="shared" ref="K58:K63" si="13">J58+H58+F58</f>
        <v>0</v>
      </c>
      <c r="L58" s="9"/>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1:44" s="7" customFormat="1" ht="12" x14ac:dyDescent="0.2">
      <c r="A59" s="13"/>
      <c r="B59" s="12" t="s">
        <v>66</v>
      </c>
      <c r="C59" s="11" t="s">
        <v>1</v>
      </c>
      <c r="D59" s="10">
        <f>D57/8</f>
        <v>2.0375000000000001</v>
      </c>
      <c r="E59" s="10"/>
      <c r="F59" s="9">
        <f>E59*D59</f>
        <v>0</v>
      </c>
      <c r="G59" s="10"/>
      <c r="H59" s="9">
        <f>G59*D59</f>
        <v>0</v>
      </c>
      <c r="I59" s="10"/>
      <c r="J59" s="9">
        <f>I59*D59</f>
        <v>0</v>
      </c>
      <c r="K59" s="46">
        <f t="shared" si="13"/>
        <v>0</v>
      </c>
      <c r="L59" s="9"/>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row>
    <row r="60" spans="1:44" s="7" customFormat="1" ht="12" x14ac:dyDescent="0.2">
      <c r="A60" s="13"/>
      <c r="B60" s="12" t="s">
        <v>10</v>
      </c>
      <c r="C60" s="11" t="s">
        <v>5</v>
      </c>
      <c r="D60" s="10">
        <v>5</v>
      </c>
      <c r="E60" s="10"/>
      <c r="F60" s="9">
        <f>E60*D60</f>
        <v>0</v>
      </c>
      <c r="G60" s="10"/>
      <c r="H60" s="9">
        <f>G60*D60</f>
        <v>0</v>
      </c>
      <c r="I60" s="10"/>
      <c r="J60" s="9">
        <f>I60*D60</f>
        <v>0</v>
      </c>
      <c r="K60" s="46">
        <f t="shared" si="13"/>
        <v>0</v>
      </c>
      <c r="L60" s="9"/>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1:44" s="7" customFormat="1" ht="12" x14ac:dyDescent="0.2">
      <c r="A61" s="143"/>
      <c r="B61" s="55" t="s">
        <v>18</v>
      </c>
      <c r="C61" s="11" t="s">
        <v>13</v>
      </c>
      <c r="D61" s="10">
        <v>1</v>
      </c>
      <c r="E61" s="10"/>
      <c r="F61" s="9">
        <f>E61*D61</f>
        <v>0</v>
      </c>
      <c r="G61" s="14"/>
      <c r="H61" s="9"/>
      <c r="I61" s="14"/>
      <c r="J61" s="9">
        <f>I61*D61</f>
        <v>0</v>
      </c>
      <c r="K61" s="46">
        <f t="shared" si="13"/>
        <v>0</v>
      </c>
      <c r="L61" s="9">
        <f>K61</f>
        <v>0</v>
      </c>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row>
    <row r="62" spans="1:44" s="7" customFormat="1" ht="12" x14ac:dyDescent="0.2">
      <c r="A62" s="143"/>
      <c r="B62" s="55" t="s">
        <v>21</v>
      </c>
      <c r="C62" s="11" t="s">
        <v>13</v>
      </c>
      <c r="D62" s="10">
        <v>2</v>
      </c>
      <c r="E62" s="10"/>
      <c r="F62" s="9">
        <f>E62*D62</f>
        <v>0</v>
      </c>
      <c r="G62" s="14"/>
      <c r="H62" s="9">
        <f>G62*D62</f>
        <v>0</v>
      </c>
      <c r="I62" s="14"/>
      <c r="J62" s="9">
        <f>I62*D62</f>
        <v>0</v>
      </c>
      <c r="K62" s="46">
        <f t="shared" si="13"/>
        <v>0</v>
      </c>
      <c r="L62" s="9">
        <f>K62</f>
        <v>0</v>
      </c>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1:44" ht="12" x14ac:dyDescent="0.2">
      <c r="A63" s="6"/>
      <c r="B63" s="158" t="s">
        <v>4</v>
      </c>
      <c r="C63" s="159"/>
      <c r="D63" s="160"/>
      <c r="E63" s="160"/>
      <c r="F63" s="161">
        <f>SUM(F8:F62)</f>
        <v>0</v>
      </c>
      <c r="G63" s="161"/>
      <c r="H63" s="161">
        <f>SUM(H8:H62)</f>
        <v>0</v>
      </c>
      <c r="I63" s="161"/>
      <c r="J63" s="161">
        <f>SUM(J8:J62)</f>
        <v>0</v>
      </c>
      <c r="K63" s="162">
        <f t="shared" si="13"/>
        <v>0</v>
      </c>
      <c r="L63" s="161">
        <f>SUM(L7:L62)</f>
        <v>0</v>
      </c>
    </row>
    <row r="64" spans="1:44" ht="12" x14ac:dyDescent="0.3">
      <c r="A64" s="6"/>
      <c r="B64" s="108" t="s">
        <v>11</v>
      </c>
      <c r="C64" s="109">
        <v>0.05</v>
      </c>
      <c r="D64" s="90"/>
      <c r="E64" s="97"/>
      <c r="F64" s="90"/>
      <c r="G64" s="90"/>
      <c r="H64" s="90"/>
      <c r="I64" s="90"/>
      <c r="J64" s="97"/>
      <c r="K64" s="110">
        <f>F63*C64</f>
        <v>0</v>
      </c>
      <c r="L64" s="111"/>
    </row>
    <row r="65" spans="1:13" ht="12" x14ac:dyDescent="0.3">
      <c r="A65" s="6"/>
      <c r="B65" s="168" t="s">
        <v>4</v>
      </c>
      <c r="C65" s="155"/>
      <c r="D65" s="169"/>
      <c r="E65" s="155"/>
      <c r="F65" s="155"/>
      <c r="G65" s="169"/>
      <c r="H65" s="169"/>
      <c r="I65" s="169"/>
      <c r="J65" s="155"/>
      <c r="K65" s="170">
        <f>K63+K64</f>
        <v>0</v>
      </c>
      <c r="L65" s="111"/>
    </row>
    <row r="66" spans="1:13" ht="12" x14ac:dyDescent="0.3">
      <c r="A66" s="6"/>
      <c r="B66" s="108" t="s">
        <v>14</v>
      </c>
      <c r="C66" s="109">
        <v>0.08</v>
      </c>
      <c r="D66" s="90"/>
      <c r="E66" s="97"/>
      <c r="F66" s="97"/>
      <c r="G66" s="90"/>
      <c r="H66" s="90"/>
      <c r="I66" s="90"/>
      <c r="J66" s="97"/>
      <c r="K66" s="110">
        <f>K65*C66</f>
        <v>0</v>
      </c>
      <c r="L66" s="111"/>
    </row>
    <row r="67" spans="1:13" ht="12" x14ac:dyDescent="0.3">
      <c r="A67" s="6"/>
      <c r="B67" s="168" t="s">
        <v>4</v>
      </c>
      <c r="C67" s="155"/>
      <c r="D67" s="169"/>
      <c r="E67" s="155"/>
      <c r="F67" s="155"/>
      <c r="G67" s="169"/>
      <c r="H67" s="169"/>
      <c r="I67" s="169"/>
      <c r="J67" s="155"/>
      <c r="K67" s="170">
        <f>SUM(K65:K66)</f>
        <v>0</v>
      </c>
      <c r="L67" s="111"/>
    </row>
    <row r="68" spans="1:13" ht="12" x14ac:dyDescent="0.3">
      <c r="A68" s="6"/>
      <c r="B68" s="108" t="s">
        <v>17</v>
      </c>
      <c r="C68" s="109">
        <v>0.08</v>
      </c>
      <c r="D68" s="90"/>
      <c r="E68" s="97"/>
      <c r="F68" s="97"/>
      <c r="G68" s="90"/>
      <c r="H68" s="90"/>
      <c r="I68" s="90"/>
      <c r="J68" s="97"/>
      <c r="K68" s="110">
        <f>K67*C68</f>
        <v>0</v>
      </c>
      <c r="L68" s="111"/>
    </row>
    <row r="69" spans="1:13" ht="12" x14ac:dyDescent="0.3">
      <c r="A69" s="6"/>
      <c r="B69" s="168" t="s">
        <v>4</v>
      </c>
      <c r="C69" s="155"/>
      <c r="D69" s="169"/>
      <c r="E69" s="155"/>
      <c r="F69" s="155"/>
      <c r="G69" s="169"/>
      <c r="H69" s="169"/>
      <c r="I69" s="169"/>
      <c r="J69" s="155"/>
      <c r="K69" s="170">
        <f>SUM(K67:K68)</f>
        <v>0</v>
      </c>
      <c r="L69" s="111"/>
    </row>
    <row r="70" spans="1:13" ht="12" x14ac:dyDescent="0.3">
      <c r="A70" s="6"/>
      <c r="B70" s="112" t="s">
        <v>20</v>
      </c>
      <c r="C70" s="109">
        <v>0.02</v>
      </c>
      <c r="D70" s="90"/>
      <c r="E70" s="97"/>
      <c r="F70" s="97"/>
      <c r="G70" s="90"/>
      <c r="H70" s="90"/>
      <c r="I70" s="90"/>
      <c r="J70" s="97"/>
      <c r="K70" s="110">
        <f>H63*C70</f>
        <v>0</v>
      </c>
      <c r="L70" s="111"/>
    </row>
    <row r="71" spans="1:13" ht="12" x14ac:dyDescent="0.3">
      <c r="A71" s="6"/>
      <c r="B71" s="108" t="s">
        <v>15</v>
      </c>
      <c r="C71" s="109">
        <v>0.05</v>
      </c>
      <c r="D71" s="90"/>
      <c r="E71" s="97"/>
      <c r="F71" s="97"/>
      <c r="G71" s="90"/>
      <c r="H71" s="90"/>
      <c r="I71" s="90"/>
      <c r="J71" s="97"/>
      <c r="K71" s="110">
        <f>K69*C71</f>
        <v>0</v>
      </c>
      <c r="L71" s="111"/>
    </row>
    <row r="72" spans="1:13" ht="12" x14ac:dyDescent="0.3">
      <c r="A72" s="6"/>
      <c r="B72" s="168" t="s">
        <v>4</v>
      </c>
      <c r="C72" s="171"/>
      <c r="D72" s="169"/>
      <c r="E72" s="155"/>
      <c r="F72" s="155"/>
      <c r="G72" s="169"/>
      <c r="H72" s="169"/>
      <c r="I72" s="169"/>
      <c r="J72" s="155"/>
      <c r="K72" s="170">
        <f>K69+K70+K71</f>
        <v>0</v>
      </c>
      <c r="L72" s="111"/>
    </row>
    <row r="73" spans="1:13" ht="12" x14ac:dyDescent="0.3">
      <c r="A73" s="6"/>
      <c r="B73" s="108" t="s">
        <v>16</v>
      </c>
      <c r="C73" s="109">
        <v>0.18</v>
      </c>
      <c r="D73" s="90"/>
      <c r="E73" s="97"/>
      <c r="F73" s="97"/>
      <c r="G73" s="90"/>
      <c r="H73" s="90"/>
      <c r="I73" s="90"/>
      <c r="J73" s="97"/>
      <c r="K73" s="110">
        <f>K72*C73</f>
        <v>0</v>
      </c>
      <c r="L73" s="111"/>
    </row>
    <row r="74" spans="1:13" ht="25.2" customHeight="1" x14ac:dyDescent="0.2">
      <c r="B74" s="163" t="s">
        <v>9</v>
      </c>
      <c r="C74" s="164"/>
      <c r="D74" s="165"/>
      <c r="E74" s="164"/>
      <c r="F74" s="164"/>
      <c r="G74" s="165"/>
      <c r="H74" s="165"/>
      <c r="I74" s="165"/>
      <c r="J74" s="164"/>
      <c r="K74" s="166">
        <f>SUM(K72:K73)</f>
        <v>0</v>
      </c>
      <c r="L74" s="167"/>
      <c r="M74" s="3"/>
    </row>
    <row r="75" spans="1:13" ht="29.4" customHeight="1" x14ac:dyDescent="0.2"/>
    <row r="77" spans="1:13" ht="29.4" customHeight="1" x14ac:dyDescent="0.2">
      <c r="L77" s="3"/>
    </row>
    <row r="106" spans="1:44" s="3" customFormat="1" x14ac:dyDescent="0.2">
      <c r="A106" s="1"/>
      <c r="B106" s="2"/>
      <c r="D106" s="1"/>
      <c r="E106" s="1"/>
      <c r="F106" s="1"/>
      <c r="G106" s="1"/>
      <c r="H106" s="1"/>
      <c r="I106" s="1"/>
      <c r="J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row>
    <row r="112" spans="1:44" s="3" customFormat="1" x14ac:dyDescent="0.2">
      <c r="A112" s="1"/>
      <c r="B112" s="2"/>
      <c r="C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row>
    <row r="113" spans="1:44" s="3" customFormat="1" x14ac:dyDescent="0.2">
      <c r="A113" s="1"/>
      <c r="B113" s="2"/>
      <c r="C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row>
    <row r="114" spans="1:44" s="3" customFormat="1" x14ac:dyDescent="0.2">
      <c r="A114" s="1"/>
      <c r="B114" s="2"/>
      <c r="C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row>
    <row r="115" spans="1:44" s="3" customFormat="1" x14ac:dyDescent="0.2">
      <c r="A115" s="1"/>
      <c r="B115" s="2"/>
      <c r="C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row>
    <row r="116" spans="1:44" s="3" customFormat="1" x14ac:dyDescent="0.2">
      <c r="A116" s="1"/>
      <c r="B116" s="2"/>
      <c r="C116" s="1"/>
      <c r="D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row>
    <row r="117" spans="1:44" s="3" customFormat="1" x14ac:dyDescent="0.2">
      <c r="A117" s="1"/>
      <c r="B117" s="2"/>
      <c r="C117" s="1"/>
      <c r="D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row>
    <row r="118" spans="1:44" s="3" customFormat="1" x14ac:dyDescent="0.2">
      <c r="A118" s="1"/>
      <c r="B118" s="2"/>
      <c r="C118" s="1"/>
      <c r="D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row>
    <row r="119" spans="1:44" s="3" customFormat="1" x14ac:dyDescent="0.2">
      <c r="A119" s="1"/>
      <c r="B119" s="2"/>
      <c r="C119" s="1"/>
      <c r="D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row>
    <row r="120" spans="1:44" s="3" customFormat="1" x14ac:dyDescent="0.2">
      <c r="A120" s="1"/>
      <c r="B120" s="2"/>
      <c r="C120" s="1"/>
      <c r="D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row>
    <row r="121" spans="1:44" s="3" customFormat="1" x14ac:dyDescent="0.2">
      <c r="A121" s="1"/>
      <c r="B121" s="2"/>
      <c r="C121" s="1"/>
      <c r="D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row>
    <row r="122" spans="1:44" s="3" customFormat="1" x14ac:dyDescent="0.2">
      <c r="A122" s="1"/>
      <c r="B122" s="2"/>
      <c r="C122" s="1"/>
      <c r="D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row>
    <row r="123" spans="1:44" s="3" customFormat="1" x14ac:dyDescent="0.2">
      <c r="A123" s="1"/>
      <c r="B123" s="2"/>
      <c r="C123" s="1"/>
      <c r="D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row>
    <row r="124" spans="1:44" s="3" customFormat="1" x14ac:dyDescent="0.2">
      <c r="A124" s="1"/>
      <c r="B124" s="2"/>
      <c r="C124" s="1"/>
      <c r="D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row>
    <row r="125" spans="1:44" s="3" customFormat="1" x14ac:dyDescent="0.2">
      <c r="A125" s="1"/>
      <c r="B125" s="2"/>
      <c r="C125" s="1"/>
      <c r="D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row>
    <row r="126" spans="1:44" s="3" customFormat="1" x14ac:dyDescent="0.2">
      <c r="A126" s="1"/>
      <c r="B126" s="2"/>
      <c r="C126" s="1"/>
      <c r="D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row>
    <row r="127" spans="1:44" s="3" customFormat="1" x14ac:dyDescent="0.2">
      <c r="A127" s="1"/>
      <c r="B127" s="2"/>
      <c r="C127" s="1"/>
      <c r="D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row>
    <row r="128" spans="1:44" s="3" customFormat="1" x14ac:dyDescent="0.2">
      <c r="A128" s="1"/>
      <c r="B128" s="2"/>
      <c r="C128" s="1"/>
      <c r="D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row>
    <row r="129" spans="1:44" s="3" customFormat="1" x14ac:dyDescent="0.2">
      <c r="A129" s="1"/>
      <c r="B129" s="2"/>
      <c r="C129" s="1"/>
      <c r="D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row>
    <row r="130" spans="1:44" s="3" customFormat="1" x14ac:dyDescent="0.2">
      <c r="A130" s="1"/>
      <c r="B130" s="2"/>
      <c r="C130" s="1"/>
      <c r="D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row>
    <row r="131" spans="1:44" s="3" customFormat="1" x14ac:dyDescent="0.2">
      <c r="A131" s="1"/>
      <c r="B131" s="2"/>
      <c r="C131" s="1"/>
      <c r="D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row>
    <row r="132" spans="1:44" s="3" customFormat="1" x14ac:dyDescent="0.2">
      <c r="A132" s="1"/>
      <c r="B132" s="2"/>
      <c r="C132" s="1"/>
      <c r="D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row>
    <row r="133" spans="1:44" s="3" customFormat="1" x14ac:dyDescent="0.2">
      <c r="A133" s="1"/>
      <c r="B133" s="2"/>
      <c r="C133" s="1"/>
      <c r="D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row>
    <row r="134" spans="1:44" s="3" customFormat="1" x14ac:dyDescent="0.2">
      <c r="A134" s="1"/>
      <c r="B134" s="2"/>
      <c r="C134" s="1"/>
      <c r="D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row>
    <row r="135" spans="1:44" s="3" customFormat="1" x14ac:dyDescent="0.2">
      <c r="A135" s="1"/>
      <c r="B135" s="2"/>
      <c r="C135" s="1"/>
      <c r="D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row>
    <row r="136" spans="1:44" s="3" customFormat="1" x14ac:dyDescent="0.2">
      <c r="A136" s="1"/>
      <c r="B136" s="2"/>
      <c r="C136" s="1"/>
      <c r="D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row>
    <row r="137" spans="1:44" s="3" customFormat="1" x14ac:dyDescent="0.2">
      <c r="A137" s="1"/>
      <c r="B137" s="2"/>
      <c r="C137" s="1"/>
      <c r="D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row>
  </sheetData>
  <autoFilter ref="B6:K74" xr:uid="{00000000-0009-0000-0000-000000000000}"/>
  <mergeCells count="14">
    <mergeCell ref="G4:H4"/>
    <mergeCell ref="I4:J4"/>
    <mergeCell ref="K4:K5"/>
    <mergeCell ref="L4:L5"/>
    <mergeCell ref="A4:A5"/>
    <mergeCell ref="B4:B5"/>
    <mergeCell ref="C4:C5"/>
    <mergeCell ref="D4:D5"/>
    <mergeCell ref="E4:F4"/>
    <mergeCell ref="A1:K1"/>
    <mergeCell ref="A2:K2"/>
    <mergeCell ref="A3:E3"/>
    <mergeCell ref="F3:H3"/>
    <mergeCell ref="I3:J3"/>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77163-C138-4197-B5EE-D71D4002D3DF}">
  <sheetPr>
    <tabColor theme="9" tint="-0.249977111117893"/>
  </sheetPr>
  <dimension ref="A1:AR139"/>
  <sheetViews>
    <sheetView zoomScale="115" zoomScaleNormal="115" workbookViewId="0">
      <pane ySplit="5" topLeftCell="A53" activePane="bottomLeft" state="frozen"/>
      <selection pane="bottomLeft" activeCell="I64" sqref="I61:I64"/>
    </sheetView>
  </sheetViews>
  <sheetFormatPr defaultColWidth="9.109375" defaultRowHeight="10.199999999999999" outlineLevelCol="1" x14ac:dyDescent="0.2"/>
  <cols>
    <col min="1" max="1" width="1.6640625" style="1" customWidth="1"/>
    <col min="2" max="2" width="68" style="2" customWidth="1"/>
    <col min="3" max="3" width="15" style="1" customWidth="1" outlineLevel="1"/>
    <col min="4" max="4" width="11.88671875" style="1" customWidth="1" outlineLevel="1"/>
    <col min="5" max="5" width="9.6640625" style="1" customWidth="1" outlineLevel="1"/>
    <col min="6" max="6" width="9" style="1" customWidth="1" outlineLevel="1"/>
    <col min="7" max="7" width="14" style="1" customWidth="1" outlineLevel="1"/>
    <col min="8" max="8" width="12.44140625" style="1" customWidth="1" outlineLevel="1"/>
    <col min="9" max="9" width="9.77734375" style="1" customWidth="1" outlineLevel="1"/>
    <col min="10" max="10" width="8.6640625" style="1" customWidth="1" outlineLevel="1"/>
    <col min="11" max="11" width="12" style="3" customWidth="1" outlineLevel="1"/>
    <col min="12" max="12" width="17.77734375" style="1" customWidth="1"/>
    <col min="13" max="13" width="11.88671875" style="1" customWidth="1"/>
    <col min="14" max="16384" width="9.109375" style="1"/>
  </cols>
  <sheetData>
    <row r="1" spans="1:12" s="41" customFormat="1" x14ac:dyDescent="0.2">
      <c r="A1" s="186"/>
      <c r="B1" s="186"/>
      <c r="C1" s="186"/>
      <c r="D1" s="186"/>
      <c r="E1" s="186"/>
      <c r="F1" s="186"/>
      <c r="G1" s="186"/>
      <c r="H1" s="186"/>
      <c r="I1" s="186"/>
      <c r="J1" s="186"/>
      <c r="K1" s="186"/>
    </row>
    <row r="2" spans="1:12" ht="34.5" customHeight="1" x14ac:dyDescent="0.2">
      <c r="A2" s="187" t="s">
        <v>96</v>
      </c>
      <c r="B2" s="188"/>
      <c r="C2" s="188"/>
      <c r="D2" s="188"/>
      <c r="E2" s="188"/>
      <c r="F2" s="188"/>
      <c r="G2" s="188"/>
      <c r="H2" s="188"/>
      <c r="I2" s="188"/>
      <c r="J2" s="188"/>
      <c r="K2" s="189"/>
    </row>
    <row r="3" spans="1:12" ht="18.75" customHeight="1" x14ac:dyDescent="0.2">
      <c r="A3" s="190"/>
      <c r="B3" s="191"/>
      <c r="C3" s="191"/>
      <c r="D3" s="191"/>
      <c r="E3" s="191"/>
      <c r="F3" s="192" t="s">
        <v>59</v>
      </c>
      <c r="G3" s="192"/>
      <c r="H3" s="192"/>
      <c r="I3" s="193">
        <f>K76</f>
        <v>0</v>
      </c>
      <c r="J3" s="194"/>
      <c r="K3" s="43" t="s">
        <v>5</v>
      </c>
      <c r="L3" s="40"/>
    </row>
    <row r="4" spans="1:12" ht="13.95" customHeight="1" x14ac:dyDescent="0.2">
      <c r="A4" s="184" t="s">
        <v>58</v>
      </c>
      <c r="B4" s="201" t="s">
        <v>57</v>
      </c>
      <c r="C4" s="184" t="s">
        <v>12</v>
      </c>
      <c r="D4" s="201" t="s">
        <v>6</v>
      </c>
      <c r="E4" s="203" t="s">
        <v>56</v>
      </c>
      <c r="F4" s="196"/>
      <c r="G4" s="195" t="s">
        <v>55</v>
      </c>
      <c r="H4" s="196"/>
      <c r="I4" s="197" t="s">
        <v>54</v>
      </c>
      <c r="J4" s="198"/>
      <c r="K4" s="199" t="s">
        <v>4</v>
      </c>
      <c r="L4" s="184"/>
    </row>
    <row r="5" spans="1:12" ht="12" x14ac:dyDescent="0.2">
      <c r="A5" s="185"/>
      <c r="B5" s="202"/>
      <c r="C5" s="185"/>
      <c r="D5" s="202"/>
      <c r="E5" s="18" t="s">
        <v>53</v>
      </c>
      <c r="F5" s="18" t="s">
        <v>4</v>
      </c>
      <c r="G5" s="18" t="s">
        <v>53</v>
      </c>
      <c r="H5" s="18" t="s">
        <v>4</v>
      </c>
      <c r="I5" s="18" t="s">
        <v>53</v>
      </c>
      <c r="J5" s="18" t="s">
        <v>4</v>
      </c>
      <c r="K5" s="200"/>
      <c r="L5" s="185"/>
    </row>
    <row r="6" spans="1:12" ht="12.6" thickBot="1" x14ac:dyDescent="0.25">
      <c r="A6" s="38">
        <v>1</v>
      </c>
      <c r="B6" s="39">
        <v>2</v>
      </c>
      <c r="C6" s="38">
        <v>3</v>
      </c>
      <c r="D6" s="38">
        <v>5</v>
      </c>
      <c r="E6" s="38">
        <v>6</v>
      </c>
      <c r="F6" s="38">
        <v>7</v>
      </c>
      <c r="G6" s="38">
        <v>8</v>
      </c>
      <c r="H6" s="38">
        <v>9</v>
      </c>
      <c r="I6" s="38">
        <v>10</v>
      </c>
      <c r="J6" s="38">
        <v>11</v>
      </c>
      <c r="K6" s="44">
        <v>12</v>
      </c>
      <c r="L6" s="38"/>
    </row>
    <row r="7" spans="1:12" s="7" customFormat="1" ht="12" x14ac:dyDescent="0.2">
      <c r="A7" s="144"/>
      <c r="B7" s="152" t="s">
        <v>52</v>
      </c>
      <c r="C7" s="153"/>
      <c r="D7" s="153"/>
      <c r="E7" s="153"/>
      <c r="F7" s="153"/>
      <c r="G7" s="153"/>
      <c r="H7" s="153"/>
      <c r="I7" s="153"/>
      <c r="J7" s="153"/>
      <c r="K7" s="154"/>
      <c r="L7" s="153"/>
    </row>
    <row r="8" spans="1:12" s="7" customFormat="1" ht="24" x14ac:dyDescent="0.2">
      <c r="A8" s="84"/>
      <c r="B8" s="55" t="s">
        <v>63</v>
      </c>
      <c r="C8" s="11" t="s">
        <v>31</v>
      </c>
      <c r="D8" s="10">
        <f>SUM(D9:D11)</f>
        <v>108.253</v>
      </c>
      <c r="E8" s="10"/>
      <c r="F8" s="9">
        <f>E8*D8</f>
        <v>0</v>
      </c>
      <c r="G8" s="14"/>
      <c r="H8" s="9">
        <f>G8*D8</f>
        <v>0</v>
      </c>
      <c r="I8" s="14"/>
      <c r="J8" s="9">
        <f>I8*D8</f>
        <v>0</v>
      </c>
      <c r="K8" s="46">
        <f>J8+H8+F8</f>
        <v>0</v>
      </c>
      <c r="L8" s="9">
        <f>SUM(K8:K11)</f>
        <v>0</v>
      </c>
    </row>
    <row r="9" spans="1:12" s="7" customFormat="1" ht="12" x14ac:dyDescent="0.2">
      <c r="A9" s="84"/>
      <c r="B9" s="88" t="s">
        <v>60</v>
      </c>
      <c r="C9" s="89" t="s">
        <v>31</v>
      </c>
      <c r="D9" s="10">
        <v>11.030000000000001</v>
      </c>
      <c r="E9" s="90"/>
      <c r="F9" s="9">
        <f>E9*D9</f>
        <v>0</v>
      </c>
      <c r="G9" s="10"/>
      <c r="H9" s="9">
        <f>G9*D9</f>
        <v>0</v>
      </c>
      <c r="I9" s="25"/>
      <c r="J9" s="9">
        <f>I9*D9</f>
        <v>0</v>
      </c>
      <c r="K9" s="46">
        <f>J9+H9+F9</f>
        <v>0</v>
      </c>
      <c r="L9" s="9"/>
    </row>
    <row r="10" spans="1:12" s="7" customFormat="1" ht="12" x14ac:dyDescent="0.2">
      <c r="A10" s="84"/>
      <c r="B10" s="88" t="s">
        <v>61</v>
      </c>
      <c r="C10" s="89" t="s">
        <v>31</v>
      </c>
      <c r="D10" s="10">
        <v>13.34</v>
      </c>
      <c r="E10" s="90"/>
      <c r="F10" s="9">
        <f t="shared" ref="F10:F11" si="0">E10*D10</f>
        <v>0</v>
      </c>
      <c r="G10" s="10"/>
      <c r="H10" s="9">
        <f t="shared" ref="H10:H11" si="1">G10*D10</f>
        <v>0</v>
      </c>
      <c r="I10" s="25"/>
      <c r="J10" s="9">
        <f t="shared" ref="J10:J11" si="2">I10*D10</f>
        <v>0</v>
      </c>
      <c r="K10" s="46">
        <f t="shared" ref="K10:K11" si="3">J10+H10+F10</f>
        <v>0</v>
      </c>
      <c r="L10" s="9"/>
    </row>
    <row r="11" spans="1:12" s="7" customFormat="1" ht="12" x14ac:dyDescent="0.2">
      <c r="A11" s="84"/>
      <c r="B11" s="88" t="s">
        <v>62</v>
      </c>
      <c r="C11" s="89" t="s">
        <v>31</v>
      </c>
      <c r="D11" s="10">
        <v>83.882999999999996</v>
      </c>
      <c r="E11" s="90"/>
      <c r="F11" s="9">
        <f t="shared" si="0"/>
        <v>0</v>
      </c>
      <c r="G11" s="10"/>
      <c r="H11" s="9">
        <f t="shared" si="1"/>
        <v>0</v>
      </c>
      <c r="I11" s="25"/>
      <c r="J11" s="9">
        <f t="shared" si="2"/>
        <v>0</v>
      </c>
      <c r="K11" s="46">
        <f t="shared" si="3"/>
        <v>0</v>
      </c>
      <c r="L11" s="9"/>
    </row>
    <row r="12" spans="1:12" s="7" customFormat="1" ht="12" x14ac:dyDescent="0.2">
      <c r="A12" s="84"/>
      <c r="B12" s="55" t="s">
        <v>51</v>
      </c>
      <c r="C12" s="11" t="s">
        <v>36</v>
      </c>
      <c r="D12" s="10">
        <f>SUM(D13:D15)</f>
        <v>75.670000000000016</v>
      </c>
      <c r="E12" s="10"/>
      <c r="F12" s="9">
        <f>E12*D12</f>
        <v>0</v>
      </c>
      <c r="G12" s="14"/>
      <c r="H12" s="9">
        <f>G12*D12</f>
        <v>0</v>
      </c>
      <c r="I12" s="14"/>
      <c r="J12" s="9">
        <f>I12*D12</f>
        <v>0</v>
      </c>
      <c r="K12" s="46">
        <f>J12+H12+F12</f>
        <v>0</v>
      </c>
      <c r="L12" s="9">
        <f>SUM(K12:K17)</f>
        <v>0</v>
      </c>
    </row>
    <row r="13" spans="1:12" s="7" customFormat="1" ht="12" x14ac:dyDescent="0.2">
      <c r="A13" s="84"/>
      <c r="B13" s="88" t="s">
        <v>60</v>
      </c>
      <c r="C13" s="89" t="s">
        <v>36</v>
      </c>
      <c r="D13" s="10">
        <v>16.55</v>
      </c>
      <c r="E13" s="10"/>
      <c r="F13" s="9">
        <f>E13*D13</f>
        <v>0</v>
      </c>
      <c r="G13" s="10"/>
      <c r="H13" s="9">
        <f>G13*D13</f>
        <v>0</v>
      </c>
      <c r="I13" s="25"/>
      <c r="J13" s="9">
        <f>I13*D13</f>
        <v>0</v>
      </c>
      <c r="K13" s="46">
        <f>J13+H13+F13</f>
        <v>0</v>
      </c>
      <c r="L13" s="9"/>
    </row>
    <row r="14" spans="1:12" s="7" customFormat="1" ht="12" x14ac:dyDescent="0.2">
      <c r="A14" s="84"/>
      <c r="B14" s="88" t="s">
        <v>61</v>
      </c>
      <c r="C14" s="89" t="s">
        <v>36</v>
      </c>
      <c r="D14" s="10">
        <v>16.77</v>
      </c>
      <c r="E14" s="10"/>
      <c r="F14" s="9">
        <f t="shared" ref="F14:F15" si="4">E14*D14</f>
        <v>0</v>
      </c>
      <c r="G14" s="10"/>
      <c r="H14" s="9">
        <f t="shared" ref="H14:H15" si="5">G14*D14</f>
        <v>0</v>
      </c>
      <c r="I14" s="25"/>
      <c r="J14" s="9">
        <f t="shared" ref="J14:J15" si="6">I14*D14</f>
        <v>0</v>
      </c>
      <c r="K14" s="46">
        <f t="shared" ref="K14:K15" si="7">J14+H14+F14</f>
        <v>0</v>
      </c>
      <c r="L14" s="9"/>
    </row>
    <row r="15" spans="1:12" s="7" customFormat="1" ht="12" x14ac:dyDescent="0.2">
      <c r="A15" s="84"/>
      <c r="B15" s="88" t="s">
        <v>62</v>
      </c>
      <c r="C15" s="89" t="s">
        <v>36</v>
      </c>
      <c r="D15" s="10">
        <v>42.350000000000009</v>
      </c>
      <c r="E15" s="10"/>
      <c r="F15" s="9">
        <f t="shared" si="4"/>
        <v>0</v>
      </c>
      <c r="G15" s="10"/>
      <c r="H15" s="9">
        <f t="shared" si="5"/>
        <v>0</v>
      </c>
      <c r="I15" s="25"/>
      <c r="J15" s="9">
        <f t="shared" si="6"/>
        <v>0</v>
      </c>
      <c r="K15" s="46">
        <f t="shared" si="7"/>
        <v>0</v>
      </c>
      <c r="L15" s="9"/>
    </row>
    <row r="16" spans="1:12" s="7" customFormat="1" ht="12" x14ac:dyDescent="0.3">
      <c r="A16" s="81" t="s">
        <v>50</v>
      </c>
      <c r="B16" s="155" t="s">
        <v>49</v>
      </c>
      <c r="C16" s="156"/>
      <c r="D16" s="157"/>
      <c r="E16" s="157"/>
      <c r="F16" s="149">
        <f t="shared" ref="F16:F54" si="8">E16*D16</f>
        <v>0</v>
      </c>
      <c r="G16" s="157"/>
      <c r="H16" s="149">
        <f t="shared" ref="H16:H21" si="9">G16*D16</f>
        <v>0</v>
      </c>
      <c r="I16" s="157"/>
      <c r="J16" s="149">
        <f t="shared" ref="J16:J54" si="10">I16*D16</f>
        <v>0</v>
      </c>
      <c r="K16" s="151">
        <f t="shared" ref="K16:K54" si="11">J16+H16+F16</f>
        <v>0</v>
      </c>
      <c r="L16" s="149"/>
    </row>
    <row r="17" spans="1:12" s="7" customFormat="1" ht="12" x14ac:dyDescent="0.2">
      <c r="A17" s="82"/>
      <c r="B17" s="145" t="s">
        <v>48</v>
      </c>
      <c r="C17" s="146"/>
      <c r="D17" s="147"/>
      <c r="E17" s="148"/>
      <c r="F17" s="149">
        <f t="shared" si="8"/>
        <v>0</v>
      </c>
      <c r="G17" s="157"/>
      <c r="H17" s="149">
        <f t="shared" si="9"/>
        <v>0</v>
      </c>
      <c r="I17" s="157"/>
      <c r="J17" s="149">
        <f t="shared" si="10"/>
        <v>0</v>
      </c>
      <c r="K17" s="151">
        <f t="shared" si="11"/>
        <v>0</v>
      </c>
      <c r="L17" s="149"/>
    </row>
    <row r="18" spans="1:12" s="7" customFormat="1" ht="12" x14ac:dyDescent="0.2">
      <c r="A18" s="207"/>
      <c r="B18" s="55" t="s">
        <v>47</v>
      </c>
      <c r="C18" s="11" t="s">
        <v>31</v>
      </c>
      <c r="D18" s="10">
        <f>D8</f>
        <v>108.253</v>
      </c>
      <c r="E18" s="10"/>
      <c r="F18" s="9">
        <f t="shared" si="8"/>
        <v>0</v>
      </c>
      <c r="G18" s="14"/>
      <c r="H18" s="9">
        <f t="shared" si="9"/>
        <v>0</v>
      </c>
      <c r="I18" s="14"/>
      <c r="J18" s="9">
        <f t="shared" si="10"/>
        <v>0</v>
      </c>
      <c r="K18" s="46">
        <f t="shared" si="11"/>
        <v>0</v>
      </c>
      <c r="L18" s="9">
        <f>SUM(K18:K23)</f>
        <v>0</v>
      </c>
    </row>
    <row r="19" spans="1:12" s="7" customFormat="1" ht="12" x14ac:dyDescent="0.2">
      <c r="A19" s="208"/>
      <c r="B19" s="88" t="s">
        <v>37</v>
      </c>
      <c r="C19" s="89" t="s">
        <v>43</v>
      </c>
      <c r="D19" s="10">
        <f>D18</f>
        <v>108.253</v>
      </c>
      <c r="E19" s="90"/>
      <c r="F19" s="9">
        <f t="shared" si="8"/>
        <v>0</v>
      </c>
      <c r="G19" s="25"/>
      <c r="H19" s="9">
        <f t="shared" si="9"/>
        <v>0</v>
      </c>
      <c r="I19" s="91"/>
      <c r="J19" s="9">
        <f t="shared" si="10"/>
        <v>0</v>
      </c>
      <c r="K19" s="46">
        <f t="shared" si="11"/>
        <v>0</v>
      </c>
      <c r="L19" s="9"/>
    </row>
    <row r="20" spans="1:12" s="7" customFormat="1" ht="12" x14ac:dyDescent="0.2">
      <c r="A20" s="208"/>
      <c r="B20" s="92" t="s">
        <v>89</v>
      </c>
      <c r="C20" s="89" t="s">
        <v>43</v>
      </c>
      <c r="D20" s="10">
        <f>D18*1.25</f>
        <v>135.31625</v>
      </c>
      <c r="E20" s="25"/>
      <c r="F20" s="9">
        <f t="shared" si="8"/>
        <v>0</v>
      </c>
      <c r="G20" s="25"/>
      <c r="H20" s="9">
        <f t="shared" si="9"/>
        <v>0</v>
      </c>
      <c r="I20" s="25"/>
      <c r="J20" s="9">
        <f t="shared" si="10"/>
        <v>0</v>
      </c>
      <c r="K20" s="46">
        <f t="shared" si="11"/>
        <v>0</v>
      </c>
      <c r="L20" s="9"/>
    </row>
    <row r="21" spans="1:12" s="7" customFormat="1" ht="12" x14ac:dyDescent="0.2">
      <c r="A21" s="208"/>
      <c r="B21" s="93" t="s">
        <v>46</v>
      </c>
      <c r="C21" s="83" t="s">
        <v>7</v>
      </c>
      <c r="D21" s="25">
        <f>D18*0.12*0.75</f>
        <v>9.7427700000000002</v>
      </c>
      <c r="E21" s="25"/>
      <c r="F21" s="9">
        <f t="shared" si="8"/>
        <v>0</v>
      </c>
      <c r="G21" s="25"/>
      <c r="H21" s="9">
        <f t="shared" si="9"/>
        <v>0</v>
      </c>
      <c r="I21" s="25"/>
      <c r="J21" s="9">
        <f t="shared" si="10"/>
        <v>0</v>
      </c>
      <c r="K21" s="46">
        <f t="shared" si="11"/>
        <v>0</v>
      </c>
      <c r="L21" s="9"/>
    </row>
    <row r="22" spans="1:12" s="7" customFormat="1" ht="12" x14ac:dyDescent="0.2">
      <c r="A22" s="208"/>
      <c r="B22" s="93" t="s">
        <v>45</v>
      </c>
      <c r="C22" s="83" t="s">
        <v>8</v>
      </c>
      <c r="D22" s="25">
        <f>D18*0.12*0.17*1.1</f>
        <v>2.4291973200000005</v>
      </c>
      <c r="E22" s="25"/>
      <c r="F22" s="9">
        <f t="shared" si="8"/>
        <v>0</v>
      </c>
      <c r="G22" s="25"/>
      <c r="H22" s="9"/>
      <c r="I22" s="25"/>
      <c r="J22" s="9">
        <f t="shared" si="10"/>
        <v>0</v>
      </c>
      <c r="K22" s="46">
        <f t="shared" si="11"/>
        <v>0</v>
      </c>
      <c r="L22" s="9"/>
    </row>
    <row r="23" spans="1:12" s="7" customFormat="1" ht="12" x14ac:dyDescent="0.3">
      <c r="A23" s="209"/>
      <c r="B23" s="94" t="s">
        <v>10</v>
      </c>
      <c r="C23" s="83" t="s">
        <v>5</v>
      </c>
      <c r="D23" s="25">
        <v>3</v>
      </c>
      <c r="E23" s="25"/>
      <c r="F23" s="9">
        <f t="shared" si="8"/>
        <v>0</v>
      </c>
      <c r="G23" s="25"/>
      <c r="H23" s="9">
        <f t="shared" ref="H23:H54" si="12">G23*D23</f>
        <v>0</v>
      </c>
      <c r="I23" s="25"/>
      <c r="J23" s="9">
        <f t="shared" si="10"/>
        <v>0</v>
      </c>
      <c r="K23" s="46">
        <f t="shared" si="11"/>
        <v>0</v>
      </c>
      <c r="L23" s="9"/>
    </row>
    <row r="24" spans="1:12" s="7" customFormat="1" ht="12" x14ac:dyDescent="0.2">
      <c r="A24" s="80"/>
      <c r="B24" s="55" t="s">
        <v>44</v>
      </c>
      <c r="C24" s="11" t="s">
        <v>31</v>
      </c>
      <c r="D24" s="10">
        <f>D8</f>
        <v>108.253</v>
      </c>
      <c r="E24" s="10"/>
      <c r="F24" s="9">
        <f t="shared" si="8"/>
        <v>0</v>
      </c>
      <c r="G24" s="14"/>
      <c r="H24" s="9">
        <f t="shared" si="12"/>
        <v>0</v>
      </c>
      <c r="I24" s="14"/>
      <c r="J24" s="9">
        <f t="shared" si="10"/>
        <v>0</v>
      </c>
      <c r="K24" s="46">
        <f t="shared" si="11"/>
        <v>0</v>
      </c>
      <c r="L24" s="9">
        <f>SUM(K24:K28)</f>
        <v>0</v>
      </c>
    </row>
    <row r="25" spans="1:12" s="7" customFormat="1" ht="12" x14ac:dyDescent="0.2">
      <c r="A25" s="95"/>
      <c r="B25" s="88" t="s">
        <v>37</v>
      </c>
      <c r="C25" s="89" t="s">
        <v>43</v>
      </c>
      <c r="D25" s="25">
        <f>D24</f>
        <v>108.253</v>
      </c>
      <c r="E25" s="90"/>
      <c r="F25" s="9">
        <f t="shared" si="8"/>
        <v>0</v>
      </c>
      <c r="G25" s="90"/>
      <c r="H25" s="9">
        <f t="shared" si="12"/>
        <v>0</v>
      </c>
      <c r="I25" s="90"/>
      <c r="J25" s="9">
        <f t="shared" si="10"/>
        <v>0</v>
      </c>
      <c r="K25" s="46">
        <f t="shared" si="11"/>
        <v>0</v>
      </c>
      <c r="L25" s="9"/>
    </row>
    <row r="26" spans="1:12" s="7" customFormat="1" ht="12" x14ac:dyDescent="0.2">
      <c r="A26" s="95"/>
      <c r="B26" s="96" t="s">
        <v>86</v>
      </c>
      <c r="C26" s="89" t="s">
        <v>36</v>
      </c>
      <c r="D26" s="30">
        <f>D24*1.15</f>
        <v>124.49094999999998</v>
      </c>
      <c r="E26" s="30"/>
      <c r="F26" s="9">
        <f t="shared" si="8"/>
        <v>0</v>
      </c>
      <c r="G26" s="30"/>
      <c r="H26" s="9">
        <f t="shared" si="12"/>
        <v>0</v>
      </c>
      <c r="I26" s="30"/>
      <c r="J26" s="9">
        <f t="shared" si="10"/>
        <v>0</v>
      </c>
      <c r="K26" s="46">
        <f t="shared" si="11"/>
        <v>0</v>
      </c>
      <c r="L26" s="9"/>
    </row>
    <row r="27" spans="1:12" s="7" customFormat="1" ht="12" x14ac:dyDescent="0.2">
      <c r="A27" s="95"/>
      <c r="B27" s="96" t="s">
        <v>87</v>
      </c>
      <c r="C27" s="97" t="s">
        <v>3</v>
      </c>
      <c r="D27" s="30">
        <f>D24*1.15</f>
        <v>124.49094999999998</v>
      </c>
      <c r="E27" s="30"/>
      <c r="F27" s="9">
        <f t="shared" si="8"/>
        <v>0</v>
      </c>
      <c r="G27" s="30"/>
      <c r="H27" s="9">
        <f t="shared" si="12"/>
        <v>0</v>
      </c>
      <c r="I27" s="30"/>
      <c r="J27" s="9">
        <f t="shared" si="10"/>
        <v>0</v>
      </c>
      <c r="K27" s="46">
        <f t="shared" si="11"/>
        <v>0</v>
      </c>
      <c r="L27" s="9"/>
    </row>
    <row r="28" spans="1:12" s="7" customFormat="1" ht="12" x14ac:dyDescent="0.3">
      <c r="A28" s="98"/>
      <c r="B28" s="94" t="s">
        <v>10</v>
      </c>
      <c r="C28" s="83" t="s">
        <v>5</v>
      </c>
      <c r="D28" s="25">
        <v>2</v>
      </c>
      <c r="E28" s="25"/>
      <c r="F28" s="9">
        <f t="shared" si="8"/>
        <v>0</v>
      </c>
      <c r="G28" s="14"/>
      <c r="H28" s="9">
        <f t="shared" si="12"/>
        <v>0</v>
      </c>
      <c r="I28" s="14"/>
      <c r="J28" s="9">
        <f t="shared" si="10"/>
        <v>0</v>
      </c>
      <c r="K28" s="46">
        <f t="shared" si="11"/>
        <v>0</v>
      </c>
      <c r="L28" s="9"/>
    </row>
    <row r="29" spans="1:12" s="7" customFormat="1" ht="12" x14ac:dyDescent="0.2">
      <c r="A29" s="80"/>
      <c r="B29" s="55" t="s">
        <v>65</v>
      </c>
      <c r="C29" s="11" t="s">
        <v>36</v>
      </c>
      <c r="D29" s="10">
        <f>D12</f>
        <v>75.670000000000016</v>
      </c>
      <c r="E29" s="10"/>
      <c r="F29" s="9">
        <f t="shared" si="8"/>
        <v>0</v>
      </c>
      <c r="G29" s="14"/>
      <c r="H29" s="9">
        <f t="shared" si="12"/>
        <v>0</v>
      </c>
      <c r="I29" s="14"/>
      <c r="J29" s="9">
        <f t="shared" si="10"/>
        <v>0</v>
      </c>
      <c r="K29" s="46">
        <f t="shared" si="11"/>
        <v>0</v>
      </c>
      <c r="L29" s="9">
        <f>SUM(K29:K30)</f>
        <v>0</v>
      </c>
    </row>
    <row r="30" spans="1:12" s="7" customFormat="1" ht="12" x14ac:dyDescent="0.2">
      <c r="A30" s="95"/>
      <c r="B30" s="88" t="s">
        <v>65</v>
      </c>
      <c r="C30" s="89" t="s">
        <v>36</v>
      </c>
      <c r="D30" s="25">
        <f>D29</f>
        <v>75.670000000000016</v>
      </c>
      <c r="E30" s="30"/>
      <c r="F30" s="9">
        <f t="shared" si="8"/>
        <v>0</v>
      </c>
      <c r="G30" s="30"/>
      <c r="H30" s="9">
        <f t="shared" si="12"/>
        <v>0</v>
      </c>
      <c r="I30" s="90"/>
      <c r="J30" s="9">
        <f t="shared" si="10"/>
        <v>0</v>
      </c>
      <c r="K30" s="46">
        <f t="shared" si="11"/>
        <v>0</v>
      </c>
      <c r="L30" s="9"/>
    </row>
    <row r="31" spans="1:12" ht="24" x14ac:dyDescent="0.2">
      <c r="A31" s="80"/>
      <c r="B31" s="55" t="s">
        <v>115</v>
      </c>
      <c r="C31" s="11" t="s">
        <v>36</v>
      </c>
      <c r="D31" s="10">
        <f>D29</f>
        <v>75.670000000000016</v>
      </c>
      <c r="E31" s="10"/>
      <c r="F31" s="9">
        <f t="shared" si="8"/>
        <v>0</v>
      </c>
      <c r="G31" s="14"/>
      <c r="H31" s="9">
        <f t="shared" si="12"/>
        <v>0</v>
      </c>
      <c r="I31" s="14"/>
      <c r="J31" s="9">
        <f t="shared" si="10"/>
        <v>0</v>
      </c>
      <c r="K31" s="46">
        <f t="shared" si="11"/>
        <v>0</v>
      </c>
      <c r="L31" s="9">
        <f>SUM(K31:K32)</f>
        <v>0</v>
      </c>
    </row>
    <row r="32" spans="1:12" ht="12" x14ac:dyDescent="0.2">
      <c r="A32" s="95"/>
      <c r="B32" s="88" t="s">
        <v>66</v>
      </c>
      <c r="C32" s="89" t="s">
        <v>116</v>
      </c>
      <c r="D32" s="25">
        <f>D31/9</f>
        <v>8.4077777777777793</v>
      </c>
      <c r="E32" s="10"/>
      <c r="F32" s="9">
        <f t="shared" si="8"/>
        <v>0</v>
      </c>
      <c r="G32" s="30"/>
      <c r="H32" s="9">
        <f t="shared" si="12"/>
        <v>0</v>
      </c>
      <c r="I32" s="90"/>
      <c r="J32" s="9">
        <f t="shared" si="10"/>
        <v>0</v>
      </c>
      <c r="K32" s="46">
        <f t="shared" si="11"/>
        <v>0</v>
      </c>
      <c r="L32" s="9"/>
    </row>
    <row r="33" spans="1:12" s="7" customFormat="1" ht="12" x14ac:dyDescent="0.2">
      <c r="A33" s="80"/>
      <c r="B33" s="55" t="s">
        <v>68</v>
      </c>
      <c r="C33" s="11" t="s">
        <v>36</v>
      </c>
      <c r="D33" s="10">
        <f>1.8+1.7+1.5+1.4+1+1</f>
        <v>8.4</v>
      </c>
      <c r="E33" s="10"/>
      <c r="F33" s="9">
        <f t="shared" si="8"/>
        <v>0</v>
      </c>
      <c r="G33" s="14"/>
      <c r="H33" s="9">
        <f t="shared" si="12"/>
        <v>0</v>
      </c>
      <c r="I33" s="14"/>
      <c r="J33" s="9">
        <f t="shared" si="10"/>
        <v>0</v>
      </c>
      <c r="K33" s="46">
        <f t="shared" si="11"/>
        <v>0</v>
      </c>
      <c r="L33" s="9">
        <f>SUM(K33:K34)</f>
        <v>0</v>
      </c>
    </row>
    <row r="34" spans="1:12" s="7" customFormat="1" ht="12" x14ac:dyDescent="0.2">
      <c r="A34" s="95"/>
      <c r="B34" s="88" t="s">
        <v>65</v>
      </c>
      <c r="C34" s="89" t="s">
        <v>36</v>
      </c>
      <c r="D34" s="25">
        <f>D33</f>
        <v>8.4</v>
      </c>
      <c r="E34" s="30"/>
      <c r="F34" s="9">
        <f t="shared" si="8"/>
        <v>0</v>
      </c>
      <c r="G34" s="30"/>
      <c r="H34" s="9">
        <f t="shared" si="12"/>
        <v>0</v>
      </c>
      <c r="I34" s="90"/>
      <c r="J34" s="9">
        <f t="shared" si="10"/>
        <v>0</v>
      </c>
      <c r="K34" s="46">
        <f t="shared" si="11"/>
        <v>0</v>
      </c>
      <c r="L34" s="9"/>
    </row>
    <row r="35" spans="1:12" s="7" customFormat="1" ht="12" x14ac:dyDescent="0.2">
      <c r="A35" s="204">
        <v>23</v>
      </c>
      <c r="B35" s="55" t="s">
        <v>41</v>
      </c>
      <c r="C35" s="11" t="s">
        <v>31</v>
      </c>
      <c r="D35" s="10">
        <f>D24</f>
        <v>108.253</v>
      </c>
      <c r="E35" s="10"/>
      <c r="F35" s="9">
        <f t="shared" si="8"/>
        <v>0</v>
      </c>
      <c r="G35" s="14"/>
      <c r="H35" s="9">
        <f t="shared" si="12"/>
        <v>0</v>
      </c>
      <c r="I35" s="14"/>
      <c r="J35" s="9">
        <f t="shared" si="10"/>
        <v>0</v>
      </c>
      <c r="K35" s="46">
        <f t="shared" si="11"/>
        <v>0</v>
      </c>
      <c r="L35" s="9">
        <f>SUM(K35:K41)</f>
        <v>0</v>
      </c>
    </row>
    <row r="36" spans="1:12" s="7" customFormat="1" ht="12" x14ac:dyDescent="0.2">
      <c r="A36" s="205"/>
      <c r="B36" s="93" t="s">
        <v>37</v>
      </c>
      <c r="C36" s="83" t="s">
        <v>31</v>
      </c>
      <c r="D36" s="25">
        <f>D35</f>
        <v>108.253</v>
      </c>
      <c r="E36" s="14"/>
      <c r="F36" s="9">
        <f t="shared" si="8"/>
        <v>0</v>
      </c>
      <c r="G36" s="25"/>
      <c r="H36" s="9">
        <f t="shared" si="12"/>
        <v>0</v>
      </c>
      <c r="I36" s="14"/>
      <c r="J36" s="9">
        <f t="shared" si="10"/>
        <v>0</v>
      </c>
      <c r="K36" s="46">
        <f t="shared" si="11"/>
        <v>0</v>
      </c>
      <c r="L36" s="9"/>
    </row>
    <row r="37" spans="1:12" s="7" customFormat="1" ht="12" x14ac:dyDescent="0.2">
      <c r="A37" s="205"/>
      <c r="B37" s="99" t="s">
        <v>40</v>
      </c>
      <c r="C37" s="11" t="s">
        <v>31</v>
      </c>
      <c r="D37" s="14">
        <f>D36*1.05</f>
        <v>113.66565</v>
      </c>
      <c r="E37" s="14"/>
      <c r="F37" s="9">
        <f t="shared" si="8"/>
        <v>0</v>
      </c>
      <c r="G37" s="14"/>
      <c r="H37" s="9">
        <f t="shared" si="12"/>
        <v>0</v>
      </c>
      <c r="I37" s="14"/>
      <c r="J37" s="9">
        <f t="shared" si="10"/>
        <v>0</v>
      </c>
      <c r="K37" s="46">
        <f t="shared" si="11"/>
        <v>0</v>
      </c>
      <c r="L37" s="9"/>
    </row>
    <row r="38" spans="1:12" s="7" customFormat="1" ht="12" x14ac:dyDescent="0.2">
      <c r="A38" s="205"/>
      <c r="B38" s="99" t="s">
        <v>88</v>
      </c>
      <c r="C38" s="11" t="s">
        <v>3</v>
      </c>
      <c r="D38" s="14">
        <f>D35*0.3*25</f>
        <v>811.89749999999992</v>
      </c>
      <c r="E38" s="14"/>
      <c r="F38" s="9">
        <f t="shared" si="8"/>
        <v>0</v>
      </c>
      <c r="G38" s="14"/>
      <c r="H38" s="9">
        <f t="shared" si="12"/>
        <v>0</v>
      </c>
      <c r="I38" s="14"/>
      <c r="J38" s="9">
        <f t="shared" si="10"/>
        <v>0</v>
      </c>
      <c r="K38" s="46">
        <f t="shared" si="11"/>
        <v>0</v>
      </c>
      <c r="L38" s="9"/>
    </row>
    <row r="39" spans="1:12" s="7" customFormat="1" ht="12" x14ac:dyDescent="0.2">
      <c r="A39" s="205"/>
      <c r="B39" s="93" t="s">
        <v>33</v>
      </c>
      <c r="C39" s="83" t="s">
        <v>2</v>
      </c>
      <c r="D39" s="25">
        <v>15</v>
      </c>
      <c r="E39" s="25"/>
      <c r="F39" s="9">
        <f t="shared" si="8"/>
        <v>0</v>
      </c>
      <c r="G39" s="14"/>
      <c r="H39" s="9">
        <f t="shared" si="12"/>
        <v>0</v>
      </c>
      <c r="I39" s="14"/>
      <c r="J39" s="9">
        <f t="shared" si="10"/>
        <v>0</v>
      </c>
      <c r="K39" s="46">
        <f t="shared" si="11"/>
        <v>0</v>
      </c>
      <c r="L39" s="9"/>
    </row>
    <row r="40" spans="1:12" s="7" customFormat="1" ht="12" x14ac:dyDescent="0.2">
      <c r="A40" s="205"/>
      <c r="B40" s="99" t="s">
        <v>32</v>
      </c>
      <c r="C40" s="11" t="s">
        <v>3</v>
      </c>
      <c r="D40" s="14">
        <f>D35*0.25</f>
        <v>27.06325</v>
      </c>
      <c r="E40" s="14"/>
      <c r="F40" s="9">
        <f t="shared" si="8"/>
        <v>0</v>
      </c>
      <c r="G40" s="14"/>
      <c r="H40" s="9">
        <f t="shared" si="12"/>
        <v>0</v>
      </c>
      <c r="I40" s="14"/>
      <c r="J40" s="9">
        <f t="shared" si="10"/>
        <v>0</v>
      </c>
      <c r="K40" s="46">
        <f t="shared" si="11"/>
        <v>0</v>
      </c>
      <c r="L40" s="9"/>
    </row>
    <row r="41" spans="1:12" s="7" customFormat="1" ht="12" x14ac:dyDescent="0.2">
      <c r="A41" s="206"/>
      <c r="B41" s="99" t="s">
        <v>10</v>
      </c>
      <c r="C41" s="11" t="s">
        <v>5</v>
      </c>
      <c r="D41" s="14">
        <v>3</v>
      </c>
      <c r="E41" s="14"/>
      <c r="F41" s="9">
        <f t="shared" si="8"/>
        <v>0</v>
      </c>
      <c r="G41" s="14"/>
      <c r="H41" s="9">
        <f t="shared" si="12"/>
        <v>0</v>
      </c>
      <c r="I41" s="14"/>
      <c r="J41" s="9">
        <f t="shared" si="10"/>
        <v>0</v>
      </c>
      <c r="K41" s="46">
        <f t="shared" si="11"/>
        <v>0</v>
      </c>
      <c r="L41" s="9"/>
    </row>
    <row r="42" spans="1:12" s="7" customFormat="1" ht="12" x14ac:dyDescent="0.2">
      <c r="A42" s="204">
        <v>25</v>
      </c>
      <c r="B42" s="55" t="s">
        <v>38</v>
      </c>
      <c r="C42" s="11" t="s">
        <v>36</v>
      </c>
      <c r="D42" s="10">
        <v>46.7</v>
      </c>
      <c r="E42" s="10"/>
      <c r="F42" s="9">
        <f t="shared" si="8"/>
        <v>0</v>
      </c>
      <c r="G42" s="14"/>
      <c r="H42" s="9">
        <f t="shared" si="12"/>
        <v>0</v>
      </c>
      <c r="I42" s="14"/>
      <c r="J42" s="9">
        <f t="shared" si="10"/>
        <v>0</v>
      </c>
      <c r="K42" s="46">
        <f t="shared" si="11"/>
        <v>0</v>
      </c>
      <c r="L42" s="9">
        <f>SUM(K42:K49)</f>
        <v>0</v>
      </c>
    </row>
    <row r="43" spans="1:12" s="7" customFormat="1" ht="12" x14ac:dyDescent="0.2">
      <c r="A43" s="205"/>
      <c r="B43" s="93" t="s">
        <v>37</v>
      </c>
      <c r="C43" s="83" t="s">
        <v>36</v>
      </c>
      <c r="D43" s="25">
        <f>D42</f>
        <v>46.7</v>
      </c>
      <c r="E43" s="14"/>
      <c r="F43" s="9">
        <f t="shared" si="8"/>
        <v>0</v>
      </c>
      <c r="G43" s="14"/>
      <c r="H43" s="9">
        <f t="shared" si="12"/>
        <v>0</v>
      </c>
      <c r="I43" s="14"/>
      <c r="J43" s="9">
        <f t="shared" si="10"/>
        <v>0</v>
      </c>
      <c r="K43" s="46">
        <f t="shared" si="11"/>
        <v>0</v>
      </c>
      <c r="L43" s="9"/>
    </row>
    <row r="44" spans="1:12" s="7" customFormat="1" ht="12" x14ac:dyDescent="0.2">
      <c r="A44" s="205"/>
      <c r="B44" s="99" t="s">
        <v>90</v>
      </c>
      <c r="C44" s="11" t="s">
        <v>31</v>
      </c>
      <c r="D44" s="14">
        <f>D43*0.1</f>
        <v>4.6700000000000008</v>
      </c>
      <c r="E44" s="14"/>
      <c r="F44" s="9">
        <f t="shared" si="8"/>
        <v>0</v>
      </c>
      <c r="G44" s="14"/>
      <c r="H44" s="9">
        <f t="shared" si="12"/>
        <v>0</v>
      </c>
      <c r="I44" s="14"/>
      <c r="J44" s="9">
        <f t="shared" si="10"/>
        <v>0</v>
      </c>
      <c r="K44" s="46">
        <f t="shared" si="11"/>
        <v>0</v>
      </c>
      <c r="L44" s="9"/>
    </row>
    <row r="45" spans="1:12" s="7" customFormat="1" ht="12" x14ac:dyDescent="0.2">
      <c r="A45" s="205"/>
      <c r="B45" s="99" t="s">
        <v>88</v>
      </c>
      <c r="C45" s="11" t="s">
        <v>3</v>
      </c>
      <c r="D45" s="14">
        <f>D42*0.1*0.3*25</f>
        <v>35.025000000000006</v>
      </c>
      <c r="E45" s="14"/>
      <c r="F45" s="9">
        <f t="shared" si="8"/>
        <v>0</v>
      </c>
      <c r="G45" s="14"/>
      <c r="H45" s="9">
        <f t="shared" si="12"/>
        <v>0</v>
      </c>
      <c r="I45" s="14"/>
      <c r="J45" s="9">
        <f t="shared" si="10"/>
        <v>0</v>
      </c>
      <c r="K45" s="46">
        <f t="shared" si="11"/>
        <v>0</v>
      </c>
      <c r="L45" s="9"/>
    </row>
    <row r="46" spans="1:12" s="7" customFormat="1" ht="12" x14ac:dyDescent="0.2">
      <c r="A46" s="205"/>
      <c r="B46" s="93" t="s">
        <v>33</v>
      </c>
      <c r="C46" s="83" t="s">
        <v>2</v>
      </c>
      <c r="D46" s="25">
        <v>3</v>
      </c>
      <c r="E46" s="25"/>
      <c r="F46" s="9">
        <f t="shared" si="8"/>
        <v>0</v>
      </c>
      <c r="G46" s="14"/>
      <c r="H46" s="9">
        <f t="shared" si="12"/>
        <v>0</v>
      </c>
      <c r="I46" s="14"/>
      <c r="J46" s="9">
        <f t="shared" si="10"/>
        <v>0</v>
      </c>
      <c r="K46" s="46">
        <f t="shared" si="11"/>
        <v>0</v>
      </c>
      <c r="L46" s="9"/>
    </row>
    <row r="47" spans="1:12" s="7" customFormat="1" ht="12" x14ac:dyDescent="0.2">
      <c r="A47" s="205"/>
      <c r="B47" s="99" t="s">
        <v>32</v>
      </c>
      <c r="C47" s="11" t="s">
        <v>3</v>
      </c>
      <c r="D47" s="14">
        <f>D42*0.1*0.2</f>
        <v>0.93400000000000016</v>
      </c>
      <c r="E47" s="14"/>
      <c r="F47" s="9">
        <f t="shared" si="8"/>
        <v>0</v>
      </c>
      <c r="G47" s="14"/>
      <c r="H47" s="9">
        <f t="shared" si="12"/>
        <v>0</v>
      </c>
      <c r="I47" s="14"/>
      <c r="J47" s="9">
        <f t="shared" si="10"/>
        <v>0</v>
      </c>
      <c r="K47" s="46">
        <f t="shared" si="11"/>
        <v>0</v>
      </c>
      <c r="L47" s="9"/>
    </row>
    <row r="48" spans="1:12" s="7" customFormat="1" ht="12" x14ac:dyDescent="0.2">
      <c r="A48" s="206"/>
      <c r="B48" s="99" t="s">
        <v>10</v>
      </c>
      <c r="C48" s="11" t="s">
        <v>5</v>
      </c>
      <c r="D48" s="14">
        <v>2</v>
      </c>
      <c r="E48" s="14"/>
      <c r="F48" s="9">
        <f t="shared" si="8"/>
        <v>0</v>
      </c>
      <c r="G48" s="14"/>
      <c r="H48" s="9">
        <f t="shared" si="12"/>
        <v>0</v>
      </c>
      <c r="I48" s="14"/>
      <c r="J48" s="9">
        <f t="shared" si="10"/>
        <v>0</v>
      </c>
      <c r="K48" s="46">
        <f t="shared" si="11"/>
        <v>0</v>
      </c>
      <c r="L48" s="9"/>
    </row>
    <row r="49" spans="1:12" s="7" customFormat="1" ht="12" x14ac:dyDescent="0.2">
      <c r="A49" s="82"/>
      <c r="B49" s="145" t="s">
        <v>19</v>
      </c>
      <c r="C49" s="146"/>
      <c r="D49" s="147"/>
      <c r="E49" s="148"/>
      <c r="F49" s="149">
        <f t="shared" si="8"/>
        <v>0</v>
      </c>
      <c r="G49" s="150"/>
      <c r="H49" s="149">
        <f t="shared" si="12"/>
        <v>0</v>
      </c>
      <c r="I49" s="150"/>
      <c r="J49" s="149">
        <f t="shared" si="10"/>
        <v>0</v>
      </c>
      <c r="K49" s="151">
        <f t="shared" si="11"/>
        <v>0</v>
      </c>
      <c r="L49" s="149"/>
    </row>
    <row r="50" spans="1:12" s="7" customFormat="1" ht="12" x14ac:dyDescent="0.2">
      <c r="A50" s="100"/>
      <c r="B50" s="55" t="s">
        <v>30</v>
      </c>
      <c r="C50" s="11" t="s">
        <v>26</v>
      </c>
      <c r="D50" s="10">
        <v>69.960000000000008</v>
      </c>
      <c r="E50" s="10"/>
      <c r="F50" s="9">
        <f t="shared" si="8"/>
        <v>0</v>
      </c>
      <c r="G50" s="14"/>
      <c r="H50" s="9">
        <f t="shared" si="12"/>
        <v>0</v>
      </c>
      <c r="I50" s="14"/>
      <c r="J50" s="9">
        <f t="shared" si="10"/>
        <v>0</v>
      </c>
      <c r="K50" s="46">
        <f t="shared" si="11"/>
        <v>0</v>
      </c>
      <c r="L50" s="9">
        <f>SUM(K50:K54)</f>
        <v>0</v>
      </c>
    </row>
    <row r="51" spans="1:12" s="7" customFormat="1" ht="12" x14ac:dyDescent="0.2">
      <c r="A51" s="100"/>
      <c r="B51" s="12" t="s">
        <v>23</v>
      </c>
      <c r="C51" s="11" t="s">
        <v>26</v>
      </c>
      <c r="D51" s="10">
        <f>D50</f>
        <v>69.960000000000008</v>
      </c>
      <c r="E51" s="10"/>
      <c r="F51" s="9">
        <f t="shared" si="8"/>
        <v>0</v>
      </c>
      <c r="G51" s="14"/>
      <c r="H51" s="9">
        <f t="shared" si="12"/>
        <v>0</v>
      </c>
      <c r="I51" s="14"/>
      <c r="J51" s="9">
        <f t="shared" si="10"/>
        <v>0</v>
      </c>
      <c r="K51" s="46">
        <f t="shared" si="11"/>
        <v>0</v>
      </c>
      <c r="L51" s="9"/>
    </row>
    <row r="52" spans="1:12" s="7" customFormat="1" ht="12" x14ac:dyDescent="0.2">
      <c r="A52" s="100"/>
      <c r="B52" s="12" t="s">
        <v>29</v>
      </c>
      <c r="C52" s="11" t="s">
        <v>28</v>
      </c>
      <c r="D52" s="10">
        <f>D50/8</f>
        <v>8.745000000000001</v>
      </c>
      <c r="E52" s="10"/>
      <c r="F52" s="9">
        <f t="shared" si="8"/>
        <v>0</v>
      </c>
      <c r="G52" s="14"/>
      <c r="H52" s="9">
        <f t="shared" si="12"/>
        <v>0</v>
      </c>
      <c r="I52" s="14"/>
      <c r="J52" s="9">
        <f t="shared" si="10"/>
        <v>0</v>
      </c>
      <c r="K52" s="46">
        <f t="shared" si="11"/>
        <v>0</v>
      </c>
      <c r="L52" s="9"/>
    </row>
    <row r="53" spans="1:12" s="7" customFormat="1" ht="12" x14ac:dyDescent="0.2">
      <c r="A53" s="100"/>
      <c r="B53" s="12" t="s">
        <v>91</v>
      </c>
      <c r="C53" s="11" t="s">
        <v>3</v>
      </c>
      <c r="D53" s="10">
        <f>D50*0.25</f>
        <v>17.490000000000002</v>
      </c>
      <c r="E53" s="10"/>
      <c r="F53" s="9">
        <f t="shared" si="8"/>
        <v>0</v>
      </c>
      <c r="G53" s="14"/>
      <c r="H53" s="9">
        <f t="shared" si="12"/>
        <v>0</v>
      </c>
      <c r="I53" s="14"/>
      <c r="J53" s="9">
        <f t="shared" si="10"/>
        <v>0</v>
      </c>
      <c r="K53" s="46">
        <f t="shared" si="11"/>
        <v>0</v>
      </c>
      <c r="L53" s="9"/>
    </row>
    <row r="54" spans="1:12" s="7" customFormat="1" ht="12" x14ac:dyDescent="0.2">
      <c r="A54" s="100"/>
      <c r="B54" s="12" t="s">
        <v>10</v>
      </c>
      <c r="C54" s="11" t="s">
        <v>5</v>
      </c>
      <c r="D54" s="10">
        <v>2</v>
      </c>
      <c r="E54" s="10"/>
      <c r="F54" s="9">
        <f t="shared" si="8"/>
        <v>0</v>
      </c>
      <c r="G54" s="14"/>
      <c r="H54" s="9">
        <f t="shared" si="12"/>
        <v>0</v>
      </c>
      <c r="I54" s="14"/>
      <c r="J54" s="9">
        <f t="shared" si="10"/>
        <v>0</v>
      </c>
      <c r="K54" s="46">
        <f t="shared" si="11"/>
        <v>0</v>
      </c>
      <c r="L54" s="9"/>
    </row>
    <row r="55" spans="1:12" s="7" customFormat="1" ht="12" x14ac:dyDescent="0.2">
      <c r="A55" s="13"/>
      <c r="B55" s="55" t="s">
        <v>25</v>
      </c>
      <c r="C55" s="11" t="s">
        <v>24</v>
      </c>
      <c r="D55" s="10">
        <v>28.490000000000002</v>
      </c>
      <c r="E55" s="10"/>
      <c r="F55" s="9"/>
      <c r="G55" s="14"/>
      <c r="H55" s="9"/>
      <c r="I55" s="14"/>
      <c r="J55" s="9"/>
      <c r="K55" s="46"/>
      <c r="L55" s="9">
        <f>SUM(K55:K58)</f>
        <v>0</v>
      </c>
    </row>
    <row r="56" spans="1:12" s="7" customFormat="1" ht="12" x14ac:dyDescent="0.2">
      <c r="A56" s="13"/>
      <c r="B56" s="12" t="s">
        <v>23</v>
      </c>
      <c r="C56" s="11" t="s">
        <v>22</v>
      </c>
      <c r="D56" s="10">
        <f>D55</f>
        <v>28.490000000000002</v>
      </c>
      <c r="E56" s="10"/>
      <c r="F56" s="9">
        <f>E56*D56</f>
        <v>0</v>
      </c>
      <c r="G56" s="10"/>
      <c r="H56" s="9">
        <f>G56*D56</f>
        <v>0</v>
      </c>
      <c r="I56" s="10"/>
      <c r="J56" s="9">
        <f>I56*D56</f>
        <v>0</v>
      </c>
      <c r="K56" s="46">
        <f>J56+H56+F56</f>
        <v>0</v>
      </c>
      <c r="L56" s="9"/>
    </row>
    <row r="57" spans="1:12" s="7" customFormat="1" ht="12" x14ac:dyDescent="0.2">
      <c r="A57" s="13"/>
      <c r="B57" s="12" t="s">
        <v>66</v>
      </c>
      <c r="C57" s="11" t="s">
        <v>1</v>
      </c>
      <c r="D57" s="10">
        <f>D55/6</f>
        <v>4.748333333333334</v>
      </c>
      <c r="E57" s="10"/>
      <c r="F57" s="9">
        <f>E57*D57</f>
        <v>0</v>
      </c>
      <c r="G57" s="10"/>
      <c r="H57" s="9">
        <f>G57*D57</f>
        <v>0</v>
      </c>
      <c r="I57" s="10"/>
      <c r="J57" s="9">
        <f>I57*D57</f>
        <v>0</v>
      </c>
      <c r="K57" s="46">
        <f>J57+H57+F57</f>
        <v>0</v>
      </c>
      <c r="L57" s="9"/>
    </row>
    <row r="58" spans="1:12" s="7" customFormat="1" ht="12" x14ac:dyDescent="0.2">
      <c r="A58" s="13"/>
      <c r="B58" s="12" t="s">
        <v>10</v>
      </c>
      <c r="C58" s="11" t="s">
        <v>5</v>
      </c>
      <c r="D58" s="10">
        <v>2</v>
      </c>
      <c r="E58" s="10"/>
      <c r="F58" s="9">
        <f>E58*D58</f>
        <v>0</v>
      </c>
      <c r="G58" s="10"/>
      <c r="H58" s="9">
        <f>G58*D58</f>
        <v>0</v>
      </c>
      <c r="I58" s="10"/>
      <c r="J58" s="9">
        <f>I58*D58</f>
        <v>0</v>
      </c>
      <c r="K58" s="46">
        <f>J58+H58+F58</f>
        <v>0</v>
      </c>
      <c r="L58" s="9"/>
    </row>
    <row r="59" spans="1:12" s="7" customFormat="1" ht="12" x14ac:dyDescent="0.2">
      <c r="A59" s="13"/>
      <c r="B59" s="55" t="s">
        <v>67</v>
      </c>
      <c r="C59" s="11" t="s">
        <v>24</v>
      </c>
      <c r="D59" s="10">
        <v>33.14</v>
      </c>
      <c r="E59" s="10"/>
      <c r="F59" s="9"/>
      <c r="G59" s="14"/>
      <c r="H59" s="9"/>
      <c r="I59" s="14"/>
      <c r="J59" s="9"/>
      <c r="K59" s="46"/>
      <c r="L59" s="9">
        <f>SUM(K59:K62)</f>
        <v>0</v>
      </c>
    </row>
    <row r="60" spans="1:12" s="7" customFormat="1" ht="12" x14ac:dyDescent="0.2">
      <c r="A60" s="13"/>
      <c r="B60" s="12" t="s">
        <v>23</v>
      </c>
      <c r="C60" s="11" t="s">
        <v>22</v>
      </c>
      <c r="D60" s="10">
        <f>D59</f>
        <v>33.14</v>
      </c>
      <c r="E60" s="10"/>
      <c r="F60" s="9">
        <f>E60*D60</f>
        <v>0</v>
      </c>
      <c r="G60" s="10"/>
      <c r="H60" s="9">
        <f>G60*D60</f>
        <v>0</v>
      </c>
      <c r="I60" s="10"/>
      <c r="J60" s="9">
        <f>I60*D60</f>
        <v>0</v>
      </c>
      <c r="K60" s="46">
        <f t="shared" ref="K60:K65" si="13">J60+H60+F60</f>
        <v>0</v>
      </c>
      <c r="L60" s="9"/>
    </row>
    <row r="61" spans="1:12" s="7" customFormat="1" ht="12" x14ac:dyDescent="0.2">
      <c r="A61" s="13"/>
      <c r="B61" s="12" t="s">
        <v>66</v>
      </c>
      <c r="C61" s="11" t="s">
        <v>1</v>
      </c>
      <c r="D61" s="10">
        <f>D59/8</f>
        <v>4.1425000000000001</v>
      </c>
      <c r="E61" s="10"/>
      <c r="F61" s="9">
        <f>E61*D61</f>
        <v>0</v>
      </c>
      <c r="G61" s="10"/>
      <c r="H61" s="9">
        <f>G61*D61</f>
        <v>0</v>
      </c>
      <c r="I61" s="10"/>
      <c r="J61" s="9">
        <f>I61*D61</f>
        <v>0</v>
      </c>
      <c r="K61" s="46">
        <f t="shared" si="13"/>
        <v>0</v>
      </c>
      <c r="L61" s="9"/>
    </row>
    <row r="62" spans="1:12" s="7" customFormat="1" ht="12" x14ac:dyDescent="0.2">
      <c r="A62" s="13"/>
      <c r="B62" s="12" t="s">
        <v>10</v>
      </c>
      <c r="C62" s="11" t="s">
        <v>5</v>
      </c>
      <c r="D62" s="10">
        <v>5</v>
      </c>
      <c r="E62" s="10"/>
      <c r="F62" s="9">
        <f>E62*D62</f>
        <v>0</v>
      </c>
      <c r="G62" s="10"/>
      <c r="H62" s="9">
        <f>G62*D62</f>
        <v>0</v>
      </c>
      <c r="I62" s="10"/>
      <c r="J62" s="9">
        <f>I62*D62</f>
        <v>0</v>
      </c>
      <c r="K62" s="46">
        <f t="shared" si="13"/>
        <v>0</v>
      </c>
      <c r="L62" s="9"/>
    </row>
    <row r="63" spans="1:12" s="7" customFormat="1" ht="12" x14ac:dyDescent="0.2">
      <c r="A63" s="143"/>
      <c r="B63" s="55" t="s">
        <v>18</v>
      </c>
      <c r="C63" s="11" t="s">
        <v>13</v>
      </c>
      <c r="D63" s="10">
        <v>1</v>
      </c>
      <c r="E63" s="10"/>
      <c r="F63" s="9">
        <f>E63*D63</f>
        <v>0</v>
      </c>
      <c r="G63" s="14"/>
      <c r="H63" s="9"/>
      <c r="I63" s="14"/>
      <c r="J63" s="9">
        <f>I63*D63</f>
        <v>0</v>
      </c>
      <c r="K63" s="46">
        <f t="shared" si="13"/>
        <v>0</v>
      </c>
      <c r="L63" s="9">
        <f>K63</f>
        <v>0</v>
      </c>
    </row>
    <row r="64" spans="1:12" s="7" customFormat="1" ht="12" x14ac:dyDescent="0.2">
      <c r="A64" s="143"/>
      <c r="B64" s="55" t="s">
        <v>21</v>
      </c>
      <c r="C64" s="11" t="s">
        <v>13</v>
      </c>
      <c r="D64" s="10">
        <v>2</v>
      </c>
      <c r="E64" s="10"/>
      <c r="F64" s="9">
        <f>E64*D64</f>
        <v>0</v>
      </c>
      <c r="G64" s="14"/>
      <c r="H64" s="9">
        <f>G64*D64</f>
        <v>0</v>
      </c>
      <c r="I64" s="14"/>
      <c r="J64" s="9">
        <f>I64*D64</f>
        <v>0</v>
      </c>
      <c r="K64" s="46">
        <f t="shared" si="13"/>
        <v>0</v>
      </c>
      <c r="L64" s="9">
        <f>K64</f>
        <v>0</v>
      </c>
    </row>
    <row r="65" spans="1:13" s="7" customFormat="1" ht="12" x14ac:dyDescent="0.2">
      <c r="A65" s="101"/>
      <c r="B65" s="158" t="s">
        <v>4</v>
      </c>
      <c r="C65" s="159"/>
      <c r="D65" s="160"/>
      <c r="E65" s="160"/>
      <c r="F65" s="161">
        <f>SUM(F8:F64)</f>
        <v>0</v>
      </c>
      <c r="G65" s="161"/>
      <c r="H65" s="161">
        <f>SUM(H8:H64)</f>
        <v>0</v>
      </c>
      <c r="I65" s="161"/>
      <c r="J65" s="161">
        <f>SUM(J8:J64)</f>
        <v>0</v>
      </c>
      <c r="K65" s="162">
        <f t="shared" si="13"/>
        <v>0</v>
      </c>
      <c r="L65" s="161">
        <f>SUM(L7:L64)</f>
        <v>0</v>
      </c>
    </row>
    <row r="66" spans="1:13" ht="12" x14ac:dyDescent="0.3">
      <c r="A66" s="6"/>
      <c r="B66" s="108" t="s">
        <v>11</v>
      </c>
      <c r="C66" s="109">
        <v>0.05</v>
      </c>
      <c r="D66" s="90"/>
      <c r="E66" s="97"/>
      <c r="F66" s="90"/>
      <c r="G66" s="90"/>
      <c r="H66" s="90"/>
      <c r="I66" s="90"/>
      <c r="J66" s="97"/>
      <c r="K66" s="110">
        <f>F65*C66</f>
        <v>0</v>
      </c>
      <c r="L66" s="111"/>
    </row>
    <row r="67" spans="1:13" ht="12" x14ac:dyDescent="0.3">
      <c r="A67" s="6"/>
      <c r="B67" s="168" t="s">
        <v>4</v>
      </c>
      <c r="C67" s="155"/>
      <c r="D67" s="169"/>
      <c r="E67" s="155"/>
      <c r="F67" s="155"/>
      <c r="G67" s="169"/>
      <c r="H67" s="169"/>
      <c r="I67" s="169"/>
      <c r="J67" s="155"/>
      <c r="K67" s="170">
        <f>K65+K66</f>
        <v>0</v>
      </c>
      <c r="L67" s="111"/>
    </row>
    <row r="68" spans="1:13" ht="12" x14ac:dyDescent="0.3">
      <c r="A68" s="6"/>
      <c r="B68" s="108" t="s">
        <v>14</v>
      </c>
      <c r="C68" s="109">
        <v>0.08</v>
      </c>
      <c r="D68" s="90"/>
      <c r="E68" s="97"/>
      <c r="F68" s="97"/>
      <c r="G68" s="90"/>
      <c r="H68" s="90"/>
      <c r="I68" s="90"/>
      <c r="J68" s="97"/>
      <c r="K68" s="110">
        <f>K67*C68</f>
        <v>0</v>
      </c>
      <c r="L68" s="111"/>
    </row>
    <row r="69" spans="1:13" ht="12" x14ac:dyDescent="0.3">
      <c r="A69" s="6"/>
      <c r="B69" s="168" t="s">
        <v>4</v>
      </c>
      <c r="C69" s="155"/>
      <c r="D69" s="169"/>
      <c r="E69" s="155"/>
      <c r="F69" s="155"/>
      <c r="G69" s="169"/>
      <c r="H69" s="169"/>
      <c r="I69" s="169"/>
      <c r="J69" s="155"/>
      <c r="K69" s="170">
        <f>SUM(K67:K68)</f>
        <v>0</v>
      </c>
      <c r="L69" s="111"/>
    </row>
    <row r="70" spans="1:13" ht="12" x14ac:dyDescent="0.3">
      <c r="A70" s="6"/>
      <c r="B70" s="108" t="s">
        <v>17</v>
      </c>
      <c r="C70" s="109">
        <v>0.08</v>
      </c>
      <c r="D70" s="90"/>
      <c r="E70" s="97"/>
      <c r="F70" s="97"/>
      <c r="G70" s="90"/>
      <c r="H70" s="90"/>
      <c r="I70" s="90"/>
      <c r="J70" s="97"/>
      <c r="K70" s="110">
        <f>K69*C70</f>
        <v>0</v>
      </c>
      <c r="L70" s="111"/>
    </row>
    <row r="71" spans="1:13" ht="12" x14ac:dyDescent="0.3">
      <c r="A71" s="6"/>
      <c r="B71" s="168" t="s">
        <v>4</v>
      </c>
      <c r="C71" s="155"/>
      <c r="D71" s="169"/>
      <c r="E71" s="155"/>
      <c r="F71" s="155"/>
      <c r="G71" s="169"/>
      <c r="H71" s="169"/>
      <c r="I71" s="169"/>
      <c r="J71" s="155"/>
      <c r="K71" s="170">
        <f>SUM(K69:K70)</f>
        <v>0</v>
      </c>
      <c r="L71" s="111"/>
    </row>
    <row r="72" spans="1:13" ht="12" x14ac:dyDescent="0.3">
      <c r="A72" s="6"/>
      <c r="B72" s="112" t="s">
        <v>20</v>
      </c>
      <c r="C72" s="109">
        <v>0.02</v>
      </c>
      <c r="D72" s="90"/>
      <c r="E72" s="97"/>
      <c r="F72" s="97"/>
      <c r="G72" s="90"/>
      <c r="H72" s="90"/>
      <c r="I72" s="90"/>
      <c r="J72" s="97"/>
      <c r="K72" s="110">
        <f>H65*C72</f>
        <v>0</v>
      </c>
      <c r="L72" s="111"/>
    </row>
    <row r="73" spans="1:13" ht="12" x14ac:dyDescent="0.3">
      <c r="A73" s="6"/>
      <c r="B73" s="108" t="s">
        <v>15</v>
      </c>
      <c r="C73" s="109">
        <v>0.05</v>
      </c>
      <c r="D73" s="90"/>
      <c r="E73" s="97"/>
      <c r="F73" s="97"/>
      <c r="G73" s="90"/>
      <c r="H73" s="90"/>
      <c r="I73" s="90"/>
      <c r="J73" s="97"/>
      <c r="K73" s="110">
        <f>K71*C73</f>
        <v>0</v>
      </c>
      <c r="L73" s="111"/>
    </row>
    <row r="74" spans="1:13" ht="12" x14ac:dyDescent="0.3">
      <c r="A74" s="6"/>
      <c r="B74" s="168" t="s">
        <v>4</v>
      </c>
      <c r="C74" s="171"/>
      <c r="D74" s="169"/>
      <c r="E74" s="155"/>
      <c r="F74" s="155"/>
      <c r="G74" s="169"/>
      <c r="H74" s="169"/>
      <c r="I74" s="169"/>
      <c r="J74" s="155"/>
      <c r="K74" s="170">
        <f>K71+K72+K73</f>
        <v>0</v>
      </c>
      <c r="L74" s="111"/>
    </row>
    <row r="75" spans="1:13" ht="12" x14ac:dyDescent="0.3">
      <c r="A75" s="6"/>
      <c r="B75" s="108" t="s">
        <v>16</v>
      </c>
      <c r="C75" s="109">
        <v>0.18</v>
      </c>
      <c r="D75" s="90"/>
      <c r="E75" s="97"/>
      <c r="F75" s="97"/>
      <c r="G75" s="90"/>
      <c r="H75" s="90"/>
      <c r="I75" s="90"/>
      <c r="J75" s="97"/>
      <c r="K75" s="110">
        <f>K74*C75</f>
        <v>0</v>
      </c>
      <c r="L75" s="111"/>
    </row>
    <row r="76" spans="1:13" ht="25.2" customHeight="1" x14ac:dyDescent="0.2">
      <c r="B76" s="163" t="s">
        <v>9</v>
      </c>
      <c r="C76" s="164"/>
      <c r="D76" s="165"/>
      <c r="E76" s="164"/>
      <c r="F76" s="164"/>
      <c r="G76" s="165"/>
      <c r="H76" s="165"/>
      <c r="I76" s="165"/>
      <c r="J76" s="164"/>
      <c r="K76" s="166">
        <f>SUM(K74:K75)</f>
        <v>0</v>
      </c>
      <c r="L76" s="167"/>
      <c r="M76" s="3"/>
    </row>
    <row r="77" spans="1:13" ht="29.4" customHeight="1" x14ac:dyDescent="0.2"/>
    <row r="79" spans="1:13" ht="29.4" customHeight="1" x14ac:dyDescent="0.2">
      <c r="L79" s="3"/>
    </row>
    <row r="108" spans="1:44" s="3" customFormat="1" x14ac:dyDescent="0.2">
      <c r="A108" s="1"/>
      <c r="B108" s="2"/>
      <c r="D108" s="1"/>
      <c r="E108" s="1"/>
      <c r="F108" s="1"/>
      <c r="G108" s="1"/>
      <c r="H108" s="1"/>
      <c r="I108" s="1"/>
      <c r="J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row>
    <row r="114" spans="1:44" s="3" customFormat="1" x14ac:dyDescent="0.2">
      <c r="A114" s="1"/>
      <c r="B114" s="2"/>
      <c r="C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row>
    <row r="115" spans="1:44" s="3" customFormat="1" x14ac:dyDescent="0.2">
      <c r="A115" s="1"/>
      <c r="B115" s="2"/>
      <c r="C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row>
    <row r="116" spans="1:44" s="3" customFormat="1" x14ac:dyDescent="0.2">
      <c r="A116" s="1"/>
      <c r="B116" s="2"/>
      <c r="C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row>
    <row r="117" spans="1:44" s="3" customFormat="1" x14ac:dyDescent="0.2">
      <c r="A117" s="1"/>
      <c r="B117" s="2"/>
      <c r="C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row>
    <row r="118" spans="1:44" s="3" customFormat="1" x14ac:dyDescent="0.2">
      <c r="A118" s="1"/>
      <c r="B118" s="2"/>
      <c r="C118" s="1"/>
      <c r="D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row>
    <row r="119" spans="1:44" s="3" customFormat="1" x14ac:dyDescent="0.2">
      <c r="A119" s="1"/>
      <c r="B119" s="2"/>
      <c r="C119" s="1"/>
      <c r="D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row>
    <row r="120" spans="1:44" s="3" customFormat="1" x14ac:dyDescent="0.2">
      <c r="A120" s="1"/>
      <c r="B120" s="2"/>
      <c r="C120" s="1"/>
      <c r="D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row>
    <row r="121" spans="1:44" s="3" customFormat="1" x14ac:dyDescent="0.2">
      <c r="A121" s="1"/>
      <c r="B121" s="2"/>
      <c r="C121" s="1"/>
      <c r="D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row>
    <row r="122" spans="1:44" s="3" customFormat="1" x14ac:dyDescent="0.2">
      <c r="A122" s="1"/>
      <c r="B122" s="2"/>
      <c r="C122" s="1"/>
      <c r="D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row>
    <row r="123" spans="1:44" s="3" customFormat="1" x14ac:dyDescent="0.2">
      <c r="A123" s="1"/>
      <c r="B123" s="2"/>
      <c r="C123" s="1"/>
      <c r="D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row>
    <row r="124" spans="1:44" s="3" customFormat="1" x14ac:dyDescent="0.2">
      <c r="A124" s="1"/>
      <c r="B124" s="2"/>
      <c r="C124" s="1"/>
      <c r="D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row>
    <row r="125" spans="1:44" s="3" customFormat="1" x14ac:dyDescent="0.2">
      <c r="A125" s="1"/>
      <c r="B125" s="2"/>
      <c r="C125" s="1"/>
      <c r="D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row>
    <row r="126" spans="1:44" s="3" customFormat="1" x14ac:dyDescent="0.2">
      <c r="A126" s="1"/>
      <c r="B126" s="2"/>
      <c r="C126" s="1"/>
      <c r="D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row>
    <row r="127" spans="1:44" s="3" customFormat="1" x14ac:dyDescent="0.2">
      <c r="A127" s="1"/>
      <c r="B127" s="2"/>
      <c r="C127" s="1"/>
      <c r="D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row>
    <row r="128" spans="1:44" s="3" customFormat="1" x14ac:dyDescent="0.2">
      <c r="A128" s="1"/>
      <c r="B128" s="2"/>
      <c r="C128" s="1"/>
      <c r="D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row>
    <row r="129" spans="1:44" s="3" customFormat="1" x14ac:dyDescent="0.2">
      <c r="A129" s="1"/>
      <c r="B129" s="2"/>
      <c r="C129" s="1"/>
      <c r="D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row>
    <row r="130" spans="1:44" s="3" customFormat="1" x14ac:dyDescent="0.2">
      <c r="A130" s="1"/>
      <c r="B130" s="2"/>
      <c r="C130" s="1"/>
      <c r="D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row>
    <row r="131" spans="1:44" s="3" customFormat="1" x14ac:dyDescent="0.2">
      <c r="A131" s="1"/>
      <c r="B131" s="2"/>
      <c r="C131" s="1"/>
      <c r="D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row>
    <row r="132" spans="1:44" s="3" customFormat="1" x14ac:dyDescent="0.2">
      <c r="A132" s="1"/>
      <c r="B132" s="2"/>
      <c r="C132" s="1"/>
      <c r="D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row>
    <row r="133" spans="1:44" s="3" customFormat="1" x14ac:dyDescent="0.2">
      <c r="A133" s="1"/>
      <c r="B133" s="2"/>
      <c r="C133" s="1"/>
      <c r="D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row>
    <row r="134" spans="1:44" s="3" customFormat="1" x14ac:dyDescent="0.2">
      <c r="A134" s="1"/>
      <c r="B134" s="2"/>
      <c r="C134" s="1"/>
      <c r="D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row>
    <row r="135" spans="1:44" s="3" customFormat="1" x14ac:dyDescent="0.2">
      <c r="A135" s="1"/>
      <c r="B135" s="2"/>
      <c r="C135" s="1"/>
      <c r="D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row>
    <row r="136" spans="1:44" s="3" customFormat="1" x14ac:dyDescent="0.2">
      <c r="A136" s="1"/>
      <c r="B136" s="2"/>
      <c r="C136" s="1"/>
      <c r="D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row>
    <row r="137" spans="1:44" s="3" customFormat="1" x14ac:dyDescent="0.2">
      <c r="A137" s="1"/>
      <c r="B137" s="2"/>
      <c r="C137" s="1"/>
      <c r="D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row>
    <row r="138" spans="1:44" s="3" customFormat="1" x14ac:dyDescent="0.2">
      <c r="A138" s="1"/>
      <c r="B138" s="2"/>
      <c r="C138" s="1"/>
      <c r="D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row>
    <row r="139" spans="1:44" s="3" customFormat="1" x14ac:dyDescent="0.2">
      <c r="A139" s="1"/>
      <c r="B139" s="2"/>
      <c r="C139" s="1"/>
      <c r="D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row>
  </sheetData>
  <autoFilter ref="B6:K76" xr:uid="{00000000-0009-0000-0000-000000000000}"/>
  <mergeCells count="17">
    <mergeCell ref="A42:A48"/>
    <mergeCell ref="G4:H4"/>
    <mergeCell ref="I4:J4"/>
    <mergeCell ref="K4:K5"/>
    <mergeCell ref="L4:L5"/>
    <mergeCell ref="A18:A23"/>
    <mergeCell ref="A35:A41"/>
    <mergeCell ref="A4:A5"/>
    <mergeCell ref="B4:B5"/>
    <mergeCell ref="C4:C5"/>
    <mergeCell ref="D4:D5"/>
    <mergeCell ref="E4:F4"/>
    <mergeCell ref="A1:K1"/>
    <mergeCell ref="A2:K2"/>
    <mergeCell ref="A3:E3"/>
    <mergeCell ref="F3:H3"/>
    <mergeCell ref="I3:J3"/>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თავფურცელი</vt:lpstr>
      <vt:lpstr>vila #1</vt:lpstr>
      <vt:lpstr>villa #2</vt:lpstr>
      <vt:lpstr>Apartment #3</vt:lpstr>
      <vt:lpstr>Apartment #4</vt:lpstr>
      <vt:lpstr>Apartment #5</vt:lpstr>
      <vt:lpstr>Apartment #6</vt:lpstr>
      <vt:lpstr>vila #7</vt:lpstr>
      <vt:lpstr>Building #1</vt:lpstr>
      <vt:lpstr>Building #B3</vt:lpstr>
      <vt:lpstr>Building #B2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Ilia Kokoevi</dc:creator>
  <cp:lastModifiedBy>Nika Chikobava</cp:lastModifiedBy>
  <dcterms:created xsi:type="dcterms:W3CDTF">2015-06-05T18:17:20Z</dcterms:created>
  <dcterms:modified xsi:type="dcterms:W3CDTF">2026-03-27T14:53:01Z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{4D5F5C65-5A8A-40C0-871B-B28632C08195}</vt:lpwstr>
  </property>
  <property fmtid="{D5CDD505-2E9C-101B-9397-08002B2CF9AE}" pid="3" name="DLPManualFileClassificationLastModifiedBy">
    <vt:lpwstr>BOG0\ikokoevi</vt:lpwstr>
  </property>
  <property fmtid="{D5CDD505-2E9C-101B-9397-08002B2CF9AE}" pid="4" name="DLPManualFileClassificationLastModificationDate">
    <vt:lpwstr>1701700770</vt:lpwstr>
  </property>
  <property fmtid="{D5CDD505-2E9C-101B-9397-08002B2CF9AE}" pid="5" name="DLPManualFileClassificationVersion">
    <vt:lpwstr>11.6.600.21</vt:lpwstr>
  </property>
</Properties>
</file>