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haishmelashvili\Desktop\საკანალიზაციო ტენდერი\"/>
    </mc:Choice>
  </mc:AlternateContent>
  <bookViews>
    <workbookView xWindow="0" yWindow="0" windowWidth="19160" windowHeight="8090"/>
  </bookViews>
  <sheets>
    <sheet name="გრუნტი" sheetId="1" r:id="rId1"/>
    <sheet name="კანლიზაცია" sheetId="3" r:id="rId2"/>
    <sheet name="ჯამი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3" l="1"/>
  <c r="I24" i="3"/>
  <c r="G24" i="1"/>
  <c r="G17" i="1"/>
  <c r="G7" i="3" l="1"/>
  <c r="I7" i="3"/>
  <c r="K7" i="3"/>
  <c r="L7" i="3"/>
  <c r="G6" i="3"/>
  <c r="G8" i="3"/>
  <c r="G9" i="3"/>
  <c r="G10" i="3"/>
  <c r="G11" i="3"/>
  <c r="I6" i="3"/>
  <c r="I8" i="3"/>
  <c r="I9" i="3"/>
  <c r="I10" i="3"/>
  <c r="I11" i="3"/>
  <c r="I12" i="3"/>
  <c r="L12" i="3" s="1"/>
  <c r="I13" i="3"/>
  <c r="I14" i="3"/>
  <c r="I15" i="3"/>
  <c r="L15" i="3" s="1"/>
  <c r="I16" i="3"/>
  <c r="L16" i="3" s="1"/>
  <c r="I17" i="3"/>
  <c r="L17" i="3" s="1"/>
  <c r="I18" i="3"/>
  <c r="L18" i="3" s="1"/>
  <c r="I19" i="3"/>
  <c r="L19" i="3" s="1"/>
  <c r="I20" i="3"/>
  <c r="G12" i="3"/>
  <c r="G13" i="3"/>
  <c r="L13" i="3" s="1"/>
  <c r="G14" i="3"/>
  <c r="G15" i="3"/>
  <c r="G16" i="3"/>
  <c r="G17" i="3"/>
  <c r="G18" i="3"/>
  <c r="G19" i="3"/>
  <c r="G20" i="3"/>
  <c r="G21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L11" i="3"/>
  <c r="K6" i="3"/>
  <c r="I21" i="3"/>
  <c r="L21" i="3" s="1"/>
  <c r="K21" i="3"/>
  <c r="I22" i="3"/>
  <c r="K22" i="3"/>
  <c r="L22" i="3"/>
  <c r="I23" i="3"/>
  <c r="K23" i="3"/>
  <c r="L23" i="3"/>
  <c r="K24" i="3"/>
  <c r="L24" i="3"/>
  <c r="I25" i="3"/>
  <c r="L25" i="3" s="1"/>
  <c r="K25" i="3"/>
  <c r="I26" i="3"/>
  <c r="K26" i="3"/>
  <c r="L26" i="3"/>
  <c r="I27" i="3"/>
  <c r="K27" i="3"/>
  <c r="L27" i="3"/>
  <c r="I28" i="3"/>
  <c r="K28" i="3"/>
  <c r="L28" i="3"/>
  <c r="I29" i="3"/>
  <c r="L29" i="3" s="1"/>
  <c r="K29" i="3"/>
  <c r="I30" i="3"/>
  <c r="K30" i="3"/>
  <c r="L30" i="3"/>
  <c r="I31" i="3"/>
  <c r="K31" i="3"/>
  <c r="L31" i="3"/>
  <c r="G22" i="3"/>
  <c r="G23" i="3"/>
  <c r="G24" i="3"/>
  <c r="G25" i="3"/>
  <c r="G26" i="3"/>
  <c r="G27" i="3"/>
  <c r="G28" i="3"/>
  <c r="G30" i="3"/>
  <c r="G31" i="3"/>
  <c r="G33" i="3"/>
  <c r="I33" i="3"/>
  <c r="K33" i="3"/>
  <c r="L33" i="3"/>
  <c r="G34" i="3"/>
  <c r="I34" i="3"/>
  <c r="K34" i="3"/>
  <c r="L34" i="3"/>
  <c r="G35" i="3"/>
  <c r="I35" i="3"/>
  <c r="K35" i="3"/>
  <c r="L35" i="3"/>
  <c r="G36" i="3"/>
  <c r="I36" i="3"/>
  <c r="K36" i="3"/>
  <c r="L36" i="3"/>
  <c r="G37" i="3"/>
  <c r="I37" i="3"/>
  <c r="K37" i="3"/>
  <c r="L37" i="3"/>
  <c r="G38" i="3"/>
  <c r="I38" i="3"/>
  <c r="K38" i="3"/>
  <c r="L38" i="3"/>
  <c r="G39" i="3"/>
  <c r="I39" i="3"/>
  <c r="K39" i="3"/>
  <c r="L39" i="3"/>
  <c r="G40" i="3"/>
  <c r="I40" i="3"/>
  <c r="K40" i="3"/>
  <c r="L40" i="3"/>
  <c r="G32" i="3"/>
  <c r="L32" i="3" s="1"/>
  <c r="I32" i="3"/>
  <c r="K32" i="3"/>
  <c r="E39" i="3"/>
  <c r="E37" i="3"/>
  <c r="E40" i="3" s="1"/>
  <c r="E36" i="3"/>
  <c r="E34" i="3"/>
  <c r="E33" i="3"/>
  <c r="E31" i="3"/>
  <c r="E30" i="3"/>
  <c r="D29" i="3"/>
  <c r="D26" i="3"/>
  <c r="E25" i="3"/>
  <c r="E24" i="3"/>
  <c r="E23" i="3"/>
  <c r="E21" i="3"/>
  <c r="E19" i="3"/>
  <c r="E18" i="3"/>
  <c r="E15" i="3"/>
  <c r="E14" i="3"/>
  <c r="E12" i="3"/>
  <c r="E10" i="3"/>
  <c r="E9" i="3"/>
  <c r="E7" i="3"/>
  <c r="L10" i="3" l="1"/>
  <c r="L9" i="3"/>
  <c r="L20" i="3"/>
  <c r="L8" i="3"/>
  <c r="L6" i="3"/>
  <c r="L14" i="3"/>
  <c r="G41" i="3"/>
  <c r="K41" i="3"/>
  <c r="I41" i="3"/>
  <c r="E38" i="3"/>
  <c r="L41" i="3" l="1"/>
  <c r="L42" i="3" s="1"/>
  <c r="L43" i="3" s="1"/>
  <c r="L44" i="3" s="1"/>
  <c r="L45" i="3" s="1"/>
  <c r="L46" i="3" s="1"/>
  <c r="L47" i="3" s="1"/>
  <c r="L48" i="3" s="1"/>
  <c r="G7" i="1"/>
  <c r="I7" i="1"/>
  <c r="K7" i="1"/>
  <c r="G8" i="1"/>
  <c r="I8" i="1"/>
  <c r="K8" i="1"/>
  <c r="L8" i="1"/>
  <c r="G9" i="1"/>
  <c r="I9" i="1"/>
  <c r="K9" i="1"/>
  <c r="L9" i="1"/>
  <c r="G10" i="1"/>
  <c r="I10" i="1"/>
  <c r="K10" i="1"/>
  <c r="E11" i="1"/>
  <c r="G11" i="1"/>
  <c r="I11" i="1"/>
  <c r="K11" i="1"/>
  <c r="L11" i="1"/>
  <c r="A12" i="1"/>
  <c r="G12" i="1"/>
  <c r="I12" i="1"/>
  <c r="K12" i="1"/>
  <c r="L12" i="1" s="1"/>
  <c r="E13" i="1"/>
  <c r="G13" i="1"/>
  <c r="I13" i="1"/>
  <c r="K13" i="1"/>
  <c r="E14" i="1"/>
  <c r="G14" i="1"/>
  <c r="I14" i="1"/>
  <c r="K14" i="1"/>
  <c r="L14" i="1"/>
  <c r="E15" i="1"/>
  <c r="G15" i="1" s="1"/>
  <c r="G16" i="1"/>
  <c r="I16" i="1"/>
  <c r="K16" i="1"/>
  <c r="L16" i="1"/>
  <c r="E17" i="1"/>
  <c r="K17" i="1" s="1"/>
  <c r="I17" i="1"/>
  <c r="E18" i="1"/>
  <c r="G18" i="1"/>
  <c r="I18" i="1"/>
  <c r="K18" i="1"/>
  <c r="L18" i="1"/>
  <c r="E19" i="1"/>
  <c r="G19" i="1"/>
  <c r="L19" i="1" s="1"/>
  <c r="I19" i="1"/>
  <c r="K19" i="1"/>
  <c r="G20" i="1"/>
  <c r="I20" i="1"/>
  <c r="K20" i="1"/>
  <c r="L20" i="1"/>
  <c r="E21" i="1"/>
  <c r="E23" i="1" s="1"/>
  <c r="G21" i="1"/>
  <c r="I21" i="1"/>
  <c r="K21" i="1"/>
  <c r="L21" i="1"/>
  <c r="D22" i="1"/>
  <c r="E22" i="1"/>
  <c r="I22" i="1" s="1"/>
  <c r="G22" i="1"/>
  <c r="E24" i="1"/>
  <c r="K24" i="1" s="1"/>
  <c r="I24" i="1"/>
  <c r="E26" i="1"/>
  <c r="G26" i="1"/>
  <c r="I26" i="1"/>
  <c r="K26" i="1"/>
  <c r="L26" i="1"/>
  <c r="E27" i="1"/>
  <c r="G27" i="1"/>
  <c r="I27" i="1"/>
  <c r="K27" i="1"/>
  <c r="E28" i="1"/>
  <c r="G28" i="1"/>
  <c r="I28" i="1"/>
  <c r="K28" i="1"/>
  <c r="L28" i="1"/>
  <c r="G29" i="1"/>
  <c r="I29" i="1"/>
  <c r="K29" i="1"/>
  <c r="L29" i="1"/>
  <c r="E30" i="1"/>
  <c r="G30" i="1" s="1"/>
  <c r="G31" i="1"/>
  <c r="I31" i="1"/>
  <c r="K31" i="1"/>
  <c r="L31" i="1"/>
  <c r="L49" i="3" l="1"/>
  <c r="D7" i="5" s="1"/>
  <c r="L13" i="1"/>
  <c r="L17" i="1"/>
  <c r="L10" i="1"/>
  <c r="L7" i="1"/>
  <c r="L27" i="1"/>
  <c r="L24" i="1"/>
  <c r="G23" i="1"/>
  <c r="G32" i="1" s="1"/>
  <c r="I23" i="1"/>
  <c r="K23" i="1"/>
  <c r="L23" i="1" s="1"/>
  <c r="K30" i="1"/>
  <c r="K15" i="1"/>
  <c r="K32" i="1" s="1"/>
  <c r="I30" i="1"/>
  <c r="I15" i="1"/>
  <c r="I32" i="1" s="1"/>
  <c r="K22" i="1"/>
  <c r="L22" i="1" s="1"/>
  <c r="L15" i="1" l="1"/>
  <c r="L30" i="1"/>
  <c r="L32" i="1" l="1"/>
  <c r="L33" i="1" s="1"/>
  <c r="L34" i="1" s="1"/>
  <c r="L35" i="1" s="1"/>
  <c r="L36" i="1" s="1"/>
  <c r="L37" i="1" s="1"/>
  <c r="L38" i="1" s="1"/>
  <c r="L39" i="1" l="1"/>
  <c r="L40" i="1" s="1"/>
  <c r="D6" i="5" s="1"/>
  <c r="D8" i="5" s="1"/>
</calcChain>
</file>

<file path=xl/sharedStrings.xml><?xml version="1.0" encoding="utf-8"?>
<sst xmlns="http://schemas.openxmlformats.org/spreadsheetml/2006/main" count="197" uniqueCount="84">
  <si>
    <t>№</t>
  </si>
  <si>
    <t>სამუშაოს დასახელება</t>
  </si>
  <si>
    <t>განზომილება</t>
  </si>
  <si>
    <t>ნორმ. ერთეული</t>
  </si>
  <si>
    <t>სულ</t>
  </si>
  <si>
    <t>მასალა</t>
  </si>
  <si>
    <t>ხელფასი</t>
  </si>
  <si>
    <t>მანქანა- მექანიზმები</t>
  </si>
  <si>
    <t>ერთ.</t>
  </si>
  <si>
    <t>ჯამი</t>
  </si>
  <si>
    <t>ფასი</t>
  </si>
  <si>
    <t>მიწის სამუშაოები საკანალიზაციო სისტემის მოსაწყობად</t>
  </si>
  <si>
    <r>
      <t>მ</t>
    </r>
    <r>
      <rPr>
        <b/>
        <vertAlign val="superscript"/>
        <sz val="16"/>
        <color theme="1"/>
        <rFont val="Calibri Light"/>
        <family val="1"/>
        <scheme val="major"/>
      </rPr>
      <t>3</t>
    </r>
  </si>
  <si>
    <t xml:space="preserve"> </t>
  </si>
  <si>
    <t>ბეტონის საფარის ჩახერხვა</t>
  </si>
  <si>
    <t xml:space="preserve">მ </t>
  </si>
  <si>
    <r>
      <t xml:space="preserve">ექსკავატორიs </t>
    </r>
    <r>
      <rPr>
        <sz val="16"/>
        <color theme="1"/>
        <rFont val="AcadNusx"/>
      </rPr>
      <t>transportireba evakuatoriT</t>
    </r>
    <r>
      <rPr>
        <sz val="16"/>
        <color theme="1"/>
        <rFont val="Calibri Light"/>
        <family val="1"/>
        <scheme val="major"/>
      </rPr>
      <t xml:space="preserve"> (GSB 3-cx)</t>
    </r>
  </si>
  <si>
    <t>კმ</t>
  </si>
  <si>
    <t>გრუნტის დამუშავება ექსკავატორი (GSB 3-cx)</t>
  </si>
  <si>
    <r>
      <t>მ</t>
    </r>
    <r>
      <rPr>
        <vertAlign val="superscript"/>
        <sz val="16"/>
        <color theme="1"/>
        <rFont val="Calibri Light"/>
        <family val="1"/>
        <scheme val="major"/>
      </rPr>
      <t>3</t>
    </r>
  </si>
  <si>
    <t>გრუნტის დამუშავება ხელით</t>
  </si>
  <si>
    <t>მოჭრილი გრუნტის დატვირთვა ექსკავატორით თვითმცლელზე გატანა ნაგავსაყრელზე</t>
  </si>
  <si>
    <t>მ3</t>
  </si>
  <si>
    <t>ქვიშის ფენილის მოწყობა (შავი)</t>
  </si>
  <si>
    <t>შრომის დანახარჯები</t>
  </si>
  <si>
    <t xml:space="preserve">პნევმატური სატკეპნი </t>
  </si>
  <si>
    <t>მანქ/სთ</t>
  </si>
  <si>
    <t>შავი ქვიშა</t>
  </si>
  <si>
    <t>ხრეშის ფელინის მოწყობა დატკეპვნით 4-22 მმ</t>
  </si>
  <si>
    <t>მდინარის ბალასტი</t>
  </si>
  <si>
    <t>კაც/სთ</t>
  </si>
  <si>
    <t>ექსკავატორი (GSB 3-cx)</t>
  </si>
  <si>
    <t>ქვიშა-ხრეშოვანი ნარევი</t>
  </si>
  <si>
    <t>ბეტონის საფარის აღდგენა</t>
  </si>
  <si>
    <t>მ2</t>
  </si>
  <si>
    <t>10-20 მმ-ნი ფოლადის ხრახნი</t>
  </si>
  <si>
    <t>სხვა მანქანა</t>
  </si>
  <si>
    <t>ლარი</t>
  </si>
  <si>
    <t>საიზოლაციო ლენტი</t>
  </si>
  <si>
    <t>მ</t>
  </si>
  <si>
    <t>ბეტონი ბ-25 კლასიფიქატორით</t>
  </si>
  <si>
    <t>დაზიანებული ქვაფენილის აღდგენა</t>
  </si>
  <si>
    <t>ტრანსპორტირების ხარჯი</t>
  </si>
  <si>
    <t>ზედნადები ხარჯები</t>
  </si>
  <si>
    <t xml:space="preserve">გეგმიური დაგროვება </t>
  </si>
  <si>
    <t>დ.ღ.გ</t>
  </si>
  <si>
    <t>გოფრირებული მილის მოწყობა, SN8, DN 200</t>
  </si>
  <si>
    <t>გრძ.მ</t>
  </si>
  <si>
    <t xml:space="preserve"> გოფრირებული  ქუროს შეძენა, მოწყობა d=200 მმ /რეზინის საფენით სილიკონის ხსნარი/</t>
  </si>
  <si>
    <t>ც</t>
  </si>
  <si>
    <t>გოფრირებული მილი SN8 Ø200 FIRATI SN-8</t>
  </si>
  <si>
    <t>სხვა მასალა</t>
  </si>
  <si>
    <t>გოფრირებული მილის მოწყობა, SN8, DN 250</t>
  </si>
  <si>
    <t>პოლიეთილენის გოფრირებული  ქუროს შეძენა, მოწყობა d=250 მმ /რეზინის საფენით სილიკონის ხსნარი/</t>
  </si>
  <si>
    <t>გოფრირებული მილი SN8 Ø250</t>
  </si>
  <si>
    <t>გოფრირებული მილის მოწყობა, SN8, DN315</t>
  </si>
  <si>
    <t>პოლიეთილენის გოფრირებული  ქუროს შეძენა, მოწყობა d=315 მმ /რეზინის საფენით სილიკონის ხსნარი/</t>
  </si>
  <si>
    <t>გოფრირებული მილი SN8 Ø315</t>
  </si>
  <si>
    <t>საპროექტო ქსელის დაერთება არსებულ ჭაზე</t>
  </si>
  <si>
    <t>წერ</t>
  </si>
  <si>
    <t>წვიმის წყლის ჭის მოწყობა Ø1000 მმ</t>
  </si>
  <si>
    <t>ცალი</t>
  </si>
  <si>
    <t>ამწე საავტომობილო სვლაზე 16ტ-მდე</t>
  </si>
  <si>
    <t xml:space="preserve"> ჭის საძირკველი 1200x1200x180</t>
  </si>
  <si>
    <t>ჭის რგოლი, D = 1000 მმ. H = 500 მმ</t>
  </si>
  <si>
    <t>ჭის რგოლი, D = 1000 მმ. H = 1000 მმ</t>
  </si>
  <si>
    <t xml:space="preserve">ჭის თავი ხუფით 700 MF </t>
  </si>
  <si>
    <t>კომ</t>
  </si>
  <si>
    <t>ქვიშა-ცემენტის ხსნარი</t>
  </si>
  <si>
    <r>
      <t>მ</t>
    </r>
    <r>
      <rPr>
        <vertAlign val="superscript"/>
        <sz val="14"/>
        <color theme="1"/>
        <rFont val="Calibri Light"/>
        <family val="1"/>
        <scheme val="major"/>
      </rPr>
      <t>3</t>
    </r>
  </si>
  <si>
    <t>ცხიმსაჭერი რეზერვუარის მოწყობა (წამში 10ლიტრი 1,7-2,4)</t>
  </si>
  <si>
    <t xml:space="preserve">ცხიმსაჭერი რეზერვუარი </t>
  </si>
  <si>
    <t xml:space="preserve">ჭის  გარე ზედაპირის ჰიდროიზოლაცია ბიტუმ-ზეთოვანი მასტიკით 2 ფენად </t>
  </si>
  <si>
    <r>
      <t>მ</t>
    </r>
    <r>
      <rPr>
        <b/>
        <vertAlign val="superscript"/>
        <sz val="14"/>
        <rFont val="Sylfaen"/>
        <family val="1"/>
        <charset val="204"/>
      </rPr>
      <t>2</t>
    </r>
  </si>
  <si>
    <t>შრომის დანახარჯი</t>
  </si>
  <si>
    <t>ბიტუმ-ზეთოვანი მასტიკა</t>
  </si>
  <si>
    <t>ტ</t>
  </si>
  <si>
    <t>სხვა მასალები</t>
  </si>
  <si>
    <t>დასახელება</t>
  </si>
  <si>
    <t>ჯამი ₾</t>
  </si>
  <si>
    <t>გრუნტის სამუშაო</t>
  </si>
  <si>
    <t>საკანალიზაციო ქსელი</t>
  </si>
  <si>
    <t>სულ ჯამი</t>
  </si>
  <si>
    <t xml:space="preserve">ჯამური სამუშაოები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</si>
</sst>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р_._-;\-* #,##0.00_р_._-;_-* &quot;-&quot;??_р_._-;_-@_-"/>
    <numFmt numFmtId="165" formatCode="0.0%"/>
    <numFmt numFmtId="166" formatCode="0.0"/>
    <numFmt numFmtId="167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 Light"/>
      <family val="1"/>
      <scheme val="maj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vertAlign val="superscript"/>
      <sz val="16"/>
      <color theme="1"/>
      <name val="Calibri Light"/>
      <family val="1"/>
      <scheme val="major"/>
    </font>
    <font>
      <sz val="16"/>
      <color theme="1"/>
      <name val="Calibri Light"/>
      <family val="1"/>
      <scheme val="major"/>
    </font>
    <font>
      <sz val="16"/>
      <name val="Calibri Light"/>
      <family val="1"/>
      <scheme val="major"/>
    </font>
    <font>
      <sz val="16"/>
      <color theme="1"/>
      <name val="AcadNusx"/>
    </font>
    <font>
      <vertAlign val="superscript"/>
      <sz val="16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16"/>
      <color rgb="FFFF0000"/>
      <name val="Calibri Light"/>
      <family val="1"/>
      <scheme val="major"/>
    </font>
    <font>
      <sz val="10"/>
      <name val="Arial Cyr"/>
      <family val="2"/>
      <charset val="204"/>
    </font>
    <font>
      <b/>
      <sz val="14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b/>
      <sz val="14"/>
      <color rgb="FFFF0000"/>
      <name val="Calibri Light"/>
      <family val="1"/>
      <scheme val="major"/>
    </font>
    <font>
      <b/>
      <sz val="14"/>
      <name val="Sylfaen"/>
      <family val="1"/>
      <charset val="204"/>
    </font>
    <font>
      <b/>
      <vertAlign val="superscript"/>
      <sz val="14"/>
      <name val="Sylfaen"/>
      <family val="1"/>
      <charset val="204"/>
    </font>
    <font>
      <sz val="14"/>
      <name val="Sylfaen"/>
      <family val="1"/>
      <charset val="204"/>
    </font>
    <font>
      <sz val="14"/>
      <name val="Sylfaen"/>
      <family val="1"/>
    </font>
    <font>
      <vertAlign val="superscript"/>
      <sz val="14"/>
      <color theme="1"/>
      <name val="Calibri Light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14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2" fillId="0" borderId="0"/>
  </cellStyleXfs>
  <cellXfs count="173">
    <xf numFmtId="0" fontId="0" fillId="0" borderId="0" xfId="0"/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4" fontId="12" fillId="2" borderId="7" xfId="0" applyNumberFormat="1" applyFont="1" applyFill="1" applyBorder="1" applyAlignment="1">
      <alignment vertical="center"/>
    </xf>
    <xf numFmtId="2" fontId="12" fillId="2" borderId="7" xfId="6" applyNumberFormat="1" applyFont="1" applyFill="1" applyBorder="1" applyAlignment="1">
      <alignment horizontal="center" vertical="center"/>
    </xf>
    <xf numFmtId="43" fontId="12" fillId="2" borderId="7" xfId="1" applyFont="1" applyFill="1" applyBorder="1" applyAlignment="1">
      <alignment horizontal="center" vertical="center"/>
    </xf>
    <xf numFmtId="165" fontId="3" fillId="3" borderId="7" xfId="2" applyNumberFormat="1" applyFont="1" applyFill="1" applyBorder="1" applyAlignment="1">
      <alignment horizontal="center"/>
    </xf>
    <xf numFmtId="9" fontId="3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2" fontId="12" fillId="3" borderId="7" xfId="6" applyNumberFormat="1" applyFont="1" applyFill="1" applyBorder="1" applyAlignment="1">
      <alignment horizontal="center" vertical="center"/>
    </xf>
    <xf numFmtId="43" fontId="12" fillId="3" borderId="7" xfId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2" fontId="12" fillId="3" borderId="12" xfId="6" applyNumberFormat="1" applyFont="1" applyFill="1" applyBorder="1" applyAlignment="1">
      <alignment horizontal="center" vertical="center"/>
    </xf>
    <xf numFmtId="43" fontId="12" fillId="3" borderId="12" xfId="1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/>
    <xf numFmtId="43" fontId="7" fillId="2" borderId="7" xfId="1" applyFont="1" applyFill="1" applyBorder="1" applyAlignment="1"/>
    <xf numFmtId="43" fontId="7" fillId="2" borderId="8" xfId="1" applyFont="1" applyFill="1" applyBorder="1" applyAlignment="1"/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/>
    <xf numFmtId="43" fontId="8" fillId="3" borderId="7" xfId="1" applyFont="1" applyFill="1" applyBorder="1" applyAlignment="1"/>
    <xf numFmtId="43" fontId="7" fillId="3" borderId="8" xfId="1" applyFont="1" applyFill="1" applyBorder="1" applyAlignment="1"/>
    <xf numFmtId="43" fontId="3" fillId="2" borderId="7" xfId="1" applyFont="1" applyFill="1" applyBorder="1" applyAlignment="1"/>
    <xf numFmtId="0" fontId="11" fillId="0" borderId="7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43" fontId="11" fillId="0" borderId="7" xfId="1" applyFont="1" applyBorder="1" applyAlignment="1"/>
    <xf numFmtId="43" fontId="11" fillId="3" borderId="7" xfId="1" applyFont="1" applyFill="1" applyBorder="1" applyAlignment="1"/>
    <xf numFmtId="43" fontId="11" fillId="3" borderId="8" xfId="1" applyFont="1" applyFill="1" applyBorder="1" applyAlignment="1"/>
    <xf numFmtId="0" fontId="3" fillId="2" borderId="7" xfId="0" applyFont="1" applyFill="1" applyBorder="1" applyAlignment="1">
      <alignment horizontal="left" vertical="center"/>
    </xf>
    <xf numFmtId="4" fontId="7" fillId="2" borderId="7" xfId="0" applyNumberFormat="1" applyFont="1" applyFill="1" applyBorder="1" applyAlignment="1"/>
    <xf numFmtId="43" fontId="3" fillId="2" borderId="8" xfId="1" applyFont="1" applyFill="1" applyBorder="1" applyAlignment="1">
      <alignment horizontal="center" vertical="top"/>
    </xf>
    <xf numFmtId="43" fontId="3" fillId="2" borderId="10" xfId="1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left" vertical="center"/>
    </xf>
    <xf numFmtId="43" fontId="3" fillId="3" borderId="7" xfId="1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left" vertical="center"/>
    </xf>
    <xf numFmtId="43" fontId="3" fillId="3" borderId="12" xfId="1" applyFont="1" applyFill="1" applyBorder="1" applyAlignment="1">
      <alignment horizontal="center" vertical="top"/>
    </xf>
    <xf numFmtId="0" fontId="3" fillId="4" borderId="1" xfId="3" applyFont="1" applyFill="1" applyBorder="1" applyAlignment="1">
      <alignment vertical="center"/>
    </xf>
    <xf numFmtId="0" fontId="3" fillId="4" borderId="2" xfId="3" applyFont="1" applyFill="1" applyBorder="1" applyAlignment="1">
      <alignment vertical="center"/>
    </xf>
    <xf numFmtId="0" fontId="3" fillId="4" borderId="5" xfId="3" applyFont="1" applyFill="1" applyBorder="1" applyAlignment="1">
      <alignment vertical="center"/>
    </xf>
    <xf numFmtId="0" fontId="3" fillId="4" borderId="6" xfId="3" applyFont="1" applyFill="1" applyBorder="1" applyAlignment="1">
      <alignment vertical="center"/>
    </xf>
    <xf numFmtId="0" fontId="3" fillId="4" borderId="9" xfId="3" applyFont="1" applyFill="1" applyBorder="1" applyAlignment="1">
      <alignment vertical="center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9" fontId="3" fillId="5" borderId="3" xfId="4" applyFont="1" applyFill="1" applyBorder="1" applyAlignment="1" applyProtection="1">
      <alignment vertical="center"/>
    </xf>
    <xf numFmtId="164" fontId="3" fillId="5" borderId="3" xfId="5" applyFont="1" applyFill="1" applyBorder="1" applyAlignment="1" applyProtection="1">
      <alignment vertical="center"/>
    </xf>
    <xf numFmtId="164" fontId="3" fillId="5" borderId="4" xfId="5" applyFont="1" applyFill="1" applyBorder="1" applyAlignment="1" applyProtection="1">
      <alignment vertical="center"/>
    </xf>
    <xf numFmtId="9" fontId="3" fillId="6" borderId="7" xfId="4" applyFont="1" applyFill="1" applyBorder="1" applyAlignment="1" applyProtection="1">
      <alignment vertical="center"/>
    </xf>
    <xf numFmtId="164" fontId="3" fillId="6" borderId="7" xfId="5" applyFont="1" applyFill="1" applyBorder="1" applyAlignment="1" applyProtection="1">
      <alignment vertical="center"/>
    </xf>
    <xf numFmtId="164" fontId="3" fillId="6" borderId="8" xfId="5" applyFont="1" applyFill="1" applyBorder="1" applyAlignment="1" applyProtection="1">
      <alignment vertical="center"/>
    </xf>
    <xf numFmtId="164" fontId="3" fillId="6" borderId="7" xfId="5" applyFont="1" applyFill="1" applyBorder="1" applyAlignment="1" applyProtection="1">
      <alignment horizontal="center" vertic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left" vertical="center"/>
    </xf>
    <xf numFmtId="165" fontId="3" fillId="6" borderId="7" xfId="2" applyNumberFormat="1" applyFont="1" applyFill="1" applyBorder="1" applyAlignment="1">
      <alignment horizontal="center"/>
    </xf>
    <xf numFmtId="9" fontId="3" fillId="6" borderId="7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/>
    </xf>
    <xf numFmtId="2" fontId="12" fillId="6" borderId="7" xfId="6" applyNumberFormat="1" applyFont="1" applyFill="1" applyBorder="1" applyAlignment="1">
      <alignment horizontal="center" vertical="center"/>
    </xf>
    <xf numFmtId="43" fontId="3" fillId="6" borderId="7" xfId="1" applyFont="1" applyFill="1" applyBorder="1" applyAlignment="1">
      <alignment horizontal="center" vertical="top"/>
    </xf>
    <xf numFmtId="43" fontId="12" fillId="6" borderId="7" xfId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vertical="center"/>
    </xf>
    <xf numFmtId="0" fontId="13" fillId="6" borderId="7" xfId="0" applyFont="1" applyFill="1" applyBorder="1" applyAlignment="1">
      <alignment vertical="center"/>
    </xf>
    <xf numFmtId="0" fontId="0" fillId="0" borderId="0" xfId="0" applyAlignment="1"/>
    <xf numFmtId="0" fontId="16" fillId="3" borderId="7" xfId="0" applyFont="1" applyFill="1" applyBorder="1" applyAlignment="1">
      <alignment horizontal="left" vertical="center" wrapText="1"/>
    </xf>
    <xf numFmtId="2" fontId="15" fillId="3" borderId="7" xfId="6" applyNumberFormat="1" applyFont="1" applyFill="1" applyBorder="1" applyAlignment="1">
      <alignment horizontal="center" vertical="center"/>
    </xf>
    <xf numFmtId="43" fontId="15" fillId="3" borderId="7" xfId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9" fontId="16" fillId="3" borderId="7" xfId="0" applyNumberFormat="1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6" fillId="2" borderId="7" xfId="0" applyFont="1" applyFill="1" applyBorder="1" applyAlignment="1" applyProtection="1">
      <alignment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0" fillId="3" borderId="7" xfId="11" applyFont="1" applyFill="1" applyBorder="1" applyAlignment="1">
      <alignment vertical="center" wrapText="1"/>
    </xf>
    <xf numFmtId="0" fontId="20" fillId="3" borderId="7" xfId="1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8" fillId="2" borderId="7" xfId="10" applyFont="1" applyFill="1" applyBorder="1" applyAlignment="1">
      <alignment vertical="center" wrapText="1"/>
    </xf>
    <xf numFmtId="0" fontId="18" fillId="2" borderId="7" xfId="11" applyFont="1" applyFill="1" applyBorder="1" applyAlignment="1">
      <alignment horizontal="center" vertical="center" wrapText="1"/>
    </xf>
    <xf numFmtId="0" fontId="18" fillId="2" borderId="7" xfId="10" applyFont="1" applyFill="1" applyBorder="1" applyAlignment="1">
      <alignment horizontal="center" vertical="center"/>
    </xf>
    <xf numFmtId="166" fontId="18" fillId="2" borderId="7" xfId="12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 applyProtection="1">
      <alignment vertical="center" wrapText="1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vertical="center" wrapText="1"/>
    </xf>
    <xf numFmtId="0" fontId="11" fillId="0" borderId="7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2" fontId="11" fillId="0" borderId="7" xfId="0" applyNumberFormat="1" applyFont="1" applyBorder="1" applyAlignment="1">
      <alignment horizontal="center" vertical="center"/>
    </xf>
    <xf numFmtId="43" fontId="11" fillId="0" borderId="7" xfId="1" applyFont="1" applyBorder="1" applyAlignment="1">
      <alignment horizontal="center" vertical="center"/>
    </xf>
    <xf numFmtId="2" fontId="21" fillId="3" borderId="7" xfId="0" applyNumberFormat="1" applyFont="1" applyFill="1" applyBorder="1" applyAlignment="1">
      <alignment horizontal="center" vertical="center"/>
    </xf>
    <xf numFmtId="43" fontId="11" fillId="0" borderId="7" xfId="1" applyFont="1" applyBorder="1" applyAlignment="1">
      <alignment vertical="center"/>
    </xf>
    <xf numFmtId="0" fontId="21" fillId="3" borderId="7" xfId="10" applyFont="1" applyFill="1" applyBorder="1" applyAlignment="1">
      <alignment horizontal="center" vertical="center"/>
    </xf>
    <xf numFmtId="167" fontId="21" fillId="3" borderId="7" xfId="10" applyNumberFormat="1" applyFont="1" applyFill="1" applyBorder="1" applyAlignment="1">
      <alignment horizontal="center" vertical="center"/>
    </xf>
    <xf numFmtId="2" fontId="21" fillId="3" borderId="7" xfId="10" applyNumberFormat="1" applyFont="1" applyFill="1" applyBorder="1" applyAlignment="1">
      <alignment horizontal="center" vertical="center"/>
    </xf>
    <xf numFmtId="166" fontId="21" fillId="3" borderId="7" xfId="10" applyNumberFormat="1" applyFont="1" applyFill="1" applyBorder="1" applyAlignment="1">
      <alignment horizontal="center" vertical="center"/>
    </xf>
    <xf numFmtId="0" fontId="21" fillId="3" borderId="7" xfId="10" applyFont="1" applyFill="1" applyBorder="1" applyAlignment="1">
      <alignment horizontal="center" vertical="center" wrapText="1"/>
    </xf>
    <xf numFmtId="165" fontId="16" fillId="0" borderId="7" xfId="2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43" fontId="16" fillId="2" borderId="7" xfId="1" applyFont="1" applyFill="1" applyBorder="1" applyAlignment="1"/>
    <xf numFmtId="43" fontId="16" fillId="2" borderId="8" xfId="1" applyFont="1" applyFill="1" applyBorder="1" applyAlignment="1"/>
    <xf numFmtId="43" fontId="16" fillId="3" borderId="7" xfId="1" applyFont="1" applyFill="1" applyBorder="1" applyAlignment="1">
      <alignment horizontal="center" vertical="top"/>
    </xf>
    <xf numFmtId="43" fontId="16" fillId="3" borderId="8" xfId="1" applyFont="1" applyFill="1" applyBorder="1" applyAlignment="1">
      <alignment horizontal="center" vertical="top"/>
    </xf>
    <xf numFmtId="0" fontId="16" fillId="6" borderId="14" xfId="3" applyFont="1" applyFill="1" applyBorder="1" applyAlignment="1">
      <alignment horizontal="center" vertical="center" wrapText="1"/>
    </xf>
    <xf numFmtId="9" fontId="16" fillId="6" borderId="2" xfId="4" applyFont="1" applyFill="1" applyBorder="1" applyAlignment="1" applyProtection="1">
      <alignment vertical="center" wrapText="1"/>
    </xf>
    <xf numFmtId="0" fontId="16" fillId="6" borderId="0" xfId="3" applyFont="1" applyFill="1" applyAlignment="1">
      <alignment horizontal="center" vertical="center" wrapText="1"/>
    </xf>
    <xf numFmtId="9" fontId="16" fillId="6" borderId="6" xfId="4" applyFont="1" applyFill="1" applyBorder="1" applyAlignment="1" applyProtection="1">
      <alignment vertical="center" wrapText="1"/>
    </xf>
    <xf numFmtId="0" fontId="16" fillId="6" borderId="0" xfId="8" applyFont="1" applyFill="1" applyAlignment="1">
      <alignment horizontal="center" vertical="center" wrapText="1"/>
    </xf>
    <xf numFmtId="164" fontId="16" fillId="6" borderId="6" xfId="5" applyFont="1" applyFill="1" applyBorder="1" applyAlignment="1" applyProtection="1">
      <alignment horizontal="center" vertical="center"/>
    </xf>
    <xf numFmtId="0" fontId="16" fillId="6" borderId="24" xfId="3" applyFont="1" applyFill="1" applyBorder="1" applyAlignment="1">
      <alignment horizontal="center" vertical="center" wrapText="1"/>
    </xf>
    <xf numFmtId="9" fontId="16" fillId="6" borderId="9" xfId="4" applyFont="1" applyFill="1" applyBorder="1" applyAlignment="1" applyProtection="1">
      <alignment vertical="center" wrapText="1"/>
    </xf>
    <xf numFmtId="164" fontId="16" fillId="6" borderId="9" xfId="5" applyFont="1" applyFill="1" applyBorder="1" applyAlignment="1" applyProtection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left" vertical="center" wrapText="1"/>
    </xf>
    <xf numFmtId="4" fontId="16" fillId="6" borderId="7" xfId="0" applyNumberFormat="1" applyFont="1" applyFill="1" applyBorder="1" applyAlignment="1">
      <alignment wrapText="1"/>
    </xf>
    <xf numFmtId="0" fontId="15" fillId="6" borderId="7" xfId="0" applyFont="1" applyFill="1" applyBorder="1" applyAlignment="1">
      <alignment horizontal="center" vertical="center"/>
    </xf>
    <xf numFmtId="4" fontId="15" fillId="6" borderId="7" xfId="0" applyNumberFormat="1" applyFont="1" applyFill="1" applyBorder="1" applyAlignment="1">
      <alignment vertical="center"/>
    </xf>
    <xf numFmtId="2" fontId="15" fillId="6" borderId="7" xfId="6" applyNumberFormat="1" applyFont="1" applyFill="1" applyBorder="1" applyAlignment="1">
      <alignment horizontal="center" vertical="center"/>
    </xf>
    <xf numFmtId="43" fontId="16" fillId="6" borderId="8" xfId="1" applyFont="1" applyFill="1" applyBorder="1" applyAlignment="1">
      <alignment horizontal="center" vertical="top"/>
    </xf>
    <xf numFmtId="43" fontId="15" fillId="6" borderId="7" xfId="1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165" fontId="16" fillId="6" borderId="7" xfId="2" applyNumberFormat="1" applyFont="1" applyFill="1" applyBorder="1" applyAlignment="1">
      <alignment horizontal="center" wrapText="1"/>
    </xf>
    <xf numFmtId="0" fontId="16" fillId="6" borderId="7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vertical="center"/>
    </xf>
    <xf numFmtId="43" fontId="16" fillId="6" borderId="7" xfId="1" applyFont="1" applyFill="1" applyBorder="1" applyAlignment="1">
      <alignment horizontal="center" vertical="top"/>
    </xf>
    <xf numFmtId="9" fontId="16" fillId="6" borderId="7" xfId="0" applyNumberFormat="1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vertical="center" wrapText="1"/>
    </xf>
    <xf numFmtId="0" fontId="16" fillId="6" borderId="11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left" vertical="center" wrapText="1"/>
    </xf>
    <xf numFmtId="0" fontId="16" fillId="6" borderId="12" xfId="0" applyFont="1" applyFill="1" applyBorder="1" applyAlignment="1">
      <alignment vertical="center" wrapText="1"/>
    </xf>
    <xf numFmtId="0" fontId="16" fillId="6" borderId="12" xfId="0" applyFont="1" applyFill="1" applyBorder="1" applyAlignment="1">
      <alignment vertical="center"/>
    </xf>
    <xf numFmtId="2" fontId="15" fillId="6" borderId="12" xfId="6" applyNumberFormat="1" applyFont="1" applyFill="1" applyBorder="1" applyAlignment="1">
      <alignment horizontal="center" vertical="center"/>
    </xf>
    <xf numFmtId="43" fontId="16" fillId="6" borderId="12" xfId="1" applyFont="1" applyFill="1" applyBorder="1" applyAlignment="1">
      <alignment horizontal="center" vertical="top"/>
    </xf>
    <xf numFmtId="43" fontId="15" fillId="6" borderId="12" xfId="1" applyFont="1" applyFill="1" applyBorder="1" applyAlignment="1">
      <alignment horizontal="center" vertical="center"/>
    </xf>
    <xf numFmtId="43" fontId="16" fillId="6" borderId="26" xfId="1" applyFont="1" applyFill="1" applyBorder="1" applyAlignment="1">
      <alignment horizontal="center" vertical="top"/>
    </xf>
    <xf numFmtId="0" fontId="16" fillId="5" borderId="5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 wrapText="1"/>
    </xf>
    <xf numFmtId="0" fontId="16" fillId="5" borderId="7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0" fillId="0" borderId="7" xfId="0" applyBorder="1"/>
    <xf numFmtId="43" fontId="0" fillId="0" borderId="7" xfId="0" applyNumberFormat="1" applyBorder="1"/>
    <xf numFmtId="0" fontId="0" fillId="5" borderId="7" xfId="0" applyFill="1" applyBorder="1"/>
    <xf numFmtId="0" fontId="0" fillId="7" borderId="7" xfId="0" applyFill="1" applyBorder="1"/>
    <xf numFmtId="164" fontId="16" fillId="6" borderId="15" xfId="5" applyFont="1" applyFill="1" applyBorder="1" applyAlignment="1" applyProtection="1">
      <alignment horizontal="center" vertical="center"/>
    </xf>
    <xf numFmtId="164" fontId="16" fillId="6" borderId="16" xfId="5" applyFont="1" applyFill="1" applyBorder="1" applyAlignment="1" applyProtection="1">
      <alignment horizontal="center" vertical="center"/>
    </xf>
    <xf numFmtId="164" fontId="16" fillId="6" borderId="19" xfId="5" applyFont="1" applyFill="1" applyBorder="1" applyAlignment="1" applyProtection="1">
      <alignment horizontal="center" vertical="center"/>
    </xf>
    <xf numFmtId="164" fontId="16" fillId="6" borderId="20" xfId="5" applyFont="1" applyFill="1" applyBorder="1" applyAlignment="1" applyProtection="1">
      <alignment horizontal="center" vertical="center"/>
    </xf>
    <xf numFmtId="164" fontId="16" fillId="6" borderId="17" xfId="5" applyFont="1" applyFill="1" applyBorder="1" applyAlignment="1" applyProtection="1">
      <alignment horizontal="center" vertical="center"/>
    </xf>
    <xf numFmtId="164" fontId="16" fillId="6" borderId="21" xfId="5" applyFont="1" applyFill="1" applyBorder="1" applyAlignment="1" applyProtection="1">
      <alignment horizontal="center" vertical="center"/>
    </xf>
    <xf numFmtId="164" fontId="16" fillId="6" borderId="25" xfId="5" applyFont="1" applyFill="1" applyBorder="1" applyAlignment="1" applyProtection="1">
      <alignment horizontal="center" vertical="center"/>
    </xf>
    <xf numFmtId="164" fontId="16" fillId="6" borderId="22" xfId="5" applyFont="1" applyFill="1" applyBorder="1" applyAlignment="1" applyProtection="1">
      <alignment horizontal="center" vertical="center"/>
    </xf>
    <xf numFmtId="164" fontId="16" fillId="6" borderId="9" xfId="5" applyFont="1" applyFill="1" applyBorder="1" applyAlignment="1" applyProtection="1">
      <alignment horizontal="center" vertical="center"/>
    </xf>
    <xf numFmtId="0" fontId="16" fillId="6" borderId="13" xfId="3" applyFont="1" applyFill="1" applyBorder="1" applyAlignment="1">
      <alignment horizontal="center" vertical="center"/>
    </xf>
    <xf numFmtId="0" fontId="16" fillId="6" borderId="18" xfId="3" applyFont="1" applyFill="1" applyBorder="1" applyAlignment="1">
      <alignment horizontal="center" vertical="center"/>
    </xf>
    <xf numFmtId="0" fontId="16" fillId="6" borderId="23" xfId="3" applyFont="1" applyFill="1" applyBorder="1" applyAlignment="1">
      <alignment horizontal="center" vertical="center"/>
    </xf>
    <xf numFmtId="9" fontId="16" fillId="6" borderId="2" xfId="4" applyFont="1" applyFill="1" applyBorder="1" applyAlignment="1" applyProtection="1">
      <alignment horizontal="center" vertical="center"/>
    </xf>
    <xf numFmtId="9" fontId="16" fillId="6" borderId="6" xfId="4" applyFont="1" applyFill="1" applyBorder="1" applyAlignment="1" applyProtection="1">
      <alignment horizontal="center" vertical="center"/>
    </xf>
    <xf numFmtId="9" fontId="16" fillId="6" borderId="9" xfId="4" applyFont="1" applyFill="1" applyBorder="1" applyAlignment="1" applyProtection="1">
      <alignment horizontal="center" vertical="center"/>
    </xf>
    <xf numFmtId="164" fontId="16" fillId="6" borderId="2" xfId="5" applyFont="1" applyFill="1" applyBorder="1" applyAlignment="1" applyProtection="1">
      <alignment horizontal="center" vertical="center"/>
    </xf>
    <xf numFmtId="164" fontId="16" fillId="6" borderId="6" xfId="5" applyFont="1" applyFill="1" applyBorder="1" applyAlignment="1" applyProtection="1">
      <alignment horizontal="center" vertical="center"/>
    </xf>
  </cellXfs>
  <cellStyles count="14">
    <cellStyle name="Comma" xfId="1" builtinId="3"/>
    <cellStyle name="Comma 17" xfId="5"/>
    <cellStyle name="Comma 2 2" xfId="12"/>
    <cellStyle name="Normal" xfId="0" builtinId="0"/>
    <cellStyle name="Normal 10" xfId="8"/>
    <cellStyle name="Normal 13 3 3" xfId="10"/>
    <cellStyle name="Normal 2" xfId="9"/>
    <cellStyle name="Normal 2 11" xfId="11"/>
    <cellStyle name="Normal 4 2" xfId="13"/>
    <cellStyle name="Normal_gare wyalsadfenigagarini 10" xfId="6"/>
    <cellStyle name="Normal_gare wyalsadfenigagarini 2_SMSH2008-IIkv ." xfId="3"/>
    <cellStyle name="Percent" xfId="2" builtinId="5"/>
    <cellStyle name="Percent 3" xfId="4"/>
    <cellStyle name="Обычный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="55" zoomScaleNormal="55" workbookViewId="0">
      <selection activeCell="I10" sqref="I10"/>
    </sheetView>
  </sheetViews>
  <sheetFormatPr defaultRowHeight="14.5" x14ac:dyDescent="0.35"/>
  <cols>
    <col min="1" max="1" width="4.1796875" bestFit="1" customWidth="1"/>
    <col min="2" max="2" width="125.1796875" customWidth="1"/>
    <col min="3" max="3" width="17.81640625" customWidth="1"/>
    <col min="4" max="4" width="12" customWidth="1"/>
    <col min="5" max="5" width="9.81640625" bestFit="1" customWidth="1"/>
    <col min="6" max="6" width="13" customWidth="1"/>
    <col min="7" max="7" width="16.81640625" bestFit="1" customWidth="1"/>
    <col min="8" max="8" width="12.26953125" customWidth="1"/>
    <col min="9" max="9" width="15.08984375" bestFit="1" customWidth="1"/>
    <col min="10" max="10" width="16.1796875" customWidth="1"/>
    <col min="11" max="12" width="16.81640625" bestFit="1" customWidth="1"/>
  </cols>
  <sheetData>
    <row r="1" spans="1:12" ht="21" x14ac:dyDescent="0.35">
      <c r="A1" s="47" t="s">
        <v>0</v>
      </c>
      <c r="B1" s="48" t="s">
        <v>1</v>
      </c>
      <c r="C1" s="54" t="s">
        <v>2</v>
      </c>
      <c r="D1" s="54" t="s">
        <v>3</v>
      </c>
      <c r="E1" s="55" t="s">
        <v>4</v>
      </c>
      <c r="F1" s="55" t="s">
        <v>5</v>
      </c>
      <c r="G1" s="55"/>
      <c r="H1" s="55" t="s">
        <v>6</v>
      </c>
      <c r="I1" s="55"/>
      <c r="J1" s="55" t="s">
        <v>7</v>
      </c>
      <c r="K1" s="55"/>
      <c r="L1" s="56" t="s">
        <v>4</v>
      </c>
    </row>
    <row r="2" spans="1:12" ht="21" x14ac:dyDescent="0.35">
      <c r="A2" s="49"/>
      <c r="B2" s="50"/>
      <c r="C2" s="57"/>
      <c r="D2" s="57"/>
      <c r="E2" s="58"/>
      <c r="F2" s="58"/>
      <c r="G2" s="58"/>
      <c r="H2" s="58"/>
      <c r="I2" s="58"/>
      <c r="J2" s="58"/>
      <c r="K2" s="58"/>
      <c r="L2" s="59"/>
    </row>
    <row r="3" spans="1:12" ht="21" x14ac:dyDescent="0.35">
      <c r="A3" s="49"/>
      <c r="B3" s="50"/>
      <c r="C3" s="57"/>
      <c r="D3" s="57"/>
      <c r="E3" s="58"/>
      <c r="F3" s="60" t="s">
        <v>8</v>
      </c>
      <c r="G3" s="58" t="s">
        <v>9</v>
      </c>
      <c r="H3" s="60" t="s">
        <v>8</v>
      </c>
      <c r="I3" s="58" t="s">
        <v>9</v>
      </c>
      <c r="J3" s="60" t="s">
        <v>8</v>
      </c>
      <c r="K3" s="58" t="s">
        <v>9</v>
      </c>
      <c r="L3" s="59"/>
    </row>
    <row r="4" spans="1:12" ht="21" x14ac:dyDescent="0.35">
      <c r="A4" s="49"/>
      <c r="B4" s="51"/>
      <c r="C4" s="57"/>
      <c r="D4" s="57"/>
      <c r="E4" s="58"/>
      <c r="F4" s="60" t="s">
        <v>10</v>
      </c>
      <c r="G4" s="58"/>
      <c r="H4" s="60" t="s">
        <v>10</v>
      </c>
      <c r="I4" s="58"/>
      <c r="J4" s="60" t="s">
        <v>10</v>
      </c>
      <c r="K4" s="58"/>
      <c r="L4" s="59"/>
    </row>
    <row r="5" spans="1:12" ht="21" x14ac:dyDescent="0.5">
      <c r="A5" s="52">
        <v>1</v>
      </c>
      <c r="B5" s="53">
        <v>2</v>
      </c>
      <c r="C5" s="61">
        <v>3</v>
      </c>
      <c r="D5" s="61">
        <v>4</v>
      </c>
      <c r="E5" s="61">
        <v>5</v>
      </c>
      <c r="F5" s="61">
        <v>6</v>
      </c>
      <c r="G5" s="61">
        <v>7</v>
      </c>
      <c r="H5" s="61">
        <v>8</v>
      </c>
      <c r="I5" s="61">
        <v>9</v>
      </c>
      <c r="J5" s="61">
        <v>10</v>
      </c>
      <c r="K5" s="61">
        <v>11</v>
      </c>
      <c r="L5" s="62">
        <v>12</v>
      </c>
    </row>
    <row r="6" spans="1:12" ht="24" x14ac:dyDescent="0.5">
      <c r="A6" s="1">
        <v>1</v>
      </c>
      <c r="B6" s="23" t="s">
        <v>11</v>
      </c>
      <c r="C6" s="24" t="s">
        <v>12</v>
      </c>
      <c r="D6" s="2"/>
      <c r="E6" s="2" t="s">
        <v>13</v>
      </c>
      <c r="F6" s="25"/>
      <c r="G6" s="26"/>
      <c r="H6" s="25"/>
      <c r="I6" s="26"/>
      <c r="J6" s="25"/>
      <c r="K6" s="26"/>
      <c r="L6" s="27"/>
    </row>
    <row r="7" spans="1:12" ht="21" x14ac:dyDescent="0.5">
      <c r="A7" s="3"/>
      <c r="B7" s="28" t="s">
        <v>14</v>
      </c>
      <c r="C7" s="29" t="s">
        <v>15</v>
      </c>
      <c r="D7" s="4">
        <v>240</v>
      </c>
      <c r="E7" s="4">
        <v>240</v>
      </c>
      <c r="F7" s="30"/>
      <c r="G7" s="30">
        <f>F7*D7</f>
        <v>0</v>
      </c>
      <c r="H7" s="30"/>
      <c r="I7" s="30">
        <f t="shared" ref="I7:I24" si="0">H7*E7</f>
        <v>0</v>
      </c>
      <c r="J7" s="31"/>
      <c r="K7" s="30">
        <f t="shared" ref="K7:K24" si="1">J7*E7</f>
        <v>0</v>
      </c>
      <c r="L7" s="32">
        <f t="shared" ref="L7:L24" si="2">K7+I7+G7</f>
        <v>0</v>
      </c>
    </row>
    <row r="8" spans="1:12" ht="23.5" x14ac:dyDescent="0.5">
      <c r="A8" s="3"/>
      <c r="B8" s="28" t="s">
        <v>16</v>
      </c>
      <c r="C8" s="29" t="s">
        <v>17</v>
      </c>
      <c r="D8" s="4" t="s">
        <v>13</v>
      </c>
      <c r="E8" s="4">
        <v>200</v>
      </c>
      <c r="F8" s="30"/>
      <c r="G8" s="30">
        <f t="shared" ref="G8:G24" si="3">F8*E8</f>
        <v>0</v>
      </c>
      <c r="H8" s="30"/>
      <c r="I8" s="30">
        <f t="shared" si="0"/>
        <v>0</v>
      </c>
      <c r="J8" s="31"/>
      <c r="K8" s="30">
        <f t="shared" si="1"/>
        <v>0</v>
      </c>
      <c r="L8" s="32">
        <f t="shared" si="2"/>
        <v>0</v>
      </c>
    </row>
    <row r="9" spans="1:12" ht="24" x14ac:dyDescent="0.5">
      <c r="A9" s="3"/>
      <c r="B9" s="28" t="s">
        <v>18</v>
      </c>
      <c r="C9" s="29" t="s">
        <v>19</v>
      </c>
      <c r="D9" s="4" t="s">
        <v>13</v>
      </c>
      <c r="E9" s="4">
        <v>275</v>
      </c>
      <c r="F9" s="30"/>
      <c r="G9" s="30">
        <f t="shared" si="3"/>
        <v>0</v>
      </c>
      <c r="H9" s="30"/>
      <c r="I9" s="30">
        <f t="shared" si="0"/>
        <v>0</v>
      </c>
      <c r="J9" s="31"/>
      <c r="K9" s="30">
        <f t="shared" si="1"/>
        <v>0</v>
      </c>
      <c r="L9" s="32">
        <f t="shared" si="2"/>
        <v>0</v>
      </c>
    </row>
    <row r="10" spans="1:12" ht="24" x14ac:dyDescent="0.5">
      <c r="A10" s="5"/>
      <c r="B10" s="28" t="s">
        <v>20</v>
      </c>
      <c r="C10" s="29" t="s">
        <v>19</v>
      </c>
      <c r="D10" s="4" t="s">
        <v>13</v>
      </c>
      <c r="E10" s="4">
        <v>28</v>
      </c>
      <c r="F10" s="30"/>
      <c r="G10" s="30">
        <f t="shared" si="3"/>
        <v>0</v>
      </c>
      <c r="H10" s="30"/>
      <c r="I10" s="30">
        <f t="shared" si="0"/>
        <v>0</v>
      </c>
      <c r="J10" s="31"/>
      <c r="K10" s="30">
        <f t="shared" si="1"/>
        <v>0</v>
      </c>
      <c r="L10" s="32">
        <f t="shared" si="2"/>
        <v>0</v>
      </c>
    </row>
    <row r="11" spans="1:12" ht="21" x14ac:dyDescent="0.5">
      <c r="A11" s="6">
        <v>2</v>
      </c>
      <c r="B11" s="23" t="s">
        <v>21</v>
      </c>
      <c r="C11" s="24" t="s">
        <v>22</v>
      </c>
      <c r="D11" s="2" t="s">
        <v>13</v>
      </c>
      <c r="E11" s="2">
        <f>305*1.2</f>
        <v>366</v>
      </c>
      <c r="F11" s="33"/>
      <c r="G11" s="26">
        <f t="shared" si="3"/>
        <v>0</v>
      </c>
      <c r="H11" s="33"/>
      <c r="I11" s="26">
        <f t="shared" si="0"/>
        <v>0</v>
      </c>
      <c r="J11" s="33"/>
      <c r="K11" s="26">
        <f t="shared" si="1"/>
        <v>0</v>
      </c>
      <c r="L11" s="27">
        <f t="shared" si="2"/>
        <v>0</v>
      </c>
    </row>
    <row r="12" spans="1:12" ht="24" x14ac:dyDescent="0.5">
      <c r="A12" s="6">
        <f>A11+1</f>
        <v>3</v>
      </c>
      <c r="B12" s="23" t="s">
        <v>23</v>
      </c>
      <c r="C12" s="24" t="s">
        <v>12</v>
      </c>
      <c r="D12" s="2"/>
      <c r="E12" s="2">
        <v>80</v>
      </c>
      <c r="F12" s="33"/>
      <c r="G12" s="26">
        <f t="shared" si="3"/>
        <v>0</v>
      </c>
      <c r="H12" s="33"/>
      <c r="I12" s="26">
        <f t="shared" si="0"/>
        <v>0</v>
      </c>
      <c r="J12" s="33"/>
      <c r="K12" s="26">
        <f t="shared" si="1"/>
        <v>0</v>
      </c>
      <c r="L12" s="27">
        <f t="shared" si="2"/>
        <v>0</v>
      </c>
    </row>
    <row r="13" spans="1:12" ht="24" x14ac:dyDescent="0.5">
      <c r="A13" s="5"/>
      <c r="B13" s="28" t="s">
        <v>24</v>
      </c>
      <c r="C13" s="29" t="s">
        <v>19</v>
      </c>
      <c r="D13" s="4">
        <v>1</v>
      </c>
      <c r="E13" s="4">
        <f>E12*D13</f>
        <v>80</v>
      </c>
      <c r="F13" s="30"/>
      <c r="G13" s="30">
        <f t="shared" si="3"/>
        <v>0</v>
      </c>
      <c r="H13" s="30"/>
      <c r="I13" s="30">
        <f t="shared" si="0"/>
        <v>0</v>
      </c>
      <c r="J13" s="30"/>
      <c r="K13" s="30">
        <f t="shared" si="1"/>
        <v>0</v>
      </c>
      <c r="L13" s="32">
        <f t="shared" si="2"/>
        <v>0</v>
      </c>
    </row>
    <row r="14" spans="1:12" ht="21" x14ac:dyDescent="0.5">
      <c r="A14" s="5"/>
      <c r="B14" s="28" t="s">
        <v>25</v>
      </c>
      <c r="C14" s="29" t="s">
        <v>26</v>
      </c>
      <c r="D14" s="4">
        <v>0.13</v>
      </c>
      <c r="E14" s="4">
        <f>E12*D14</f>
        <v>10.4</v>
      </c>
      <c r="F14" s="30"/>
      <c r="G14" s="30">
        <f t="shared" si="3"/>
        <v>0</v>
      </c>
      <c r="H14" s="30"/>
      <c r="I14" s="30">
        <f t="shared" si="0"/>
        <v>0</v>
      </c>
      <c r="J14" s="30"/>
      <c r="K14" s="30">
        <f t="shared" si="1"/>
        <v>0</v>
      </c>
      <c r="L14" s="32">
        <f t="shared" si="2"/>
        <v>0</v>
      </c>
    </row>
    <row r="15" spans="1:12" ht="24" x14ac:dyDescent="0.5">
      <c r="A15" s="5"/>
      <c r="B15" s="28" t="s">
        <v>27</v>
      </c>
      <c r="C15" s="29" t="s">
        <v>19</v>
      </c>
      <c r="D15" s="4">
        <v>1.1200000000000001</v>
      </c>
      <c r="E15" s="4">
        <f>E12*D15</f>
        <v>89.600000000000009</v>
      </c>
      <c r="F15" s="30"/>
      <c r="G15" s="30">
        <f t="shared" si="3"/>
        <v>0</v>
      </c>
      <c r="H15" s="30"/>
      <c r="I15" s="30">
        <f t="shared" si="0"/>
        <v>0</v>
      </c>
      <c r="J15" s="30"/>
      <c r="K15" s="30">
        <f t="shared" si="1"/>
        <v>0</v>
      </c>
      <c r="L15" s="32">
        <f t="shared" si="2"/>
        <v>0</v>
      </c>
    </row>
    <row r="16" spans="1:12" ht="24" x14ac:dyDescent="0.5">
      <c r="A16" s="6">
        <v>4</v>
      </c>
      <c r="B16" s="23" t="s">
        <v>28</v>
      </c>
      <c r="C16" s="24" t="s">
        <v>12</v>
      </c>
      <c r="D16" s="2"/>
      <c r="E16" s="2">
        <v>20</v>
      </c>
      <c r="F16" s="33"/>
      <c r="G16" s="26">
        <f t="shared" si="3"/>
        <v>0</v>
      </c>
      <c r="H16" s="33"/>
      <c r="I16" s="26">
        <f t="shared" si="0"/>
        <v>0</v>
      </c>
      <c r="J16" s="33"/>
      <c r="K16" s="26">
        <f t="shared" si="1"/>
        <v>0</v>
      </c>
      <c r="L16" s="27">
        <f t="shared" si="2"/>
        <v>0</v>
      </c>
    </row>
    <row r="17" spans="1:12" ht="24" x14ac:dyDescent="0.5">
      <c r="A17" s="5"/>
      <c r="B17" s="28" t="s">
        <v>24</v>
      </c>
      <c r="C17" s="29" t="s">
        <v>19</v>
      </c>
      <c r="D17" s="4">
        <v>1</v>
      </c>
      <c r="E17" s="4">
        <f>E16*D17</f>
        <v>20</v>
      </c>
      <c r="F17" s="30"/>
      <c r="G17" s="30">
        <f t="shared" si="3"/>
        <v>0</v>
      </c>
      <c r="H17" s="30"/>
      <c r="I17" s="30">
        <f t="shared" si="0"/>
        <v>0</v>
      </c>
      <c r="J17" s="30"/>
      <c r="K17" s="30">
        <f t="shared" si="1"/>
        <v>0</v>
      </c>
      <c r="L17" s="32">
        <f t="shared" si="2"/>
        <v>0</v>
      </c>
    </row>
    <row r="18" spans="1:12" ht="21" x14ac:dyDescent="0.5">
      <c r="A18" s="5"/>
      <c r="B18" s="28" t="s">
        <v>25</v>
      </c>
      <c r="C18" s="29" t="s">
        <v>26</v>
      </c>
      <c r="D18" s="4">
        <v>0.13</v>
      </c>
      <c r="E18" s="4">
        <f>E16*D18</f>
        <v>2.6</v>
      </c>
      <c r="F18" s="30"/>
      <c r="G18" s="30">
        <f t="shared" si="3"/>
        <v>0</v>
      </c>
      <c r="H18" s="30"/>
      <c r="I18" s="30">
        <f t="shared" si="0"/>
        <v>0</v>
      </c>
      <c r="J18" s="30"/>
      <c r="K18" s="30">
        <f t="shared" si="1"/>
        <v>0</v>
      </c>
      <c r="L18" s="32">
        <f t="shared" si="2"/>
        <v>0</v>
      </c>
    </row>
    <row r="19" spans="1:12" ht="24" x14ac:dyDescent="0.5">
      <c r="A19" s="5"/>
      <c r="B19" s="28" t="s">
        <v>27</v>
      </c>
      <c r="C19" s="29" t="s">
        <v>19</v>
      </c>
      <c r="D19" s="4">
        <v>1.24</v>
      </c>
      <c r="E19" s="4">
        <f>E16*D19</f>
        <v>24.8</v>
      </c>
      <c r="F19" s="30"/>
      <c r="G19" s="30">
        <f t="shared" si="3"/>
        <v>0</v>
      </c>
      <c r="H19" s="30"/>
      <c r="I19" s="30">
        <f t="shared" si="0"/>
        <v>0</v>
      </c>
      <c r="J19" s="30"/>
      <c r="K19" s="30">
        <f t="shared" si="1"/>
        <v>0</v>
      </c>
      <c r="L19" s="32">
        <f t="shared" si="2"/>
        <v>0</v>
      </c>
    </row>
    <row r="20" spans="1:12" ht="24" x14ac:dyDescent="0.5">
      <c r="A20" s="6">
        <v>5</v>
      </c>
      <c r="B20" s="23" t="s">
        <v>29</v>
      </c>
      <c r="C20" s="24" t="s">
        <v>12</v>
      </c>
      <c r="D20" s="2"/>
      <c r="E20" s="2">
        <v>160</v>
      </c>
      <c r="F20" s="33"/>
      <c r="G20" s="26">
        <f t="shared" si="3"/>
        <v>0</v>
      </c>
      <c r="H20" s="33"/>
      <c r="I20" s="26">
        <f t="shared" si="0"/>
        <v>0</v>
      </c>
      <c r="J20" s="33"/>
      <c r="K20" s="26">
        <f t="shared" si="1"/>
        <v>0</v>
      </c>
      <c r="L20" s="27">
        <f t="shared" si="2"/>
        <v>0</v>
      </c>
    </row>
    <row r="21" spans="1:12" ht="21" x14ac:dyDescent="0.5">
      <c r="A21" s="5"/>
      <c r="B21" s="28" t="s">
        <v>24</v>
      </c>
      <c r="C21" s="29" t="s">
        <v>30</v>
      </c>
      <c r="D21" s="4">
        <v>1</v>
      </c>
      <c r="E21" s="4">
        <f>D21*E20</f>
        <v>160</v>
      </c>
      <c r="F21" s="30"/>
      <c r="G21" s="30">
        <f t="shared" si="3"/>
        <v>0</v>
      </c>
      <c r="H21" s="30"/>
      <c r="I21" s="30">
        <f t="shared" si="0"/>
        <v>0</v>
      </c>
      <c r="J21" s="30"/>
      <c r="K21" s="30">
        <f t="shared" si="1"/>
        <v>0</v>
      </c>
      <c r="L21" s="32">
        <f t="shared" si="2"/>
        <v>0</v>
      </c>
    </row>
    <row r="22" spans="1:12" ht="21" x14ac:dyDescent="0.5">
      <c r="A22" s="5"/>
      <c r="B22" s="28" t="s">
        <v>31</v>
      </c>
      <c r="C22" s="29" t="s">
        <v>26</v>
      </c>
      <c r="D22" s="4">
        <f>0.0216/15*25</f>
        <v>3.6000000000000004E-2</v>
      </c>
      <c r="E22" s="4">
        <f>D22*E20</f>
        <v>5.7600000000000007</v>
      </c>
      <c r="F22" s="30"/>
      <c r="G22" s="30">
        <f t="shared" si="3"/>
        <v>0</v>
      </c>
      <c r="H22" s="30"/>
      <c r="I22" s="30">
        <f t="shared" si="0"/>
        <v>0</v>
      </c>
      <c r="J22" s="30"/>
      <c r="K22" s="30">
        <f t="shared" si="1"/>
        <v>0</v>
      </c>
      <c r="L22" s="32">
        <f t="shared" si="2"/>
        <v>0</v>
      </c>
    </row>
    <row r="23" spans="1:12" ht="21" x14ac:dyDescent="0.5">
      <c r="A23" s="5"/>
      <c r="B23" s="28" t="s">
        <v>25</v>
      </c>
      <c r="C23" s="29" t="s">
        <v>26</v>
      </c>
      <c r="D23" s="4">
        <v>0.13</v>
      </c>
      <c r="E23" s="4">
        <f>E21*D23</f>
        <v>20.8</v>
      </c>
      <c r="F23" s="30"/>
      <c r="G23" s="30">
        <f t="shared" si="3"/>
        <v>0</v>
      </c>
      <c r="H23" s="30"/>
      <c r="I23" s="30">
        <f t="shared" si="0"/>
        <v>0</v>
      </c>
      <c r="J23" s="30"/>
      <c r="K23" s="30">
        <f t="shared" si="1"/>
        <v>0</v>
      </c>
      <c r="L23" s="32">
        <f t="shared" si="2"/>
        <v>0</v>
      </c>
    </row>
    <row r="24" spans="1:12" ht="24" x14ac:dyDescent="0.5">
      <c r="A24" s="5"/>
      <c r="B24" s="28" t="s">
        <v>32</v>
      </c>
      <c r="C24" s="29" t="s">
        <v>19</v>
      </c>
      <c r="D24" s="4">
        <v>1.1200000000000001</v>
      </c>
      <c r="E24" s="4">
        <f>D24*E20</f>
        <v>179.20000000000002</v>
      </c>
      <c r="F24" s="30"/>
      <c r="G24" s="30">
        <f t="shared" si="3"/>
        <v>0</v>
      </c>
      <c r="H24" s="30"/>
      <c r="I24" s="30">
        <f t="shared" si="0"/>
        <v>0</v>
      </c>
      <c r="J24" s="30"/>
      <c r="K24" s="30">
        <f t="shared" si="1"/>
        <v>0</v>
      </c>
      <c r="L24" s="32">
        <f t="shared" si="2"/>
        <v>0</v>
      </c>
    </row>
    <row r="25" spans="1:12" ht="21" x14ac:dyDescent="0.5">
      <c r="A25" s="1">
        <v>6</v>
      </c>
      <c r="B25" s="23" t="s">
        <v>33</v>
      </c>
      <c r="C25" s="24" t="s">
        <v>34</v>
      </c>
      <c r="D25" s="2"/>
      <c r="E25" s="2">
        <v>180</v>
      </c>
      <c r="F25" s="25"/>
      <c r="G25" s="26"/>
      <c r="H25" s="25"/>
      <c r="I25" s="26"/>
      <c r="J25" s="25"/>
      <c r="K25" s="26"/>
      <c r="L25" s="27"/>
    </row>
    <row r="26" spans="1:12" ht="21" x14ac:dyDescent="0.5">
      <c r="A26" s="3"/>
      <c r="B26" s="28" t="s">
        <v>24</v>
      </c>
      <c r="C26" s="29" t="s">
        <v>34</v>
      </c>
      <c r="D26" s="4">
        <v>1.1000000000000001</v>
      </c>
      <c r="E26" s="4">
        <f>D26*E25</f>
        <v>198.00000000000003</v>
      </c>
      <c r="F26" s="30">
        <v>0</v>
      </c>
      <c r="G26" s="30">
        <f>F26*D26</f>
        <v>0</v>
      </c>
      <c r="H26" s="30"/>
      <c r="I26" s="30">
        <f t="shared" ref="I26:I31" si="4">H26*E26</f>
        <v>0</v>
      </c>
      <c r="J26" s="31">
        <v>0</v>
      </c>
      <c r="K26" s="30">
        <f t="shared" ref="K26:K31" si="5">J26*E26</f>
        <v>0</v>
      </c>
      <c r="L26" s="32">
        <f t="shared" ref="L26:L31" si="6">K26+I26+G26</f>
        <v>0</v>
      </c>
    </row>
    <row r="27" spans="1:12" ht="21" x14ac:dyDescent="0.5">
      <c r="A27" s="3"/>
      <c r="B27" s="28" t="s">
        <v>35</v>
      </c>
      <c r="C27" s="29" t="s">
        <v>34</v>
      </c>
      <c r="D27" s="4">
        <v>1.1000000000000001</v>
      </c>
      <c r="E27" s="4">
        <f>D27*E25</f>
        <v>198.00000000000003</v>
      </c>
      <c r="F27" s="30"/>
      <c r="G27" s="30">
        <f t="shared" ref="G27:G31" si="7">F27*E27</f>
        <v>0</v>
      </c>
      <c r="H27" s="30"/>
      <c r="I27" s="30">
        <f t="shared" si="4"/>
        <v>0</v>
      </c>
      <c r="J27" s="31">
        <v>0</v>
      </c>
      <c r="K27" s="30">
        <f t="shared" si="5"/>
        <v>0</v>
      </c>
      <c r="L27" s="32">
        <f t="shared" si="6"/>
        <v>0</v>
      </c>
    </row>
    <row r="28" spans="1:12" ht="21" x14ac:dyDescent="0.45">
      <c r="A28" s="3"/>
      <c r="B28" s="34" t="s">
        <v>36</v>
      </c>
      <c r="C28" s="35" t="s">
        <v>37</v>
      </c>
      <c r="D28" s="7">
        <v>0.15</v>
      </c>
      <c r="E28" s="7">
        <f>D28*E25</f>
        <v>27</v>
      </c>
      <c r="F28" s="36"/>
      <c r="G28" s="37">
        <f t="shared" si="7"/>
        <v>0</v>
      </c>
      <c r="H28" s="36"/>
      <c r="I28" s="37">
        <f t="shared" si="4"/>
        <v>0</v>
      </c>
      <c r="J28" s="36"/>
      <c r="K28" s="37">
        <f t="shared" si="5"/>
        <v>0</v>
      </c>
      <c r="L28" s="38">
        <f t="shared" si="6"/>
        <v>0</v>
      </c>
    </row>
    <row r="29" spans="1:12" ht="21" x14ac:dyDescent="0.5">
      <c r="A29" s="3"/>
      <c r="B29" s="28" t="s">
        <v>38</v>
      </c>
      <c r="C29" s="29" t="s">
        <v>39</v>
      </c>
      <c r="D29" s="4" t="s">
        <v>13</v>
      </c>
      <c r="E29" s="4">
        <v>240</v>
      </c>
      <c r="F29" s="30"/>
      <c r="G29" s="30">
        <f t="shared" si="7"/>
        <v>0</v>
      </c>
      <c r="H29" s="30"/>
      <c r="I29" s="30">
        <f t="shared" si="4"/>
        <v>0</v>
      </c>
      <c r="J29" s="31">
        <v>0</v>
      </c>
      <c r="K29" s="30">
        <f t="shared" si="5"/>
        <v>0</v>
      </c>
      <c r="L29" s="32">
        <f t="shared" si="6"/>
        <v>0</v>
      </c>
    </row>
    <row r="30" spans="1:12" ht="24" x14ac:dyDescent="0.5">
      <c r="A30" s="5"/>
      <c r="B30" s="28" t="s">
        <v>40</v>
      </c>
      <c r="C30" s="29" t="s">
        <v>19</v>
      </c>
      <c r="D30" s="4">
        <v>0.25</v>
      </c>
      <c r="E30" s="4">
        <f>D30*E25</f>
        <v>45</v>
      </c>
      <c r="F30" s="30"/>
      <c r="G30" s="30">
        <f t="shared" si="7"/>
        <v>0</v>
      </c>
      <c r="H30" s="30">
        <v>0</v>
      </c>
      <c r="I30" s="30">
        <f t="shared" si="4"/>
        <v>0</v>
      </c>
      <c r="J30" s="31">
        <v>0</v>
      </c>
      <c r="K30" s="30">
        <f t="shared" si="5"/>
        <v>0</v>
      </c>
      <c r="L30" s="32">
        <f t="shared" si="6"/>
        <v>0</v>
      </c>
    </row>
    <row r="31" spans="1:12" ht="21" x14ac:dyDescent="0.5">
      <c r="A31" s="5"/>
      <c r="B31" s="28" t="s">
        <v>41</v>
      </c>
      <c r="C31" s="29" t="s">
        <v>34</v>
      </c>
      <c r="D31" s="4"/>
      <c r="E31" s="4">
        <v>8.5</v>
      </c>
      <c r="F31" s="30"/>
      <c r="G31" s="30">
        <f t="shared" si="7"/>
        <v>0</v>
      </c>
      <c r="H31" s="30"/>
      <c r="I31" s="30">
        <f t="shared" si="4"/>
        <v>0</v>
      </c>
      <c r="J31" s="31">
        <v>0</v>
      </c>
      <c r="K31" s="30">
        <f t="shared" si="5"/>
        <v>0</v>
      </c>
      <c r="L31" s="32">
        <f t="shared" si="6"/>
        <v>0</v>
      </c>
    </row>
    <row r="32" spans="1:12" ht="21" x14ac:dyDescent="0.5">
      <c r="A32" s="8">
        <v>7</v>
      </c>
      <c r="B32" s="39" t="s">
        <v>9</v>
      </c>
      <c r="C32" s="40"/>
      <c r="D32" s="9"/>
      <c r="E32" s="10"/>
      <c r="F32" s="11"/>
      <c r="G32" s="41">
        <f>SUM(G6:G31)</f>
        <v>0</v>
      </c>
      <c r="H32" s="12"/>
      <c r="I32" s="41">
        <f>SUM(I6:I31)</f>
        <v>0</v>
      </c>
      <c r="J32" s="12"/>
      <c r="K32" s="41">
        <f>SUM(K6:K31)</f>
        <v>0</v>
      </c>
      <c r="L32" s="42">
        <f>SUM(L6:L31)</f>
        <v>0</v>
      </c>
    </row>
    <row r="33" spans="1:12" ht="21" x14ac:dyDescent="0.5">
      <c r="A33" s="3"/>
      <c r="B33" s="63" t="s">
        <v>42</v>
      </c>
      <c r="C33" s="64">
        <v>0</v>
      </c>
      <c r="D33" s="65"/>
      <c r="E33" s="66"/>
      <c r="F33" s="67"/>
      <c r="G33" s="68"/>
      <c r="H33" s="69"/>
      <c r="I33" s="68"/>
      <c r="J33" s="69"/>
      <c r="K33" s="68"/>
      <c r="L33" s="68">
        <f>L32*C33</f>
        <v>0</v>
      </c>
    </row>
    <row r="34" spans="1:12" ht="21" x14ac:dyDescent="0.5">
      <c r="A34" s="3"/>
      <c r="B34" s="43" t="s">
        <v>9</v>
      </c>
      <c r="C34" s="13"/>
      <c r="D34" s="18"/>
      <c r="E34" s="15"/>
      <c r="F34" s="16"/>
      <c r="G34" s="44"/>
      <c r="H34" s="17"/>
      <c r="I34" s="44"/>
      <c r="J34" s="17"/>
      <c r="K34" s="44"/>
      <c r="L34" s="44">
        <f>L33+L32</f>
        <v>0</v>
      </c>
    </row>
    <row r="35" spans="1:12" ht="21" x14ac:dyDescent="0.5">
      <c r="A35" s="70"/>
      <c r="B35" s="63" t="s">
        <v>43</v>
      </c>
      <c r="C35" s="64">
        <v>0</v>
      </c>
      <c r="D35" s="65"/>
      <c r="E35" s="66"/>
      <c r="F35" s="67"/>
      <c r="G35" s="68"/>
      <c r="H35" s="69"/>
      <c r="I35" s="68"/>
      <c r="J35" s="69"/>
      <c r="K35" s="68"/>
      <c r="L35" s="68">
        <f>L34*C35</f>
        <v>0</v>
      </c>
    </row>
    <row r="36" spans="1:12" ht="21" x14ac:dyDescent="0.5">
      <c r="A36" s="3"/>
      <c r="B36" s="43" t="s">
        <v>9</v>
      </c>
      <c r="C36" s="13"/>
      <c r="D36" s="14"/>
      <c r="E36" s="15"/>
      <c r="F36" s="16"/>
      <c r="G36" s="44"/>
      <c r="H36" s="17"/>
      <c r="I36" s="44"/>
      <c r="J36" s="17"/>
      <c r="K36" s="44"/>
      <c r="L36" s="44">
        <f>L35+L34</f>
        <v>0</v>
      </c>
    </row>
    <row r="37" spans="1:12" ht="21" x14ac:dyDescent="0.5">
      <c r="A37" s="71"/>
      <c r="B37" s="63" t="s">
        <v>44</v>
      </c>
      <c r="C37" s="64">
        <v>0</v>
      </c>
      <c r="D37" s="72"/>
      <c r="E37" s="72"/>
      <c r="F37" s="67"/>
      <c r="G37" s="68"/>
      <c r="H37" s="69"/>
      <c r="I37" s="68"/>
      <c r="J37" s="69"/>
      <c r="K37" s="68"/>
      <c r="L37" s="68">
        <f>L36*C37</f>
        <v>0</v>
      </c>
    </row>
    <row r="38" spans="1:12" ht="21" x14ac:dyDescent="0.35">
      <c r="A38" s="3"/>
      <c r="B38" s="43" t="s">
        <v>9</v>
      </c>
      <c r="C38" s="15"/>
      <c r="D38" s="15"/>
      <c r="E38" s="15"/>
      <c r="F38" s="16"/>
      <c r="G38" s="44"/>
      <c r="H38" s="17"/>
      <c r="I38" s="44"/>
      <c r="J38" s="17"/>
      <c r="K38" s="44"/>
      <c r="L38" s="44">
        <f>L37+L36</f>
        <v>0</v>
      </c>
    </row>
    <row r="39" spans="1:12" ht="21" x14ac:dyDescent="0.5">
      <c r="A39" s="70"/>
      <c r="B39" s="63" t="s">
        <v>45</v>
      </c>
      <c r="C39" s="64">
        <v>0.18</v>
      </c>
      <c r="D39" s="66"/>
      <c r="E39" s="66"/>
      <c r="F39" s="67"/>
      <c r="G39" s="68"/>
      <c r="H39" s="69"/>
      <c r="I39" s="68"/>
      <c r="J39" s="69"/>
      <c r="K39" s="68"/>
      <c r="L39" s="68">
        <f>L38*C39</f>
        <v>0</v>
      </c>
    </row>
    <row r="40" spans="1:12" ht="21.5" thickBot="1" x14ac:dyDescent="0.4">
      <c r="A40" s="19"/>
      <c r="B40" s="45" t="s">
        <v>9</v>
      </c>
      <c r="C40" s="20"/>
      <c r="D40" s="20"/>
      <c r="E40" s="20"/>
      <c r="F40" s="21"/>
      <c r="G40" s="46"/>
      <c r="H40" s="22"/>
      <c r="I40" s="46"/>
      <c r="J40" s="22"/>
      <c r="K40" s="46"/>
      <c r="L40" s="44">
        <f>L39+L38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9" zoomScale="55" zoomScaleNormal="55" workbookViewId="0">
      <selection activeCell="G29" sqref="G29"/>
    </sheetView>
  </sheetViews>
  <sheetFormatPr defaultRowHeight="14.5" x14ac:dyDescent="0.35"/>
  <cols>
    <col min="1" max="1" width="3.81640625" bestFit="1" customWidth="1"/>
    <col min="2" max="2" width="83.81640625" style="111" customWidth="1"/>
    <col min="3" max="3" width="11.54296875" style="111" customWidth="1"/>
    <col min="4" max="4" width="8.08984375" style="73" customWidth="1"/>
    <col min="5" max="5" width="8.26953125" style="73" bestFit="1" customWidth="1"/>
    <col min="6" max="6" width="13.1796875" style="73" customWidth="1"/>
    <col min="7" max="7" width="14.6328125" style="73" bestFit="1" customWidth="1"/>
    <col min="8" max="8" width="11.81640625" style="73" bestFit="1" customWidth="1"/>
    <col min="9" max="9" width="13.1796875" style="73" customWidth="1"/>
    <col min="10" max="10" width="8.7265625" style="73"/>
    <col min="11" max="11" width="13.1796875" style="73" customWidth="1"/>
    <col min="12" max="12" width="21.36328125" style="73" bestFit="1" customWidth="1"/>
  </cols>
  <sheetData>
    <row r="1" spans="1:12" ht="37" x14ac:dyDescent="0.35">
      <c r="A1" s="165" t="s">
        <v>0</v>
      </c>
      <c r="B1" s="116"/>
      <c r="C1" s="117" t="s">
        <v>2</v>
      </c>
      <c r="D1" s="168" t="s">
        <v>3</v>
      </c>
      <c r="E1" s="171" t="s">
        <v>4</v>
      </c>
      <c r="F1" s="156" t="s">
        <v>5</v>
      </c>
      <c r="G1" s="157"/>
      <c r="H1" s="156" t="s">
        <v>6</v>
      </c>
      <c r="I1" s="157"/>
      <c r="J1" s="156" t="s">
        <v>7</v>
      </c>
      <c r="K1" s="157"/>
      <c r="L1" s="160" t="s">
        <v>4</v>
      </c>
    </row>
    <row r="2" spans="1:12" ht="18.5" x14ac:dyDescent="0.35">
      <c r="A2" s="166"/>
      <c r="B2" s="118" t="s">
        <v>1</v>
      </c>
      <c r="C2" s="119"/>
      <c r="D2" s="169"/>
      <c r="E2" s="172"/>
      <c r="F2" s="158"/>
      <c r="G2" s="159"/>
      <c r="H2" s="158"/>
      <c r="I2" s="159"/>
      <c r="J2" s="158"/>
      <c r="K2" s="159"/>
      <c r="L2" s="161"/>
    </row>
    <row r="3" spans="1:12" ht="18.5" x14ac:dyDescent="0.35">
      <c r="A3" s="166"/>
      <c r="B3" s="120"/>
      <c r="C3" s="119"/>
      <c r="D3" s="169"/>
      <c r="E3" s="172"/>
      <c r="F3" s="121" t="s">
        <v>8</v>
      </c>
      <c r="G3" s="163" t="s">
        <v>9</v>
      </c>
      <c r="H3" s="121" t="s">
        <v>8</v>
      </c>
      <c r="I3" s="163" t="s">
        <v>9</v>
      </c>
      <c r="J3" s="121" t="s">
        <v>8</v>
      </c>
      <c r="K3" s="163" t="s">
        <v>9</v>
      </c>
      <c r="L3" s="161"/>
    </row>
    <row r="4" spans="1:12" ht="18.5" x14ac:dyDescent="0.35">
      <c r="A4" s="167"/>
      <c r="B4" s="122"/>
      <c r="C4" s="123"/>
      <c r="D4" s="170"/>
      <c r="E4" s="164"/>
      <c r="F4" s="124" t="s">
        <v>10</v>
      </c>
      <c r="G4" s="164"/>
      <c r="H4" s="124" t="s">
        <v>10</v>
      </c>
      <c r="I4" s="164"/>
      <c r="J4" s="124" t="s">
        <v>10</v>
      </c>
      <c r="K4" s="164"/>
      <c r="L4" s="162"/>
    </row>
    <row r="5" spans="1:12" s="73" customFormat="1" ht="18.5" x14ac:dyDescent="0.45">
      <c r="A5" s="148">
        <v>1</v>
      </c>
      <c r="B5" s="149">
        <v>2</v>
      </c>
      <c r="C5" s="149">
        <v>3</v>
      </c>
      <c r="D5" s="150">
        <v>4</v>
      </c>
      <c r="E5" s="150">
        <v>5</v>
      </c>
      <c r="F5" s="150">
        <v>6</v>
      </c>
      <c r="G5" s="150">
        <v>7</v>
      </c>
      <c r="H5" s="150">
        <v>8</v>
      </c>
      <c r="I5" s="150">
        <v>9</v>
      </c>
      <c r="J5" s="150">
        <v>10</v>
      </c>
      <c r="K5" s="150">
        <v>11</v>
      </c>
      <c r="L5" s="151">
        <v>12</v>
      </c>
    </row>
    <row r="6" spans="1:12" ht="18.5" x14ac:dyDescent="0.45">
      <c r="A6" s="88">
        <v>1</v>
      </c>
      <c r="B6" s="82" t="s">
        <v>46</v>
      </c>
      <c r="C6" s="83" t="s">
        <v>39</v>
      </c>
      <c r="D6" s="84"/>
      <c r="E6" s="84">
        <v>12</v>
      </c>
      <c r="F6" s="112"/>
      <c r="G6" s="112">
        <f t="shared" ref="G6:G40" si="0">F6*E6</f>
        <v>0</v>
      </c>
      <c r="H6" s="112"/>
      <c r="I6" s="112">
        <f t="shared" ref="I6:I40" si="1">H6*E6</f>
        <v>0</v>
      </c>
      <c r="J6" s="112"/>
      <c r="K6" s="112">
        <f t="shared" ref="K6:K40" si="2">J6*E6</f>
        <v>0</v>
      </c>
      <c r="L6" s="113">
        <f t="shared" ref="L6:L40" si="3">K6+I6+G6</f>
        <v>0</v>
      </c>
    </row>
    <row r="7" spans="1:12" ht="18.5" x14ac:dyDescent="0.45">
      <c r="A7" s="77"/>
      <c r="B7" s="94" t="s">
        <v>24</v>
      </c>
      <c r="C7" s="95" t="s">
        <v>47</v>
      </c>
      <c r="D7" s="97">
        <v>1</v>
      </c>
      <c r="E7" s="97">
        <f>D7*E6</f>
        <v>12</v>
      </c>
      <c r="F7" s="37"/>
      <c r="G7" s="37">
        <f t="shared" si="0"/>
        <v>0</v>
      </c>
      <c r="H7" s="37"/>
      <c r="I7" s="37">
        <f t="shared" si="1"/>
        <v>0</v>
      </c>
      <c r="J7" s="37"/>
      <c r="K7" s="37">
        <f t="shared" si="2"/>
        <v>0</v>
      </c>
      <c r="L7" s="38">
        <f t="shared" si="3"/>
        <v>0</v>
      </c>
    </row>
    <row r="8" spans="1:12" ht="37" x14ac:dyDescent="0.45">
      <c r="A8" s="77"/>
      <c r="B8" s="98" t="s">
        <v>48</v>
      </c>
      <c r="C8" s="95" t="s">
        <v>49</v>
      </c>
      <c r="D8" s="96" t="s">
        <v>13</v>
      </c>
      <c r="E8" s="96">
        <v>2</v>
      </c>
      <c r="F8" s="37"/>
      <c r="G8" s="37">
        <f t="shared" si="0"/>
        <v>0</v>
      </c>
      <c r="H8" s="37"/>
      <c r="I8" s="37">
        <f t="shared" si="1"/>
        <v>0</v>
      </c>
      <c r="J8" s="37">
        <v>0</v>
      </c>
      <c r="K8" s="37">
        <f t="shared" si="2"/>
        <v>0</v>
      </c>
      <c r="L8" s="38">
        <f t="shared" si="3"/>
        <v>0</v>
      </c>
    </row>
    <row r="9" spans="1:12" ht="18.5" x14ac:dyDescent="0.45">
      <c r="A9" s="77"/>
      <c r="B9" s="94" t="s">
        <v>50</v>
      </c>
      <c r="C9" s="95" t="s">
        <v>47</v>
      </c>
      <c r="D9" s="97">
        <v>1.1000000000000001</v>
      </c>
      <c r="E9" s="97">
        <f>D9*E6</f>
        <v>13.200000000000001</v>
      </c>
      <c r="F9" s="37"/>
      <c r="G9" s="37">
        <f t="shared" si="0"/>
        <v>0</v>
      </c>
      <c r="H9" s="37"/>
      <c r="I9" s="37">
        <f t="shared" si="1"/>
        <v>0</v>
      </c>
      <c r="J9" s="37"/>
      <c r="K9" s="37">
        <f t="shared" si="2"/>
        <v>0</v>
      </c>
      <c r="L9" s="38">
        <f t="shared" si="3"/>
        <v>0</v>
      </c>
    </row>
    <row r="10" spans="1:12" ht="18.5" x14ac:dyDescent="0.45">
      <c r="A10" s="77"/>
      <c r="B10" s="94" t="s">
        <v>51</v>
      </c>
      <c r="C10" s="95" t="s">
        <v>37</v>
      </c>
      <c r="D10" s="97">
        <v>6.25E-2</v>
      </c>
      <c r="E10" s="97">
        <f>D10*E6</f>
        <v>0.75</v>
      </c>
      <c r="F10" s="37"/>
      <c r="G10" s="37">
        <f t="shared" si="0"/>
        <v>0</v>
      </c>
      <c r="H10" s="37"/>
      <c r="I10" s="37">
        <f t="shared" si="1"/>
        <v>0</v>
      </c>
      <c r="J10" s="37"/>
      <c r="K10" s="37">
        <f t="shared" si="2"/>
        <v>0</v>
      </c>
      <c r="L10" s="38">
        <f t="shared" si="3"/>
        <v>0</v>
      </c>
    </row>
    <row r="11" spans="1:12" ht="18.5" x14ac:dyDescent="0.45">
      <c r="A11" s="88">
        <v>2</v>
      </c>
      <c r="B11" s="82" t="s">
        <v>52</v>
      </c>
      <c r="C11" s="83" t="s">
        <v>39</v>
      </c>
      <c r="D11" s="84"/>
      <c r="E11" s="84">
        <v>68</v>
      </c>
      <c r="F11" s="112"/>
      <c r="G11" s="112">
        <f t="shared" si="0"/>
        <v>0</v>
      </c>
      <c r="H11" s="112"/>
      <c r="I11" s="112">
        <f t="shared" si="1"/>
        <v>0</v>
      </c>
      <c r="J11" s="112"/>
      <c r="K11" s="112">
        <f t="shared" si="2"/>
        <v>0</v>
      </c>
      <c r="L11" s="113">
        <f t="shared" si="3"/>
        <v>0</v>
      </c>
    </row>
    <row r="12" spans="1:12" ht="18.5" x14ac:dyDescent="0.45">
      <c r="A12" s="77"/>
      <c r="B12" s="94" t="s">
        <v>24</v>
      </c>
      <c r="C12" s="95" t="s">
        <v>47</v>
      </c>
      <c r="D12" s="97">
        <v>1</v>
      </c>
      <c r="E12" s="97">
        <f>D12*E11</f>
        <v>68</v>
      </c>
      <c r="F12" s="37"/>
      <c r="G12" s="37">
        <f>F12*E12</f>
        <v>0</v>
      </c>
      <c r="H12" s="37"/>
      <c r="I12" s="37">
        <f>H12*E12</f>
        <v>0</v>
      </c>
      <c r="J12" s="37"/>
      <c r="K12" s="37">
        <f>J12*E12</f>
        <v>0</v>
      </c>
      <c r="L12" s="38">
        <f>K12+I12+G12</f>
        <v>0</v>
      </c>
    </row>
    <row r="13" spans="1:12" ht="37" x14ac:dyDescent="0.45">
      <c r="A13" s="89"/>
      <c r="B13" s="98" t="s">
        <v>53</v>
      </c>
      <c r="C13" s="95" t="s">
        <v>49</v>
      </c>
      <c r="D13" s="96" t="s">
        <v>13</v>
      </c>
      <c r="E13" s="96">
        <v>4</v>
      </c>
      <c r="F13" s="37"/>
      <c r="G13" s="37">
        <f t="shared" si="0"/>
        <v>0</v>
      </c>
      <c r="H13" s="37"/>
      <c r="I13" s="37">
        <f t="shared" si="1"/>
        <v>0</v>
      </c>
      <c r="J13" s="37">
        <v>0</v>
      </c>
      <c r="K13" s="37">
        <f t="shared" si="2"/>
        <v>0</v>
      </c>
      <c r="L13" s="38">
        <f t="shared" si="3"/>
        <v>0</v>
      </c>
    </row>
    <row r="14" spans="1:12" ht="18.5" x14ac:dyDescent="0.45">
      <c r="A14" s="77"/>
      <c r="B14" s="94" t="s">
        <v>54</v>
      </c>
      <c r="C14" s="95" t="s">
        <v>47</v>
      </c>
      <c r="D14" s="97">
        <v>1.1000000000000001</v>
      </c>
      <c r="E14" s="97">
        <f>D14*E11</f>
        <v>74.800000000000011</v>
      </c>
      <c r="F14" s="37"/>
      <c r="G14" s="37">
        <f t="shared" si="0"/>
        <v>0</v>
      </c>
      <c r="H14" s="37"/>
      <c r="I14" s="37">
        <f t="shared" si="1"/>
        <v>0</v>
      </c>
      <c r="J14" s="37"/>
      <c r="K14" s="37">
        <f t="shared" si="2"/>
        <v>0</v>
      </c>
      <c r="L14" s="38">
        <f t="shared" si="3"/>
        <v>0</v>
      </c>
    </row>
    <row r="15" spans="1:12" ht="18.5" x14ac:dyDescent="0.45">
      <c r="A15" s="77"/>
      <c r="B15" s="94" t="s">
        <v>51</v>
      </c>
      <c r="C15" s="95" t="s">
        <v>37</v>
      </c>
      <c r="D15" s="97">
        <v>4.9599999999999998E-2</v>
      </c>
      <c r="E15" s="97">
        <f>D15*E11</f>
        <v>3.3727999999999998</v>
      </c>
      <c r="F15" s="37"/>
      <c r="G15" s="37">
        <f t="shared" si="0"/>
        <v>0</v>
      </c>
      <c r="H15" s="37"/>
      <c r="I15" s="37">
        <f t="shared" si="1"/>
        <v>0</v>
      </c>
      <c r="J15" s="37"/>
      <c r="K15" s="37">
        <f t="shared" si="2"/>
        <v>0</v>
      </c>
      <c r="L15" s="38">
        <f t="shared" si="3"/>
        <v>0</v>
      </c>
    </row>
    <row r="16" spans="1:12" ht="18.5" x14ac:dyDescent="0.45">
      <c r="A16" s="88">
        <v>3</v>
      </c>
      <c r="B16" s="82" t="s">
        <v>55</v>
      </c>
      <c r="C16" s="83" t="s">
        <v>39</v>
      </c>
      <c r="D16" s="84"/>
      <c r="E16" s="84">
        <v>63</v>
      </c>
      <c r="F16" s="112"/>
      <c r="G16" s="112">
        <f t="shared" si="0"/>
        <v>0</v>
      </c>
      <c r="H16" s="112"/>
      <c r="I16" s="112">
        <f t="shared" si="1"/>
        <v>0</v>
      </c>
      <c r="J16" s="112"/>
      <c r="K16" s="112">
        <f t="shared" si="2"/>
        <v>0</v>
      </c>
      <c r="L16" s="113">
        <f t="shared" si="3"/>
        <v>0</v>
      </c>
    </row>
    <row r="17" spans="1:12" ht="37" x14ac:dyDescent="0.45">
      <c r="A17" s="89"/>
      <c r="B17" s="98" t="s">
        <v>56</v>
      </c>
      <c r="C17" s="95" t="s">
        <v>49</v>
      </c>
      <c r="D17" s="96">
        <v>1</v>
      </c>
      <c r="E17" s="96">
        <v>12</v>
      </c>
      <c r="F17" s="37"/>
      <c r="G17" s="37">
        <f t="shared" si="0"/>
        <v>0</v>
      </c>
      <c r="H17" s="37"/>
      <c r="I17" s="37">
        <f t="shared" si="1"/>
        <v>0</v>
      </c>
      <c r="J17" s="37">
        <v>0</v>
      </c>
      <c r="K17" s="37">
        <f t="shared" si="2"/>
        <v>0</v>
      </c>
      <c r="L17" s="38">
        <f t="shared" si="3"/>
        <v>0</v>
      </c>
    </row>
    <row r="18" spans="1:12" ht="18.5" x14ac:dyDescent="0.45">
      <c r="A18" s="77"/>
      <c r="B18" s="94" t="s">
        <v>24</v>
      </c>
      <c r="C18" s="95" t="s">
        <v>47</v>
      </c>
      <c r="D18" s="97">
        <v>1</v>
      </c>
      <c r="E18" s="97">
        <f>D18*E16</f>
        <v>63</v>
      </c>
      <c r="F18" s="37"/>
      <c r="G18" s="37">
        <f t="shared" si="0"/>
        <v>0</v>
      </c>
      <c r="H18" s="37"/>
      <c r="I18" s="37">
        <f t="shared" si="1"/>
        <v>0</v>
      </c>
      <c r="J18" s="37"/>
      <c r="K18" s="37">
        <f t="shared" si="2"/>
        <v>0</v>
      </c>
      <c r="L18" s="38">
        <f t="shared" si="3"/>
        <v>0</v>
      </c>
    </row>
    <row r="19" spans="1:12" ht="18.5" x14ac:dyDescent="0.45">
      <c r="A19" s="77"/>
      <c r="B19" s="94" t="s">
        <v>57</v>
      </c>
      <c r="C19" s="95" t="s">
        <v>47</v>
      </c>
      <c r="D19" s="97">
        <v>1.1000000000000001</v>
      </c>
      <c r="E19" s="97">
        <f>D19*E16</f>
        <v>69.300000000000011</v>
      </c>
      <c r="F19" s="37"/>
      <c r="G19" s="37">
        <f t="shared" si="0"/>
        <v>0</v>
      </c>
      <c r="H19" s="37"/>
      <c r="I19" s="37">
        <f t="shared" si="1"/>
        <v>0</v>
      </c>
      <c r="J19" s="37"/>
      <c r="K19" s="37">
        <f t="shared" si="2"/>
        <v>0</v>
      </c>
      <c r="L19" s="38">
        <f t="shared" si="3"/>
        <v>0</v>
      </c>
    </row>
    <row r="20" spans="1:12" ht="18.5" x14ac:dyDescent="0.45">
      <c r="A20" s="77"/>
      <c r="B20" s="94" t="s">
        <v>58</v>
      </c>
      <c r="C20" s="95" t="s">
        <v>59</v>
      </c>
      <c r="D20" s="97" t="s">
        <v>13</v>
      </c>
      <c r="E20" s="97">
        <v>1</v>
      </c>
      <c r="F20" s="37"/>
      <c r="G20" s="37">
        <f t="shared" si="0"/>
        <v>0</v>
      </c>
      <c r="H20" s="37"/>
      <c r="I20" s="37">
        <f t="shared" si="1"/>
        <v>0</v>
      </c>
      <c r="J20" s="37"/>
      <c r="K20" s="37">
        <f t="shared" si="2"/>
        <v>0</v>
      </c>
      <c r="L20" s="38">
        <f t="shared" si="3"/>
        <v>0</v>
      </c>
    </row>
    <row r="21" spans="1:12" ht="18.5" x14ac:dyDescent="0.45">
      <c r="A21" s="77"/>
      <c r="B21" s="94" t="s">
        <v>51</v>
      </c>
      <c r="C21" s="95" t="s">
        <v>37</v>
      </c>
      <c r="D21" s="97">
        <v>6.25E-2</v>
      </c>
      <c r="E21" s="97">
        <f>D21*E16</f>
        <v>3.9375</v>
      </c>
      <c r="F21" s="37"/>
      <c r="G21" s="37">
        <f t="shared" si="0"/>
        <v>0</v>
      </c>
      <c r="H21" s="37"/>
      <c r="I21" s="37">
        <f t="shared" si="1"/>
        <v>0</v>
      </c>
      <c r="J21" s="37"/>
      <c r="K21" s="37">
        <f t="shared" si="2"/>
        <v>0</v>
      </c>
      <c r="L21" s="38">
        <f t="shared" si="3"/>
        <v>0</v>
      </c>
    </row>
    <row r="22" spans="1:12" ht="18.5" x14ac:dyDescent="0.45">
      <c r="A22" s="88">
        <v>4</v>
      </c>
      <c r="B22" s="82" t="s">
        <v>60</v>
      </c>
      <c r="C22" s="83" t="s">
        <v>61</v>
      </c>
      <c r="D22" s="84"/>
      <c r="E22" s="84">
        <v>7</v>
      </c>
      <c r="F22" s="112"/>
      <c r="G22" s="112">
        <f t="shared" si="0"/>
        <v>0</v>
      </c>
      <c r="H22" s="112"/>
      <c r="I22" s="112">
        <f t="shared" si="1"/>
        <v>0</v>
      </c>
      <c r="J22" s="112"/>
      <c r="K22" s="112">
        <f t="shared" si="2"/>
        <v>0</v>
      </c>
      <c r="L22" s="113">
        <f t="shared" si="3"/>
        <v>0</v>
      </c>
    </row>
    <row r="23" spans="1:12" ht="18.5" x14ac:dyDescent="0.45">
      <c r="A23" s="77"/>
      <c r="B23" s="99" t="s">
        <v>24</v>
      </c>
      <c r="C23" s="100" t="s">
        <v>61</v>
      </c>
      <c r="D23" s="101">
        <v>1</v>
      </c>
      <c r="E23" s="101">
        <f>D23*E22</f>
        <v>7</v>
      </c>
      <c r="F23" s="36"/>
      <c r="G23" s="37">
        <f t="shared" si="0"/>
        <v>0</v>
      </c>
      <c r="H23" s="36"/>
      <c r="I23" s="37">
        <f t="shared" si="1"/>
        <v>0</v>
      </c>
      <c r="J23" s="36"/>
      <c r="K23" s="37">
        <f t="shared" si="2"/>
        <v>0</v>
      </c>
      <c r="L23" s="38">
        <f t="shared" si="3"/>
        <v>0</v>
      </c>
    </row>
    <row r="24" spans="1:12" ht="18.5" x14ac:dyDescent="0.45">
      <c r="A24" s="77"/>
      <c r="B24" s="99" t="s">
        <v>62</v>
      </c>
      <c r="C24" s="100" t="s">
        <v>26</v>
      </c>
      <c r="D24" s="101">
        <v>1.5</v>
      </c>
      <c r="E24" s="101">
        <f>D24*E22</f>
        <v>10.5</v>
      </c>
      <c r="F24" s="36"/>
      <c r="G24" s="37">
        <f t="shared" si="0"/>
        <v>0</v>
      </c>
      <c r="H24" s="36"/>
      <c r="I24" s="37">
        <f t="shared" si="1"/>
        <v>0</v>
      </c>
      <c r="J24" s="36"/>
      <c r="K24" s="37">
        <f t="shared" si="2"/>
        <v>0</v>
      </c>
      <c r="L24" s="38">
        <f t="shared" si="3"/>
        <v>0</v>
      </c>
    </row>
    <row r="25" spans="1:12" ht="18.5" x14ac:dyDescent="0.45">
      <c r="A25" s="77"/>
      <c r="B25" s="99" t="s">
        <v>36</v>
      </c>
      <c r="C25" s="100" t="s">
        <v>37</v>
      </c>
      <c r="D25" s="101">
        <v>1.99</v>
      </c>
      <c r="E25" s="101">
        <f>D25*E22</f>
        <v>13.93</v>
      </c>
      <c r="F25" s="36"/>
      <c r="G25" s="37">
        <f t="shared" si="0"/>
        <v>0</v>
      </c>
      <c r="H25" s="36"/>
      <c r="I25" s="37">
        <f t="shared" si="1"/>
        <v>0</v>
      </c>
      <c r="J25" s="36"/>
      <c r="K25" s="37">
        <f t="shared" si="2"/>
        <v>0</v>
      </c>
      <c r="L25" s="38">
        <f t="shared" si="3"/>
        <v>0</v>
      </c>
    </row>
    <row r="26" spans="1:12" ht="18.5" x14ac:dyDescent="0.45">
      <c r="A26" s="77"/>
      <c r="B26" s="99" t="s">
        <v>63</v>
      </c>
      <c r="C26" s="100" t="s">
        <v>49</v>
      </c>
      <c r="D26" s="101">
        <f>E22</f>
        <v>7</v>
      </c>
      <c r="E26" s="101">
        <v>8</v>
      </c>
      <c r="F26" s="36"/>
      <c r="G26" s="37">
        <f t="shared" si="0"/>
        <v>0</v>
      </c>
      <c r="H26" s="36"/>
      <c r="I26" s="37">
        <f t="shared" si="1"/>
        <v>0</v>
      </c>
      <c r="J26" s="36"/>
      <c r="K26" s="37">
        <f t="shared" si="2"/>
        <v>0</v>
      </c>
      <c r="L26" s="38">
        <f t="shared" si="3"/>
        <v>0</v>
      </c>
    </row>
    <row r="27" spans="1:12" ht="18.5" x14ac:dyDescent="0.45">
      <c r="A27" s="77"/>
      <c r="B27" s="99" t="s">
        <v>64</v>
      </c>
      <c r="C27" s="100" t="s">
        <v>49</v>
      </c>
      <c r="D27" s="101" t="s">
        <v>13</v>
      </c>
      <c r="E27" s="101">
        <v>4</v>
      </c>
      <c r="F27" s="36"/>
      <c r="G27" s="37">
        <f t="shared" si="0"/>
        <v>0</v>
      </c>
      <c r="H27" s="36"/>
      <c r="I27" s="37">
        <f t="shared" si="1"/>
        <v>0</v>
      </c>
      <c r="J27" s="36"/>
      <c r="K27" s="37">
        <f t="shared" si="2"/>
        <v>0</v>
      </c>
      <c r="L27" s="38">
        <f t="shared" si="3"/>
        <v>0</v>
      </c>
    </row>
    <row r="28" spans="1:12" ht="18.5" x14ac:dyDescent="0.45">
      <c r="A28" s="77"/>
      <c r="B28" s="99" t="s">
        <v>65</v>
      </c>
      <c r="C28" s="100" t="s">
        <v>49</v>
      </c>
      <c r="D28" s="101" t="s">
        <v>13</v>
      </c>
      <c r="E28" s="101">
        <v>12</v>
      </c>
      <c r="F28" s="102"/>
      <c r="G28" s="37">
        <f t="shared" si="0"/>
        <v>0</v>
      </c>
      <c r="H28" s="36"/>
      <c r="I28" s="37">
        <f t="shared" si="1"/>
        <v>0</v>
      </c>
      <c r="J28" s="36"/>
      <c r="K28" s="37">
        <f t="shared" si="2"/>
        <v>0</v>
      </c>
      <c r="L28" s="38">
        <f t="shared" si="3"/>
        <v>0</v>
      </c>
    </row>
    <row r="29" spans="1:12" ht="18.5" x14ac:dyDescent="0.45">
      <c r="A29" s="77"/>
      <c r="B29" s="99" t="s">
        <v>66</v>
      </c>
      <c r="C29" s="100" t="s">
        <v>67</v>
      </c>
      <c r="D29" s="101">
        <f>E22</f>
        <v>7</v>
      </c>
      <c r="E29" s="101">
        <v>8</v>
      </c>
      <c r="F29" s="103"/>
      <c r="G29" s="37">
        <f t="shared" si="0"/>
        <v>0</v>
      </c>
      <c r="H29" s="36"/>
      <c r="I29" s="37">
        <f t="shared" si="1"/>
        <v>0</v>
      </c>
      <c r="J29" s="36"/>
      <c r="K29" s="37">
        <f t="shared" si="2"/>
        <v>0</v>
      </c>
      <c r="L29" s="38">
        <f t="shared" si="3"/>
        <v>0</v>
      </c>
    </row>
    <row r="30" spans="1:12" ht="21" x14ac:dyDescent="0.45">
      <c r="A30" s="77"/>
      <c r="B30" s="99" t="s">
        <v>68</v>
      </c>
      <c r="C30" s="100" t="s">
        <v>69</v>
      </c>
      <c r="D30" s="101">
        <v>0.95</v>
      </c>
      <c r="E30" s="101">
        <f>D30*E22</f>
        <v>6.6499999999999995</v>
      </c>
      <c r="F30" s="104"/>
      <c r="G30" s="37">
        <f t="shared" si="0"/>
        <v>0</v>
      </c>
      <c r="H30" s="36"/>
      <c r="I30" s="37">
        <f t="shared" si="1"/>
        <v>0</v>
      </c>
      <c r="J30" s="36"/>
      <c r="K30" s="37">
        <f t="shared" si="2"/>
        <v>0</v>
      </c>
      <c r="L30" s="38">
        <f t="shared" si="3"/>
        <v>0</v>
      </c>
    </row>
    <row r="31" spans="1:12" ht="18.5" x14ac:dyDescent="0.45">
      <c r="A31" s="77"/>
      <c r="B31" s="99" t="s">
        <v>51</v>
      </c>
      <c r="C31" s="100" t="s">
        <v>37</v>
      </c>
      <c r="D31" s="101">
        <v>0.45</v>
      </c>
      <c r="E31" s="101">
        <f>D31*E22</f>
        <v>3.15</v>
      </c>
      <c r="F31" s="36"/>
      <c r="G31" s="37">
        <f t="shared" si="0"/>
        <v>0</v>
      </c>
      <c r="H31" s="36"/>
      <c r="I31" s="37">
        <f t="shared" si="1"/>
        <v>0</v>
      </c>
      <c r="J31" s="36"/>
      <c r="K31" s="37">
        <f t="shared" si="2"/>
        <v>0</v>
      </c>
      <c r="L31" s="38">
        <f t="shared" si="3"/>
        <v>0</v>
      </c>
    </row>
    <row r="32" spans="1:12" ht="18.5" x14ac:dyDescent="0.45">
      <c r="A32" s="88">
        <v>5</v>
      </c>
      <c r="B32" s="82" t="s">
        <v>70</v>
      </c>
      <c r="C32" s="83" t="s">
        <v>49</v>
      </c>
      <c r="D32" s="84"/>
      <c r="E32" s="84">
        <v>1</v>
      </c>
      <c r="F32" s="112"/>
      <c r="G32" s="112">
        <f t="shared" si="0"/>
        <v>0</v>
      </c>
      <c r="H32" s="112"/>
      <c r="I32" s="112">
        <f t="shared" si="1"/>
        <v>0</v>
      </c>
      <c r="J32" s="112"/>
      <c r="K32" s="112">
        <f t="shared" si="2"/>
        <v>0</v>
      </c>
      <c r="L32" s="113">
        <f t="shared" si="3"/>
        <v>0</v>
      </c>
    </row>
    <row r="33" spans="1:12" ht="18.5" x14ac:dyDescent="0.45">
      <c r="A33" s="77"/>
      <c r="B33" s="99" t="s">
        <v>24</v>
      </c>
      <c r="C33" s="100" t="s">
        <v>61</v>
      </c>
      <c r="D33" s="101">
        <v>1</v>
      </c>
      <c r="E33" s="101">
        <f>D33*E32</f>
        <v>1</v>
      </c>
      <c r="F33" s="36"/>
      <c r="G33" s="37">
        <f t="shared" si="0"/>
        <v>0</v>
      </c>
      <c r="H33" s="36"/>
      <c r="I33" s="37">
        <f t="shared" si="1"/>
        <v>0</v>
      </c>
      <c r="J33" s="36"/>
      <c r="K33" s="37">
        <f t="shared" si="2"/>
        <v>0</v>
      </c>
      <c r="L33" s="38">
        <f t="shared" si="3"/>
        <v>0</v>
      </c>
    </row>
    <row r="34" spans="1:12" ht="18.5" x14ac:dyDescent="0.45">
      <c r="A34" s="77"/>
      <c r="B34" s="99" t="s">
        <v>62</v>
      </c>
      <c r="C34" s="100" t="s">
        <v>26</v>
      </c>
      <c r="D34" s="101">
        <v>12.5</v>
      </c>
      <c r="E34" s="101">
        <f>D34*E32</f>
        <v>12.5</v>
      </c>
      <c r="F34" s="36"/>
      <c r="G34" s="37">
        <f t="shared" si="0"/>
        <v>0</v>
      </c>
      <c r="H34" s="36"/>
      <c r="I34" s="37">
        <f t="shared" si="1"/>
        <v>0</v>
      </c>
      <c r="J34" s="36"/>
      <c r="K34" s="37">
        <f t="shared" si="2"/>
        <v>0</v>
      </c>
      <c r="L34" s="38">
        <f t="shared" si="3"/>
        <v>0</v>
      </c>
    </row>
    <row r="35" spans="1:12" ht="18.5" x14ac:dyDescent="0.45">
      <c r="A35" s="77"/>
      <c r="B35" s="99" t="s">
        <v>71</v>
      </c>
      <c r="C35" s="100" t="s">
        <v>67</v>
      </c>
      <c r="D35" s="101" t="s">
        <v>13</v>
      </c>
      <c r="E35" s="101">
        <v>1</v>
      </c>
      <c r="F35" s="36"/>
      <c r="G35" s="37">
        <f t="shared" si="0"/>
        <v>0</v>
      </c>
      <c r="H35" s="36"/>
      <c r="I35" s="37">
        <f t="shared" si="1"/>
        <v>0</v>
      </c>
      <c r="J35" s="36"/>
      <c r="K35" s="37">
        <f t="shared" si="2"/>
        <v>0</v>
      </c>
      <c r="L35" s="38">
        <f t="shared" si="3"/>
        <v>0</v>
      </c>
    </row>
    <row r="36" spans="1:12" ht="18.5" x14ac:dyDescent="0.45">
      <c r="A36" s="77"/>
      <c r="B36" s="99" t="s">
        <v>51</v>
      </c>
      <c r="C36" s="100" t="s">
        <v>37</v>
      </c>
      <c r="D36" s="101">
        <v>6.2</v>
      </c>
      <c r="E36" s="101">
        <f>D36*E32</f>
        <v>6.2</v>
      </c>
      <c r="F36" s="36"/>
      <c r="G36" s="37">
        <f t="shared" si="0"/>
        <v>0</v>
      </c>
      <c r="H36" s="36"/>
      <c r="I36" s="37">
        <f t="shared" si="1"/>
        <v>0</v>
      </c>
      <c r="J36" s="36"/>
      <c r="K36" s="37">
        <f t="shared" si="2"/>
        <v>0</v>
      </c>
      <c r="L36" s="38">
        <f t="shared" si="3"/>
        <v>0</v>
      </c>
    </row>
    <row r="37" spans="1:12" ht="37" x14ac:dyDescent="0.45">
      <c r="A37" s="88">
        <v>6</v>
      </c>
      <c r="B37" s="90" t="s">
        <v>72</v>
      </c>
      <c r="C37" s="91" t="s">
        <v>73</v>
      </c>
      <c r="D37" s="92"/>
      <c r="E37" s="93">
        <f>14*3.15*0.7</f>
        <v>30.869999999999997</v>
      </c>
      <c r="F37" s="92"/>
      <c r="G37" s="112">
        <f t="shared" si="0"/>
        <v>0</v>
      </c>
      <c r="H37" s="92"/>
      <c r="I37" s="112">
        <f t="shared" si="1"/>
        <v>0</v>
      </c>
      <c r="J37" s="92"/>
      <c r="K37" s="112">
        <f t="shared" si="2"/>
        <v>0</v>
      </c>
      <c r="L37" s="113">
        <f t="shared" si="3"/>
        <v>0</v>
      </c>
    </row>
    <row r="38" spans="1:12" ht="18.5" x14ac:dyDescent="0.45">
      <c r="A38" s="85"/>
      <c r="B38" s="86" t="s">
        <v>74</v>
      </c>
      <c r="C38" s="109" t="s">
        <v>30</v>
      </c>
      <c r="D38" s="106">
        <v>0.65</v>
      </c>
      <c r="E38" s="107">
        <f>E37*D38</f>
        <v>20.0655</v>
      </c>
      <c r="F38" s="105"/>
      <c r="G38" s="37">
        <f t="shared" si="0"/>
        <v>0</v>
      </c>
      <c r="H38" s="108"/>
      <c r="I38" s="37">
        <f t="shared" si="1"/>
        <v>0</v>
      </c>
      <c r="J38" s="105"/>
      <c r="K38" s="37">
        <f t="shared" si="2"/>
        <v>0</v>
      </c>
      <c r="L38" s="38">
        <f t="shared" si="3"/>
        <v>0</v>
      </c>
    </row>
    <row r="39" spans="1:12" ht="18.5" x14ac:dyDescent="0.45">
      <c r="A39" s="85"/>
      <c r="B39" s="87" t="s">
        <v>75</v>
      </c>
      <c r="C39" s="109" t="s">
        <v>76</v>
      </c>
      <c r="D39" s="105">
        <v>0.35</v>
      </c>
      <c r="E39" s="107">
        <f>D39*E37</f>
        <v>10.804499999999999</v>
      </c>
      <c r="F39" s="108"/>
      <c r="G39" s="37">
        <f t="shared" si="0"/>
        <v>0</v>
      </c>
      <c r="H39" s="105"/>
      <c r="I39" s="37">
        <f t="shared" si="1"/>
        <v>0</v>
      </c>
      <c r="J39" s="105"/>
      <c r="K39" s="37">
        <f t="shared" si="2"/>
        <v>0</v>
      </c>
      <c r="L39" s="38">
        <f t="shared" si="3"/>
        <v>0</v>
      </c>
    </row>
    <row r="40" spans="1:12" ht="18.5" x14ac:dyDescent="0.45">
      <c r="A40" s="85"/>
      <c r="B40" s="87" t="s">
        <v>77</v>
      </c>
      <c r="C40" s="109" t="s">
        <v>37</v>
      </c>
      <c r="D40" s="106">
        <v>2.2799999999999997E-2</v>
      </c>
      <c r="E40" s="107">
        <f>D40*E37</f>
        <v>0.70383599999999991</v>
      </c>
      <c r="F40" s="108"/>
      <c r="G40" s="37">
        <f t="shared" si="0"/>
        <v>0</v>
      </c>
      <c r="H40" s="105"/>
      <c r="I40" s="37">
        <f t="shared" si="1"/>
        <v>0</v>
      </c>
      <c r="J40" s="105"/>
      <c r="K40" s="37">
        <f t="shared" si="2"/>
        <v>0</v>
      </c>
      <c r="L40" s="38">
        <f t="shared" si="3"/>
        <v>0</v>
      </c>
    </row>
    <row r="41" spans="1:12" ht="18.5" x14ac:dyDescent="0.45">
      <c r="A41" s="125">
        <v>7</v>
      </c>
      <c r="B41" s="126" t="s">
        <v>9</v>
      </c>
      <c r="C41" s="127"/>
      <c r="D41" s="128"/>
      <c r="E41" s="129"/>
      <c r="F41" s="130"/>
      <c r="G41" s="131">
        <f>SUM(G6:G40)</f>
        <v>0</v>
      </c>
      <c r="H41" s="132"/>
      <c r="I41" s="131">
        <f>SUM(I6:I40)</f>
        <v>0</v>
      </c>
      <c r="J41" s="132"/>
      <c r="K41" s="131">
        <f>SUM(K6:K40)</f>
        <v>0</v>
      </c>
      <c r="L41" s="131">
        <f>SUM(L6:L40)</f>
        <v>0</v>
      </c>
    </row>
    <row r="42" spans="1:12" ht="18.5" x14ac:dyDescent="0.45">
      <c r="A42" s="77"/>
      <c r="B42" s="74" t="s">
        <v>42</v>
      </c>
      <c r="C42" s="110">
        <v>0</v>
      </c>
      <c r="D42" s="78"/>
      <c r="E42" s="79"/>
      <c r="F42" s="75"/>
      <c r="G42" s="114"/>
      <c r="H42" s="76"/>
      <c r="I42" s="114"/>
      <c r="J42" s="76"/>
      <c r="K42" s="114"/>
      <c r="L42" s="115">
        <f>L41*C42</f>
        <v>0</v>
      </c>
    </row>
    <row r="43" spans="1:12" ht="18.5" x14ac:dyDescent="0.45">
      <c r="A43" s="133"/>
      <c r="B43" s="126" t="s">
        <v>9</v>
      </c>
      <c r="C43" s="134"/>
      <c r="D43" s="135"/>
      <c r="E43" s="136"/>
      <c r="F43" s="130"/>
      <c r="G43" s="137"/>
      <c r="H43" s="132"/>
      <c r="I43" s="137"/>
      <c r="J43" s="132"/>
      <c r="K43" s="137"/>
      <c r="L43" s="131">
        <f>L42+L41</f>
        <v>0</v>
      </c>
    </row>
    <row r="44" spans="1:12" ht="18.5" x14ac:dyDescent="0.45">
      <c r="A44" s="77"/>
      <c r="B44" s="74" t="s">
        <v>43</v>
      </c>
      <c r="C44" s="110">
        <v>0</v>
      </c>
      <c r="D44" s="78"/>
      <c r="E44" s="79"/>
      <c r="F44" s="75"/>
      <c r="G44" s="114"/>
      <c r="H44" s="76"/>
      <c r="I44" s="114"/>
      <c r="J44" s="76"/>
      <c r="K44" s="114"/>
      <c r="L44" s="115">
        <f>L43*C44</f>
        <v>0</v>
      </c>
    </row>
    <row r="45" spans="1:12" ht="18.5" x14ac:dyDescent="0.45">
      <c r="A45" s="133"/>
      <c r="B45" s="126" t="s">
        <v>9</v>
      </c>
      <c r="C45" s="134"/>
      <c r="D45" s="138"/>
      <c r="E45" s="136"/>
      <c r="F45" s="130"/>
      <c r="G45" s="137"/>
      <c r="H45" s="132"/>
      <c r="I45" s="137"/>
      <c r="J45" s="132"/>
      <c r="K45" s="137"/>
      <c r="L45" s="131">
        <f>L44+L43</f>
        <v>0</v>
      </c>
    </row>
    <row r="46" spans="1:12" ht="18.5" x14ac:dyDescent="0.45">
      <c r="A46" s="80"/>
      <c r="B46" s="74" t="s">
        <v>44</v>
      </c>
      <c r="C46" s="110">
        <v>0</v>
      </c>
      <c r="D46" s="81"/>
      <c r="E46" s="81"/>
      <c r="F46" s="75"/>
      <c r="G46" s="114"/>
      <c r="H46" s="76"/>
      <c r="I46" s="114"/>
      <c r="J46" s="76"/>
      <c r="K46" s="114"/>
      <c r="L46" s="115">
        <f>L45*C46</f>
        <v>0</v>
      </c>
    </row>
    <row r="47" spans="1:12" ht="18.5" x14ac:dyDescent="0.35">
      <c r="A47" s="133"/>
      <c r="B47" s="126" t="s">
        <v>9</v>
      </c>
      <c r="C47" s="139"/>
      <c r="D47" s="136"/>
      <c r="E47" s="136"/>
      <c r="F47" s="130"/>
      <c r="G47" s="137"/>
      <c r="H47" s="132"/>
      <c r="I47" s="137"/>
      <c r="J47" s="132"/>
      <c r="K47" s="137"/>
      <c r="L47" s="131">
        <f>L46+L45</f>
        <v>0</v>
      </c>
    </row>
    <row r="48" spans="1:12" ht="18.5" x14ac:dyDescent="0.45">
      <c r="A48" s="77"/>
      <c r="B48" s="74" t="s">
        <v>45</v>
      </c>
      <c r="C48" s="110">
        <v>0.18</v>
      </c>
      <c r="D48" s="79"/>
      <c r="E48" s="79"/>
      <c r="F48" s="75"/>
      <c r="G48" s="114"/>
      <c r="H48" s="76"/>
      <c r="I48" s="114"/>
      <c r="J48" s="76"/>
      <c r="K48" s="114"/>
      <c r="L48" s="115">
        <f>L47*C48</f>
        <v>0</v>
      </c>
    </row>
    <row r="49" spans="1:12" ht="19" thickBot="1" x14ac:dyDescent="0.4">
      <c r="A49" s="140"/>
      <c r="B49" s="141" t="s">
        <v>9</v>
      </c>
      <c r="C49" s="142"/>
      <c r="D49" s="143"/>
      <c r="E49" s="143"/>
      <c r="F49" s="144"/>
      <c r="G49" s="145"/>
      <c r="H49" s="146"/>
      <c r="I49" s="145"/>
      <c r="J49" s="146"/>
      <c r="K49" s="145"/>
      <c r="L49" s="147">
        <f>L48+L47</f>
        <v>0</v>
      </c>
    </row>
  </sheetData>
  <mergeCells count="10">
    <mergeCell ref="A1:A4"/>
    <mergeCell ref="D1:D4"/>
    <mergeCell ref="E1:E4"/>
    <mergeCell ref="F1:G2"/>
    <mergeCell ref="H1:I2"/>
    <mergeCell ref="J1:K2"/>
    <mergeCell ref="L1:L4"/>
    <mergeCell ref="G3:G4"/>
    <mergeCell ref="I3:I4"/>
    <mergeCell ref="K3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5"/>
  <sheetViews>
    <sheetView workbookViewId="0">
      <selection activeCell="D13" sqref="D13"/>
    </sheetView>
  </sheetViews>
  <sheetFormatPr defaultRowHeight="14.5" x14ac:dyDescent="0.35"/>
  <cols>
    <col min="2" max="2" width="2.90625" bestFit="1" customWidth="1"/>
    <col min="3" max="3" width="35.36328125" bestFit="1" customWidth="1"/>
    <col min="4" max="4" width="11.81640625" bestFit="1" customWidth="1"/>
    <col min="6" max="6" width="15.36328125" customWidth="1"/>
  </cols>
  <sheetData>
    <row r="3" spans="2:6" x14ac:dyDescent="0.35">
      <c r="B3" s="152"/>
      <c r="C3" s="154" t="s">
        <v>83</v>
      </c>
      <c r="D3" s="152"/>
    </row>
    <row r="4" spans="2:6" x14ac:dyDescent="0.35">
      <c r="B4" s="152"/>
      <c r="C4" s="152"/>
      <c r="D4" s="152"/>
    </row>
    <row r="5" spans="2:6" x14ac:dyDescent="0.35">
      <c r="B5" s="152" t="s">
        <v>0</v>
      </c>
      <c r="C5" s="155" t="s">
        <v>78</v>
      </c>
      <c r="D5" s="152" t="s">
        <v>79</v>
      </c>
    </row>
    <row r="6" spans="2:6" x14ac:dyDescent="0.35">
      <c r="B6" s="152">
        <v>1</v>
      </c>
      <c r="C6" s="154" t="s">
        <v>80</v>
      </c>
      <c r="D6" s="153">
        <f>გრუნტი!L40</f>
        <v>0</v>
      </c>
    </row>
    <row r="7" spans="2:6" x14ac:dyDescent="0.35">
      <c r="B7" s="152">
        <v>2</v>
      </c>
      <c r="C7" s="154" t="s">
        <v>81</v>
      </c>
      <c r="D7" s="153">
        <f>კანლიზაცია!L49</f>
        <v>0</v>
      </c>
    </row>
    <row r="8" spans="2:6" x14ac:dyDescent="0.35">
      <c r="B8" s="152">
        <v>3</v>
      </c>
      <c r="C8" s="154" t="s">
        <v>82</v>
      </c>
      <c r="D8" s="153">
        <f>D6+D7</f>
        <v>0</v>
      </c>
    </row>
    <row r="12" spans="2:6" x14ac:dyDescent="0.35">
      <c r="F12" t="s">
        <v>13</v>
      </c>
    </row>
    <row r="15" spans="2:6" x14ac:dyDescent="0.35">
      <c r="C15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VVDU5HPDTQC2-32-1365734</_dlc_DocId>
    <_dlc_DocIdUrl xmlns="a5444ea2-90b0-4ece-a612-f39e0dd9a22f">
      <Url>https://docflow.socar.ge/dms/ERequests/_layouts/15/DocIdRedir.aspx?ID=VVDU5HPDTQC2-32-1365734</Url>
      <Description>VVDU5HPDTQC2-32-1365734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D08914C29B8A48924DA6114B2BDD70" ma:contentTypeVersion="0" ma:contentTypeDescription="Создание документа." ma:contentTypeScope="" ma:versionID="9a5f863fca707b93dc0e8895ad7a70cc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B945E8-2BD7-4B9F-A83A-969ED923AFBD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a5444ea2-90b0-4ece-a612-f39e0dd9a22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188CA21-C862-49FE-AABA-ED46158EF72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6C1E0FF-FE62-4372-8F7B-2019F26213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21D30CA-4B0D-4148-94ED-8290C61C21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გრუნტი</vt:lpstr>
      <vt:lpstr>კანლიზაცია</vt:lpstr>
      <vt:lpstr>ჯამი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Merab Mgeladze</dc:creator>
  <cp:lastModifiedBy>Nana Shaishmelashvili</cp:lastModifiedBy>
  <dcterms:created xsi:type="dcterms:W3CDTF">2026-04-03T05:03:32Z</dcterms:created>
  <dcterms:modified xsi:type="dcterms:W3CDTF">2026-04-03T13:20:09Z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0x01010058D08914C29B8A48924DA6114B2BDD70</vt:lpwstr>
  </property>
  <property fmtid="{D5CDD505-2E9C-101B-9397-08002B2CF9AE}" pid="3" name="_dlc_DocIdItemGuid">
    <vt:lpwstr>dda126a4-f093-4897-8d22-ffa2a92c3769</vt:lpwstr>
  </property>
</Properties>
</file>