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ttevdoradze\Desktop\"/>
    </mc:Choice>
  </mc:AlternateContent>
  <xr:revisionPtr revIDLastSave="0" documentId="13_ncr:1_{6F151C32-2025-4223-B1A7-3BF071DC9436}" xr6:coauthVersionLast="47" xr6:coauthVersionMax="47" xr10:uidLastSave="{00000000-0000-0000-0000-000000000000}"/>
  <bookViews>
    <workbookView xWindow="-110" yWindow="-110" windowWidth="19420" windowHeight="11620" tabRatio="781" firstSheet="2" activeTab="2" xr2:uid="{00000000-000D-0000-FFFF-FFFF00000000}"/>
  </bookViews>
  <sheets>
    <sheet name="Sheet1" sheetId="9" state="hidden" r:id="rId1"/>
    <sheet name="შეჯამება" sheetId="8" r:id="rId2"/>
    <sheet name="Sheet2" sheetId="10" r:id="rId3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8" l="1"/>
  <c r="M46" i="9" l="1"/>
  <c r="I46" i="9"/>
  <c r="E46" i="9"/>
  <c r="S45" i="9"/>
  <c r="R45" i="9"/>
  <c r="N45" i="9"/>
  <c r="L45" i="9"/>
  <c r="J45" i="9"/>
  <c r="H45" i="9"/>
  <c r="F45" i="9"/>
  <c r="S44" i="9"/>
  <c r="R44" i="9"/>
  <c r="N44" i="9"/>
  <c r="L44" i="9"/>
  <c r="J44" i="9"/>
  <c r="H44" i="9"/>
  <c r="S43" i="9"/>
  <c r="R43" i="9"/>
  <c r="N43" i="9"/>
  <c r="L43" i="9"/>
  <c r="J43" i="9"/>
  <c r="H43" i="9"/>
  <c r="R42" i="9"/>
  <c r="S42" i="9" s="1"/>
  <c r="N42" i="9"/>
  <c r="K42" i="9"/>
  <c r="L42" i="9" s="1"/>
  <c r="H42" i="9"/>
  <c r="R41" i="9"/>
  <c r="S41" i="9" s="1"/>
  <c r="N41" i="9"/>
  <c r="H41" i="9"/>
  <c r="F41" i="9"/>
  <c r="K41" i="9" s="1"/>
  <c r="L41" i="9" s="1"/>
  <c r="S40" i="9"/>
  <c r="R40" i="9"/>
  <c r="N40" i="9"/>
  <c r="K40" i="9"/>
  <c r="L40" i="9" s="1"/>
  <c r="H40" i="9"/>
  <c r="F40" i="9"/>
  <c r="R39" i="9"/>
  <c r="S39" i="9" s="1"/>
  <c r="N39" i="9"/>
  <c r="L39" i="9"/>
  <c r="H39" i="9"/>
  <c r="F39" i="9"/>
  <c r="S38" i="9"/>
  <c r="N38" i="9"/>
  <c r="L38" i="9"/>
  <c r="J38" i="9"/>
  <c r="H38" i="9"/>
  <c r="F38" i="9"/>
  <c r="R37" i="9"/>
  <c r="S37" i="9" s="1"/>
  <c r="N37" i="9"/>
  <c r="L37" i="9"/>
  <c r="J37" i="9"/>
  <c r="H37" i="9"/>
  <c r="F37" i="9"/>
  <c r="S36" i="9"/>
  <c r="N36" i="9"/>
  <c r="L36" i="9"/>
  <c r="J36" i="9"/>
  <c r="H36" i="9"/>
  <c r="F36" i="9"/>
  <c r="S35" i="9"/>
  <c r="R35" i="9"/>
  <c r="N35" i="9"/>
  <c r="L35" i="9"/>
  <c r="J35" i="9"/>
  <c r="H35" i="9"/>
  <c r="F35" i="9"/>
  <c r="S34" i="9"/>
  <c r="N34" i="9"/>
  <c r="L34" i="9"/>
  <c r="J34" i="9"/>
  <c r="H34" i="9"/>
  <c r="F34" i="9"/>
  <c r="S33" i="9"/>
  <c r="R33" i="9"/>
  <c r="N33" i="9"/>
  <c r="L33" i="9"/>
  <c r="J33" i="9"/>
  <c r="H33" i="9"/>
  <c r="F33" i="9"/>
  <c r="S32" i="9"/>
  <c r="R32" i="9"/>
  <c r="N32" i="9"/>
  <c r="L32" i="9"/>
  <c r="J32" i="9"/>
  <c r="H32" i="9"/>
  <c r="S31" i="9"/>
  <c r="N31" i="9"/>
  <c r="L31" i="9"/>
  <c r="J31" i="9"/>
  <c r="H31" i="9"/>
  <c r="F31" i="9"/>
  <c r="S30" i="9"/>
  <c r="R30" i="9"/>
  <c r="N30" i="9"/>
  <c r="L30" i="9"/>
  <c r="J30" i="9"/>
  <c r="H30" i="9"/>
  <c r="F30" i="9"/>
  <c r="R29" i="9"/>
  <c r="S29" i="9" s="1"/>
  <c r="N29" i="9"/>
  <c r="L29" i="9"/>
  <c r="J29" i="9"/>
  <c r="H29" i="9"/>
  <c r="F29" i="9"/>
  <c r="R28" i="9"/>
  <c r="S28" i="9" s="1"/>
  <c r="N28" i="9"/>
  <c r="L28" i="9"/>
  <c r="J28" i="9"/>
  <c r="H28" i="9"/>
  <c r="F28" i="9"/>
  <c r="R27" i="9"/>
  <c r="S27" i="9" s="1"/>
  <c r="N27" i="9"/>
  <c r="L27" i="9"/>
  <c r="J27" i="9"/>
  <c r="H27" i="9"/>
  <c r="F27" i="9"/>
  <c r="R26" i="9"/>
  <c r="S26" i="9" s="1"/>
  <c r="N26" i="9"/>
  <c r="L26" i="9"/>
  <c r="J26" i="9"/>
  <c r="H26" i="9"/>
  <c r="F26" i="9"/>
  <c r="R25" i="9"/>
  <c r="S25" i="9" s="1"/>
  <c r="N25" i="9"/>
  <c r="L25" i="9"/>
  <c r="J25" i="9"/>
  <c r="H25" i="9"/>
  <c r="F25" i="9"/>
  <c r="R24" i="9"/>
  <c r="S24" i="9" s="1"/>
  <c r="N24" i="9"/>
  <c r="L24" i="9"/>
  <c r="J24" i="9"/>
  <c r="H24" i="9"/>
  <c r="F24" i="9"/>
  <c r="R23" i="9"/>
  <c r="S23" i="9" s="1"/>
  <c r="N23" i="9"/>
  <c r="L23" i="9"/>
  <c r="J23" i="9"/>
  <c r="H23" i="9"/>
  <c r="F23" i="9"/>
  <c r="R22" i="9"/>
  <c r="S22" i="9" s="1"/>
  <c r="N22" i="9"/>
  <c r="L22" i="9"/>
  <c r="J22" i="9"/>
  <c r="H22" i="9"/>
  <c r="F22" i="9"/>
  <c r="R21" i="9"/>
  <c r="S21" i="9" s="1"/>
  <c r="N21" i="9"/>
  <c r="L21" i="9"/>
  <c r="J21" i="9"/>
  <c r="H21" i="9"/>
  <c r="F21" i="9"/>
  <c r="R20" i="9"/>
  <c r="S20" i="9" s="1"/>
  <c r="N20" i="9"/>
  <c r="L20" i="9"/>
  <c r="J20" i="9"/>
  <c r="H20" i="9"/>
  <c r="F20" i="9"/>
  <c r="S19" i="9"/>
  <c r="R19" i="9"/>
  <c r="N19" i="9"/>
  <c r="L19" i="9"/>
  <c r="J19" i="9"/>
  <c r="H19" i="9"/>
  <c r="F19" i="9"/>
  <c r="S18" i="9"/>
  <c r="R18" i="9"/>
  <c r="N18" i="9"/>
  <c r="L18" i="9"/>
  <c r="J18" i="9"/>
  <c r="H18" i="9"/>
  <c r="R17" i="9"/>
  <c r="S17" i="9" s="1"/>
  <c r="N17" i="9"/>
  <c r="L17" i="9"/>
  <c r="J17" i="9"/>
  <c r="H17" i="9"/>
  <c r="F17" i="9"/>
  <c r="R16" i="9"/>
  <c r="S16" i="9" s="1"/>
  <c r="N16" i="9"/>
  <c r="L16" i="9"/>
  <c r="J16" i="9"/>
  <c r="H16" i="9"/>
  <c r="F16" i="9"/>
  <c r="S15" i="9"/>
  <c r="N15" i="9"/>
  <c r="L15" i="9"/>
  <c r="J15" i="9"/>
  <c r="H15" i="9"/>
  <c r="F15" i="9"/>
  <c r="S14" i="9"/>
  <c r="N14" i="9"/>
  <c r="L14" i="9"/>
  <c r="J14" i="9"/>
  <c r="H14" i="9"/>
  <c r="F14" i="9"/>
  <c r="S13" i="9"/>
  <c r="R13" i="9"/>
  <c r="N13" i="9"/>
  <c r="L13" i="9"/>
  <c r="J13" i="9"/>
  <c r="H13" i="9"/>
  <c r="F13" i="9"/>
  <c r="S12" i="9"/>
  <c r="R12" i="9"/>
  <c r="N12" i="9"/>
  <c r="L12" i="9"/>
  <c r="J12" i="9"/>
  <c r="H12" i="9"/>
  <c r="F12" i="9"/>
  <c r="R11" i="9"/>
  <c r="S11" i="9" s="1"/>
  <c r="N11" i="9"/>
  <c r="L11" i="9"/>
  <c r="J11" i="9"/>
  <c r="H11" i="9"/>
  <c r="F11" i="9"/>
  <c r="S10" i="9"/>
  <c r="N10" i="9"/>
  <c r="L10" i="9"/>
  <c r="J10" i="9"/>
  <c r="H10" i="9"/>
  <c r="F10" i="9"/>
  <c r="R9" i="9"/>
  <c r="S9" i="9" s="1"/>
  <c r="N9" i="9"/>
  <c r="L9" i="9"/>
  <c r="J9" i="9"/>
  <c r="H9" i="9"/>
  <c r="F9" i="9"/>
  <c r="R8" i="9"/>
  <c r="S8" i="9" s="1"/>
  <c r="N8" i="9"/>
  <c r="L8" i="9"/>
  <c r="J8" i="9"/>
  <c r="H8" i="9"/>
  <c r="F8" i="9"/>
  <c r="S7" i="9"/>
  <c r="N7" i="9"/>
  <c r="L7" i="9"/>
  <c r="J7" i="9"/>
  <c r="H7" i="9"/>
  <c r="F7" i="9"/>
  <c r="R6" i="9"/>
  <c r="S6" i="9" s="1"/>
  <c r="N6" i="9"/>
  <c r="L6" i="9"/>
  <c r="J6" i="9"/>
  <c r="H6" i="9"/>
  <c r="F6" i="9"/>
  <c r="R5" i="9"/>
  <c r="S5" i="9" s="1"/>
  <c r="N5" i="9"/>
  <c r="L5" i="9"/>
  <c r="J5" i="9"/>
  <c r="H5" i="9"/>
  <c r="G46" i="9" s="1"/>
  <c r="F5" i="9"/>
  <c r="K46" i="9" l="1"/>
  <c r="C2" i="8" l="1" a="1"/>
  <c r="C2" i="8" s="1"/>
  <c r="D2" i="8" s="1"/>
  <c r="C5" i="8"/>
  <c r="D5" i="8" s="1"/>
  <c r="C8" i="8"/>
  <c r="D8" i="8" s="1"/>
  <c r="C6" i="8"/>
  <c r="D6" i="8" s="1"/>
  <c r="C7" i="8"/>
  <c r="D7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tc={577AA111-FE10-4DB0-995D-057D752B2EC9}</author>
    <author>tc={48B1587D-7B51-4D63-8079-5B7DB4271AEC}</author>
    <author>tc={94BE2F8D-4C80-4FE1-BBDE-15A4ED64E3B9}</author>
    <author>tc={8A6D7064-47DE-4723-BCDE-C6379155E33C}</author>
    <author>tc={26CE3195-4C44-4112-B022-D536B2E11A17}</author>
  </authors>
  <commentList>
    <comment ref="F32" authorId="0" shapeId="0" xr:uid="{577AA111-FE10-4DB0-995D-057D752B2EC9}">
      <text>
        <t>[Threaded comment]
Your version of Excel allows you to read this threaded comment; however, any edits to it will get removed if the file is opened in a newer version of Excel. Learn more: https://go.microsoft.com/fwlink/?linkid=870924
Comment:
    ამ პოზიციაზე  ვერ ვიღებთ მონაწილეობას.</t>
      </text>
    </comment>
    <comment ref="F39" authorId="1" shapeId="0" xr:uid="{48B1587D-7B51-4D63-8079-5B7DB4271AEC}">
      <text>
        <t>[Threaded comment]
Your version of Excel allows you to read this threaded comment; however, any edits to it will get removed if the file is opened in a newer version of Excel. Learn more: https://go.microsoft.com/fwlink/?linkid=870924
Comment:
    ვინაიდან რამოდენიმე ზომაა მოცემული მივუთითეთ 1 კვ.მ ღირებულება</t>
      </text>
    </comment>
    <comment ref="F42" authorId="2" shapeId="0" xr:uid="{94BE2F8D-4C80-4FE1-BBDE-15A4ED64E3B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ფასი დამოკიდებულია რაოდენობაზე		
</t>
      </text>
    </comment>
    <comment ref="F43" authorId="3" shapeId="0" xr:uid="{8A6D7064-47DE-4723-BCDE-C6379155E33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ამ პოზიციაში ვერ ვიღებთ მონაწილეობას		
</t>
      </text>
    </comment>
    <comment ref="F44" authorId="4" shapeId="0" xr:uid="{26CE3195-4C44-4112-B022-D536B2E11A1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ამ პოზიციაში ვერ ვიღებთ მონაწილეობას		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<sst xmlns="http://schemas.openxmlformats.org/spreadsheetml/2006/main" count="153" uniqueCount="84">
  <si>
    <t>#</t>
  </si>
  <si>
    <t>დასახელება</t>
  </si>
  <si>
    <t>20-50</t>
  </si>
  <si>
    <t>პოსტერი პვხ (800x1600), 3მმ, თავში და ბოლოში ძლიერი მაგნიტებით მთელს გაყოლებაზე</t>
  </si>
  <si>
    <t>საქაღადე, A4 ზომა, ბრენდირებით</t>
  </si>
  <si>
    <t>პოსტერი, პვხ, 45*45, ძუის საკიდით</t>
  </si>
  <si>
    <t>მოცულობითი სტიკერები, 1 კვ/სმ</t>
  </si>
  <si>
    <t>სტიკერი ეკო სოლვეტი, 1კვ/მ</t>
  </si>
  <si>
    <t>სტიკერი uv ბეჭდვა, 1კვ/მ</t>
  </si>
  <si>
    <t>5000-10000</t>
  </si>
  <si>
    <t>კონვერტი A4 / 80 გრ</t>
  </si>
  <si>
    <t>კონვერტი A5/ 80გრ</t>
  </si>
  <si>
    <t>ბლანკი A4 /120გრ/ უკანა მხარეს დანომრილი</t>
  </si>
  <si>
    <t>აგენტის შესავსები ფორმა, A4, 120 გრ თაბახი</t>
  </si>
  <si>
    <t>ფლაერი / დასადგმელი/10სმX10სმ  250 გრ ცარცი, მატი,</t>
  </si>
  <si>
    <t>ფლაიერი/დასადგმელი/15სმX15სმ/ 250 გრ ცარცი, მატი</t>
  </si>
  <si>
    <t xml:space="preserve">სავიზიტო ბარათი ,300 გრამიანი ცარცის ქაღალდი, მატი, ლამინაციით;
ზომა: 8,5*5,5 სმ; გვერდებს მომრგვალებით
</t>
  </si>
  <si>
    <t>ბრენდირებული ფანქარი, შავი ფერის გულანა და საშვლელიც შავი, ბრენდირება ერთფერში</t>
  </si>
  <si>
    <t>პოსტერი პვხ (1800x1600), 3მმ, თავში და ბოლოში ძლიერი მაგნიტებით მთელს გაყოლებაზე</t>
  </si>
  <si>
    <t>პოსტერი/ფირი -  ორი ზომა (წინა და უკანა მხარე 119სმX 46 სმზე და 120 სმ X47სმ-ზე; წინა და უკანა მხარე 122X49 და 122X51)</t>
  </si>
  <si>
    <t>აბრა, პვხ სერვისცენტის, სამუშაო საათები, 25*10 სმ, ორმხრივი ბეჭდვა, ძუის საკიდით და სილიკონის სამაგრით.</t>
  </si>
  <si>
    <t>პოსტერი A4, 170 გრ, მატი</t>
  </si>
  <si>
    <t>ბლოკნოტი ა5 ქაღალდი 80 გრ ოფსეტი 10 ფურცლიანი, ყდა ქრომერზაცი 300 გრ გვერდები დაბრენდილი</t>
  </si>
  <si>
    <t>ბეჯის საკიდი, ბრენდირებული (ლენიარდი)</t>
  </si>
  <si>
    <t>ბლოკნოტი, 13*21. 208 გვერდი ხაზიანი შიგთავსი. 70 გრ კრემისფერ ქაღლდზე
ყდა ერთი სახეობის 300 გრამიან ცარცირებულ ქაღალდზე ბეჭდვით 4/0 მატი ლამინაციით 1/0
აკინძვა თერმული</t>
  </si>
  <si>
    <t>ქაღალდის ჩანთა ჰორიზონტალური, ზომა 30x22სმ, ძირი 8სმ. მატი ლამინაციით, სახელური თოკი ან ლენტი</t>
  </si>
  <si>
    <t>ქაღალდის ჩანთა ვერტიკალური, ზომა 25x34სმ, ძირი 13სმ. მატი ლამინაციით, სახელური თოკი ან ლენტი</t>
  </si>
  <si>
    <t>პოსტერი პვხ (A3) 5მმ, თავში და ბოლოში ძლიერი მაგნიტებით მთელს გაყოლებაზე</t>
  </si>
  <si>
    <t>მისალოცი ბარათი/ფოსთ ქარდი, 15*10სმ-ზე, 300 გრ ცარცის ქაღალდი, მატი ლამინაციისთ</t>
  </si>
  <si>
    <t>ჯამური ღირებულება</t>
  </si>
  <si>
    <t xml:space="preserve"> რაოდენობა </t>
  </si>
  <si>
    <t>მინიმალური რაოდენობა თითო შეკვეთაზე</t>
  </si>
  <si>
    <t>ერთეულის ღირებულება</t>
  </si>
  <si>
    <t>ფლაიერი 13X5სმ, 250 გრ ცარცი, მატი, კუთხეების მომრგვალებით</t>
  </si>
  <si>
    <t>პოსტერი A4, 170გრ, მატი, ორმაგი სკოჩებით თავში და ბოლოში</t>
  </si>
  <si>
    <t>პოსტერი პვხ (A1) 5მმ, თავში და ბოლოში ძლიერი მაგნიტებით მთელს გაყოლებაზე</t>
  </si>
  <si>
    <t>პოსტერი პვხ (500x700), 5მმ, თავში და ბოლოში ძლიერი მაგნიტებით მთელს გაყოლებაზე</t>
  </si>
  <si>
    <t>პოსტერი პვხ (1100x500), 5მმ, თავში და ბოლოში ძლიერი მაგნიტებით მთელს გაყოლებაზე</t>
  </si>
  <si>
    <t>პოსტერი პვხ (60x 120), 5მმ, თავში და ბოლოში ძლიერი მაგნიტებით მთელს გაყოლებაზე</t>
  </si>
  <si>
    <t>ქაღალდის პარკი, ეკო, ორმხრივი, ერთფერში, კრაფტის ქაღალდი, 25X31სმ</t>
  </si>
  <si>
    <t xml:space="preserve">ტელევიზორის ჩარჩო, პვხ, 5მმ, შუაში ამოჭრილი 145X72სმ </t>
  </si>
  <si>
    <t>საგარანტიო ტალონები, 180გრ, პრიალა, ორმხრივი ბეჭდვა, 4 გვერდი</t>
  </si>
  <si>
    <t>Door  HANGER, 300გრ, შუაში ამოჭრილი, 120X200მმ</t>
  </si>
  <si>
    <t>ბრენდირებული სავიზიტო ბარათები .(8.5*5.5სმ სტანდარტული სავიზიტო ბარათი)</t>
  </si>
  <si>
    <t>ბრენდირებული ბეჯი, ბრენდირებული საკიდით აგენტებისთვის (ჩასადების ზომა 10*7სმ-ზე)</t>
  </si>
  <si>
    <t>ბრენდირებული კალმები (მაგიდაზე დასამაგრებელი), ლურჯი ერთფერში ბეჭდვა</t>
  </si>
  <si>
    <t xml:space="preserve">ბრენდირებული კალმები, ლურჯი ერთფერში ბეჭდვა, შნეიდერის </t>
  </si>
  <si>
    <t>A4 ჩასადები, ორგმინა, ხის სადგამით</t>
  </si>
  <si>
    <t xml:space="preserve">ბრენდირებული  დამჭერი პედი, A4 უკან პრინტით  </t>
  </si>
  <si>
    <t>აქამდე არ გვიყიდია</t>
  </si>
  <si>
    <t>ბოლო შესყიდვა "ვესტა" 06.11.2024</t>
  </si>
  <si>
    <t>ბოლო შესყიდვა "მარკეტ ლიდერი" 18.12.2024</t>
  </si>
  <si>
    <t>ბოლო შესყიდვა "მულანი" 10.05.2024</t>
  </si>
  <si>
    <t>ბოლო შესყიდვა "მარკეტ ლიდერი" 05.09.2024</t>
  </si>
  <si>
    <t>ფასი დღგ-ს ჩათვლით</t>
  </si>
  <si>
    <t>ფასი დღგ-ს გარეშე</t>
  </si>
  <si>
    <t>სხვაობა</t>
  </si>
  <si>
    <t>2025 წლის მარკეტინგული მასალების ტენდერის ჯამური ღირებულება</t>
  </si>
  <si>
    <t>დამატებული პოზიციები</t>
  </si>
  <si>
    <t>სხვაბა 2024-ის ფასებსა და 2025 წლის ფასებს შორის</t>
  </si>
  <si>
    <t xml:space="preserve">2025 წელს შესასყიდი რაოდენობის ჯამური ღირებულება 2024 წლის ფასებით </t>
  </si>
  <si>
    <t>2025 წელს შესასყიდი რაოდენობის ჯამური ღირებულება განახლებული ფასებით</t>
  </si>
  <si>
    <t>ფასები მოცემულია დღგ ჩათვლით</t>
  </si>
  <si>
    <t>პრინტ ფექტორი</t>
  </si>
  <si>
    <t>მარკეტ ლიდერი        (ფასები 2025)</t>
  </si>
  <si>
    <t>ფავორიტი  სტილი</t>
  </si>
  <si>
    <t>დეიზი</t>
  </si>
  <si>
    <t>კონტური</t>
  </si>
  <si>
    <t>მარკეტ ლიდერი          (ფასები 2024)</t>
  </si>
  <si>
    <t>კომენტარი</t>
  </si>
  <si>
    <t>(ლარი) დღგ-ს</t>
  </si>
  <si>
    <t>ჩათვლით</t>
  </si>
  <si>
    <t>2000-3000</t>
  </si>
  <si>
    <t>0.08-0.20</t>
  </si>
  <si>
    <t>საერთო ღირებულება:</t>
  </si>
  <si>
    <t>2024 წელს როგორც ხელშეკრულებით, ასევე ხელშეკრულების გარეშე შესყიდული მარკეტინგული მასალების ჯამური ღირებულება</t>
  </si>
  <si>
    <t xml:space="preserve">სავიზიტო ბარათი ,300 გრამიანი ტილოს ქაღალდი. ზომა: 8,5*5,5 სმ; გვერდებს მომრგვალებით
</t>
  </si>
  <si>
    <t>ქაღალდის პარკი, ეკო, ორმხრივი, ერთფერში, კრაფტის ქაღალდი, 25X31სმ, დაწნილი მუყაოს სახელური</t>
  </si>
  <si>
    <t>ქაღალდის პარკი, ეკო, ორმხრივი, ერთფერში, კრაფტის ქაღალდი, 30X35სმ,  დაწნილი მუყაოს სახელური</t>
  </si>
  <si>
    <t>ბეჯის საკიდი, ბრენდირებული (ლენიარდი) + ბარათის ჩასადები</t>
  </si>
  <si>
    <t>A4 ჩასადები, ორგმინა, ხის სადგამით (შეღებილი მპფ)</t>
  </si>
  <si>
    <t>სტიკერი ჰოლოგრამულ ქაღალდზე 1 კვ/მ</t>
  </si>
  <si>
    <t>პოსტერი პვხ 5 ან 3 მმ (დიდი ზომები 3მმ პატარა 5 მმ), თავში და ბოლოში ძლიერი მაგნიტებით მთელს გაყოლებაზე (პვხ-ზე ბეჭდვა) 1კვ/მ</t>
  </si>
  <si>
    <t>კედლის სამფრთიანი კალენდარი/ზომა სტანდარტული
შიგთავსი 90 გრ. ოფსეტი ბეჭდვა სრულფერიანი 4/0; 
ყდა: (კალენდარი რაზეც იკინძება) 300 გრ. ცარცი ბეჭდვა სრულფერიანი  4/0; 
აკინძვა ზამბარაზე 
+ კურსორი 
+ 1.5 მმ მუყაო საყრდენად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</si>
</sst>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.0_);_(* \(#,##0.0\);_(* &quot;-&quot;??_);_(@_)"/>
    <numFmt numFmtId="165" formatCode="_(* #,##0.000_);_(* \(#,##0.000\);_(* &quot;-&quot;??_);_(@_)"/>
    <numFmt numFmtId="166" formatCode="0.000"/>
    <numFmt numFmtId="167" formatCode="0.0000"/>
  </numFmts>
  <fonts count="18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b/>
      <u val="singleAccounting"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5">
    <xf numFmtId="0" fontId="0" fillId="0" borderId="0" xfId="0"/>
    <xf numFmtId="43" fontId="3" fillId="2" borderId="1" xfId="2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 wrapText="1"/>
    </xf>
    <xf numFmtId="164" fontId="3" fillId="2" borderId="1" xfId="2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164" fontId="3" fillId="2" borderId="3" xfId="2" applyNumberFormat="1" applyFont="1" applyFill="1" applyBorder="1" applyAlignment="1">
      <alignment horizontal="right" vertical="center"/>
    </xf>
    <xf numFmtId="3" fontId="5" fillId="3" borderId="1" xfId="0" applyNumberFormat="1" applyFont="1" applyFill="1" applyBorder="1" applyAlignment="1">
      <alignment horizontal="center" vertical="center"/>
    </xf>
    <xf numFmtId="3" fontId="5" fillId="3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3" fontId="5" fillId="3" borderId="4" xfId="0" applyNumberFormat="1" applyFont="1" applyFill="1" applyBorder="1" applyAlignment="1">
      <alignment horizontal="center" vertical="center"/>
    </xf>
    <xf numFmtId="3" fontId="5" fillId="3" borderId="6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0" borderId="0" xfId="0" applyFont="1"/>
    <xf numFmtId="43" fontId="7" fillId="0" borderId="0" xfId="0" applyNumberFormat="1" applyFont="1"/>
    <xf numFmtId="43" fontId="4" fillId="0" borderId="0" xfId="0" applyNumberFormat="1" applyFont="1"/>
    <xf numFmtId="0" fontId="4" fillId="0" borderId="0" xfId="0" applyFont="1" applyAlignment="1">
      <alignment horizontal="center" wrapText="1"/>
    </xf>
    <xf numFmtId="3" fontId="4" fillId="2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4" fillId="0" borderId="1" xfId="0" applyFont="1" applyBorder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4" fillId="2" borderId="0" xfId="0" applyFont="1" applyFill="1"/>
    <xf numFmtId="0" fontId="3" fillId="2" borderId="3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left" vertical="top" wrapText="1"/>
    </xf>
    <xf numFmtId="0" fontId="6" fillId="2" borderId="6" xfId="1" applyFont="1" applyFill="1" applyBorder="1" applyAlignment="1">
      <alignment horizontal="left" vertical="top" wrapText="1"/>
    </xf>
    <xf numFmtId="43" fontId="7" fillId="4" borderId="0" xfId="0" applyNumberFormat="1" applyFont="1" applyFill="1"/>
    <xf numFmtId="43" fontId="7" fillId="0" borderId="0" xfId="2" applyFont="1"/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2" fontId="11" fillId="6" borderId="10" xfId="0" applyNumberFormat="1" applyFont="1" applyFill="1" applyBorder="1" applyAlignment="1">
      <alignment horizontal="center" vertical="center"/>
    </xf>
    <xf numFmtId="2" fontId="11" fillId="0" borderId="10" xfId="0" applyNumberFormat="1" applyFont="1" applyBorder="1" applyAlignment="1">
      <alignment horizontal="center" vertical="center" shrinkToFit="1"/>
    </xf>
    <xf numFmtId="166" fontId="11" fillId="2" borderId="1" xfId="0" applyNumberFormat="1" applyFont="1" applyFill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center" vertical="center"/>
    </xf>
    <xf numFmtId="165" fontId="3" fillId="2" borderId="1" xfId="2" applyNumberFormat="1" applyFont="1" applyFill="1" applyBorder="1" applyAlignment="1">
      <alignment horizontal="right" vertical="center"/>
    </xf>
    <xf numFmtId="43" fontId="0" fillId="0" borderId="0" xfId="0" applyNumberFormat="1" applyAlignment="1">
      <alignment vertical="center"/>
    </xf>
    <xf numFmtId="9" fontId="0" fillId="0" borderId="0" xfId="3" applyFont="1" applyAlignment="1">
      <alignment vertical="center"/>
    </xf>
    <xf numFmtId="2" fontId="11" fillId="2" borderId="1" xfId="0" applyNumberFormat="1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vertical="center"/>
    </xf>
    <xf numFmtId="43" fontId="3" fillId="6" borderId="10" xfId="2" applyFont="1" applyFill="1" applyBorder="1" applyAlignment="1">
      <alignment horizontal="right" vertical="center"/>
    </xf>
    <xf numFmtId="2" fontId="15" fillId="6" borderId="10" xfId="0" applyNumberFormat="1" applyFont="1" applyFill="1" applyBorder="1" applyAlignment="1">
      <alignment horizontal="center" vertical="center"/>
    </xf>
    <xf numFmtId="166" fontId="14" fillId="2" borderId="1" xfId="0" applyNumberFormat="1" applyFont="1" applyFill="1" applyBorder="1" applyAlignment="1">
      <alignment horizontal="center" vertical="center"/>
    </xf>
    <xf numFmtId="0" fontId="16" fillId="2" borderId="1" xfId="1" applyFont="1" applyFill="1" applyBorder="1" applyAlignment="1">
      <alignment horizontal="left" vertical="top" wrapText="1"/>
    </xf>
    <xf numFmtId="164" fontId="3" fillId="2" borderId="1" xfId="2" applyNumberFormat="1" applyFont="1" applyFill="1" applyBorder="1" applyAlignment="1">
      <alignment horizontal="center" vertical="center"/>
    </xf>
    <xf numFmtId="2" fontId="11" fillId="6" borderId="2" xfId="0" applyNumberFormat="1" applyFont="1" applyFill="1" applyBorder="1" applyAlignment="1">
      <alignment horizontal="center" vertical="center"/>
    </xf>
    <xf numFmtId="43" fontId="3" fillId="2" borderId="3" xfId="2" applyFont="1" applyFill="1" applyBorder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2" fontId="11" fillId="0" borderId="11" xfId="0" applyNumberFormat="1" applyFont="1" applyBorder="1" applyAlignment="1">
      <alignment horizontal="center" vertical="center" shrinkToFit="1"/>
    </xf>
    <xf numFmtId="167" fontId="14" fillId="2" borderId="1" xfId="0" applyNumberFormat="1" applyFont="1" applyFill="1" applyBorder="1" applyAlignment="1">
      <alignment horizontal="center" vertical="center"/>
    </xf>
    <xf numFmtId="2" fontId="11" fillId="6" borderId="5" xfId="0" applyNumberFormat="1" applyFont="1" applyFill="1" applyBorder="1" applyAlignment="1">
      <alignment horizontal="center" vertical="center"/>
    </xf>
    <xf numFmtId="43" fontId="3" fillId="2" borderId="4" xfId="2" applyFont="1" applyFill="1" applyBorder="1" applyAlignment="1">
      <alignment horizontal="right" vertical="center"/>
    </xf>
    <xf numFmtId="2" fontId="11" fillId="0" borderId="2" xfId="0" applyNumberFormat="1" applyFont="1" applyBorder="1" applyAlignment="1">
      <alignment horizontal="center" vertical="center" shrinkToFit="1"/>
    </xf>
    <xf numFmtId="0" fontId="9" fillId="0" borderId="0" xfId="0" applyFont="1"/>
    <xf numFmtId="3" fontId="0" fillId="2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right" vertical="center"/>
    </xf>
    <xf numFmtId="43" fontId="7" fillId="4" borderId="0" xfId="2" applyFont="1" applyFill="1"/>
    <xf numFmtId="0" fontId="8" fillId="0" borderId="1" xfId="0" applyFont="1" applyBorder="1" applyAlignment="1">
      <alignment horizontal="center" vertical="center" wrapText="1"/>
    </xf>
    <xf numFmtId="0" fontId="4" fillId="2" borderId="1" xfId="0" applyFont="1" applyFill="1" applyBorder="1"/>
    <xf numFmtId="0" fontId="9" fillId="5" borderId="1" xfId="0" applyFont="1" applyFill="1" applyBorder="1" applyAlignment="1">
      <alignment horizontal="center" vertical="center"/>
    </xf>
    <xf numFmtId="43" fontId="9" fillId="0" borderId="1" xfId="0" applyNumberFormat="1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/>
    </xf>
    <xf numFmtId="164" fontId="9" fillId="0" borderId="1" xfId="0" applyNumberFormat="1" applyFont="1" applyBorder="1" applyAlignment="1">
      <alignment horizontal="center" vertical="center"/>
    </xf>
    <xf numFmtId="0" fontId="9" fillId="5" borderId="7" xfId="0" applyFont="1" applyFill="1" applyBorder="1" applyAlignment="1">
      <alignment horizontal="right" vertical="center"/>
    </xf>
    <xf numFmtId="0" fontId="9" fillId="5" borderId="9" xfId="0" applyFont="1" applyFill="1" applyBorder="1" applyAlignment="1">
      <alignment horizontal="right" vertical="center"/>
    </xf>
    <xf numFmtId="0" fontId="9" fillId="5" borderId="8" xfId="0" applyFont="1" applyFill="1" applyBorder="1" applyAlignment="1">
      <alignment horizontal="right" vertical="center"/>
    </xf>
  </cellXfs>
  <cellStyles count="4">
    <cellStyle name="Comma" xfId="2" builtinId="3"/>
    <cellStyle name="Normal" xfId="0" builtinId="0"/>
    <cellStyle name="Normal_Sheet3" xfId="1" xr:uid="{00000000-0005-0000-0000-000001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amar Munjishvili" id="{4FBDB796-2943-4482-B4DF-F3A056643946}" userId="S-1-5-21-1409082233-484061587-725345543-18917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32" dT="2025-01-13T12:19:41.10" personId="{4FBDB796-2943-4482-B4DF-F3A056643946}" id="{577AA111-FE10-4DB0-995D-057D752B2EC9}">
    <text>ამ პოზიციაზე  ვერ ვიღებთ მონაწილეობას.</text>
  </threadedComment>
  <threadedComment ref="F39" dT="2025-01-13T10:30:23.52" personId="{4FBDB796-2943-4482-B4DF-F3A056643946}" id="{48B1587D-7B51-4D63-8079-5B7DB4271AEC}">
    <text>ვინაიდან რამოდენიმე ზომაა მოცემული მივუთითეთ 1 კვ.მ ღირებულება</text>
  </threadedComment>
  <threadedComment ref="F42" dT="2025-01-13T10:30:51.93" personId="{4FBDB796-2943-4482-B4DF-F3A056643946}" id="{94BE2F8D-4C80-4FE1-BBDE-15A4ED64E3B9}">
    <text xml:space="preserve">ფასი დამოკიდებულია რაოდენობაზე		
</text>
  </threadedComment>
  <threadedComment ref="F43" dT="2025-01-13T12:01:45.90" personId="{4FBDB796-2943-4482-B4DF-F3A056643946}" id="{8A6D7064-47DE-4723-BCDE-C6379155E33C}">
    <text xml:space="preserve">		
ამ პოზიციაში ვერ ვიღებთ მონაწილეობას		
</text>
  </threadedComment>
  <threadedComment ref="F44" dT="2025-01-13T12:01:45.90" personId="{4FBDB796-2943-4482-B4DF-F3A056643946}" id="{26CE3195-4C44-4112-B022-D536B2E11A17}">
    <text xml:space="preserve">		
ამ პოზიციაში ვერ ვიღებთ მონაწილეობას		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7C031-A905-4305-83E1-B9A8D9E25839}">
  <dimension ref="A1:T48"/>
  <sheetViews>
    <sheetView topLeftCell="A37" workbookViewId="0">
      <selection activeCell="J11" sqref="J11"/>
    </sheetView>
  </sheetViews>
  <sheetFormatPr defaultRowHeight="14.5" x14ac:dyDescent="0.35"/>
  <cols>
    <col min="1" max="1" width="3.26953125" customWidth="1"/>
    <col min="2" max="2" width="31.81640625" customWidth="1"/>
    <col min="3" max="3" width="12.26953125" style="77" customWidth="1"/>
    <col min="4" max="4" width="12.1796875" style="78" customWidth="1"/>
    <col min="5" max="5" width="12" style="79" customWidth="1"/>
    <col min="6" max="6" width="13.1796875" style="8" customWidth="1"/>
    <col min="7" max="7" width="12" style="80" customWidth="1"/>
    <col min="8" max="8" width="13.90625" style="8" customWidth="1"/>
    <col min="9" max="9" width="13.26953125" style="80" customWidth="1"/>
    <col min="10" max="10" width="10.81640625" style="8" customWidth="1"/>
    <col min="11" max="11" width="12.36328125" style="79" customWidth="1"/>
    <col min="12" max="12" width="12.453125" style="8" customWidth="1"/>
    <col min="13" max="13" width="12" style="80" customWidth="1"/>
    <col min="14" max="14" width="12.36328125" style="8" customWidth="1"/>
    <col min="15" max="15" width="16.26953125" customWidth="1"/>
    <col min="16" max="17" width="13.90625" style="8" customWidth="1"/>
    <col min="18" max="19" width="16.26953125" style="47" customWidth="1"/>
    <col min="20" max="20" width="17.36328125" style="47" customWidth="1"/>
  </cols>
  <sheetData>
    <row r="1" spans="1:20" s="42" customFormat="1" ht="40.5" customHeight="1" x14ac:dyDescent="0.35">
      <c r="A1" s="41"/>
      <c r="B1" s="92" t="s">
        <v>62</v>
      </c>
      <c r="C1" s="93"/>
      <c r="D1" s="94"/>
      <c r="E1" s="85" t="s">
        <v>63</v>
      </c>
      <c r="F1" s="85"/>
      <c r="G1" s="87" t="s">
        <v>64</v>
      </c>
      <c r="H1" s="87"/>
      <c r="I1" s="85" t="s">
        <v>65</v>
      </c>
      <c r="J1" s="85"/>
      <c r="K1" s="85" t="s">
        <v>66</v>
      </c>
      <c r="L1" s="85"/>
      <c r="M1" s="85" t="s">
        <v>67</v>
      </c>
      <c r="N1" s="85"/>
      <c r="P1" s="87" t="s">
        <v>68</v>
      </c>
      <c r="Q1" s="87"/>
      <c r="R1" s="43" t="s">
        <v>56</v>
      </c>
      <c r="S1" s="43"/>
      <c r="T1" s="43" t="s">
        <v>69</v>
      </c>
    </row>
    <row r="2" spans="1:20" s="45" customFormat="1" ht="33.5" customHeight="1" x14ac:dyDescent="0.25">
      <c r="A2" s="88" t="s">
        <v>0</v>
      </c>
      <c r="B2" s="88" t="s">
        <v>1</v>
      </c>
      <c r="C2" s="89" t="s">
        <v>30</v>
      </c>
      <c r="D2" s="88" t="s">
        <v>31</v>
      </c>
      <c r="E2" s="44" t="s">
        <v>32</v>
      </c>
      <c r="F2" s="2" t="s">
        <v>29</v>
      </c>
      <c r="G2" s="44" t="s">
        <v>32</v>
      </c>
      <c r="H2" s="2" t="s">
        <v>29</v>
      </c>
      <c r="I2" s="44" t="s">
        <v>32</v>
      </c>
      <c r="J2" s="2" t="s">
        <v>29</v>
      </c>
      <c r="K2" s="44" t="s">
        <v>32</v>
      </c>
      <c r="L2" s="2" t="s">
        <v>29</v>
      </c>
      <c r="M2" s="44" t="s">
        <v>32</v>
      </c>
      <c r="N2" s="2" t="s">
        <v>29</v>
      </c>
      <c r="P2" s="44" t="s">
        <v>32</v>
      </c>
      <c r="Q2" s="2" t="s">
        <v>29</v>
      </c>
      <c r="R2" s="46"/>
      <c r="S2" s="46"/>
      <c r="T2" s="46"/>
    </row>
    <row r="3" spans="1:20" ht="26" x14ac:dyDescent="0.35">
      <c r="A3" s="88"/>
      <c r="B3" s="88"/>
      <c r="C3" s="89"/>
      <c r="D3" s="88"/>
      <c r="E3" s="44" t="s">
        <v>70</v>
      </c>
      <c r="F3" s="2" t="s">
        <v>70</v>
      </c>
      <c r="G3" s="44" t="s">
        <v>70</v>
      </c>
      <c r="H3" s="2" t="s">
        <v>70</v>
      </c>
      <c r="I3" s="44" t="s">
        <v>70</v>
      </c>
      <c r="J3" s="2" t="s">
        <v>70</v>
      </c>
      <c r="K3" s="44" t="s">
        <v>70</v>
      </c>
      <c r="L3" s="2" t="s">
        <v>70</v>
      </c>
      <c r="M3" s="44" t="s">
        <v>70</v>
      </c>
      <c r="N3" s="2" t="s">
        <v>70</v>
      </c>
      <c r="P3" s="44" t="s">
        <v>70</v>
      </c>
      <c r="Q3" s="2" t="s">
        <v>70</v>
      </c>
    </row>
    <row r="4" spans="1:20" x14ac:dyDescent="0.35">
      <c r="A4" s="88"/>
      <c r="B4" s="88"/>
      <c r="C4" s="89"/>
      <c r="D4" s="88"/>
      <c r="E4" s="44" t="s">
        <v>71</v>
      </c>
      <c r="F4" s="2" t="s">
        <v>71</v>
      </c>
      <c r="G4" s="44" t="s">
        <v>71</v>
      </c>
      <c r="H4" s="2" t="s">
        <v>71</v>
      </c>
      <c r="I4" s="44" t="s">
        <v>71</v>
      </c>
      <c r="J4" s="2" t="s">
        <v>71</v>
      </c>
      <c r="K4" s="44" t="s">
        <v>71</v>
      </c>
      <c r="L4" s="2" t="s">
        <v>71</v>
      </c>
      <c r="M4" s="44" t="s">
        <v>71</v>
      </c>
      <c r="N4" s="2" t="s">
        <v>71</v>
      </c>
      <c r="P4" s="44" t="s">
        <v>71</v>
      </c>
      <c r="Q4" s="2" t="s">
        <v>71</v>
      </c>
    </row>
    <row r="5" spans="1:20" ht="25.5" customHeight="1" x14ac:dyDescent="0.35">
      <c r="A5" s="48">
        <v>1</v>
      </c>
      <c r="B5" s="49" t="s">
        <v>33</v>
      </c>
      <c r="C5" s="50">
        <v>500000</v>
      </c>
      <c r="D5" s="4">
        <v>1000</v>
      </c>
      <c r="E5" s="51">
        <v>0.91</v>
      </c>
      <c r="F5" s="1">
        <f>C5*E5</f>
        <v>455000</v>
      </c>
      <c r="G5" s="52">
        <v>0.05</v>
      </c>
      <c r="H5" s="3">
        <f>C5*G5</f>
        <v>25000</v>
      </c>
      <c r="I5" s="53">
        <v>0.18</v>
      </c>
      <c r="J5" s="1">
        <f t="shared" ref="J5:J25" si="0">C5*I5</f>
        <v>90000</v>
      </c>
      <c r="K5" s="54">
        <v>0.19</v>
      </c>
      <c r="L5" s="1">
        <f t="shared" ref="L5:L25" si="1">C5*K5</f>
        <v>95000</v>
      </c>
      <c r="M5" s="54">
        <v>0.18</v>
      </c>
      <c r="N5" s="1">
        <f t="shared" ref="N5:N25" si="2">C5*M5</f>
        <v>90000</v>
      </c>
      <c r="P5" s="55">
        <v>4.8000000000000001E-2</v>
      </c>
      <c r="Q5" s="3">
        <v>24000</v>
      </c>
      <c r="R5" s="56">
        <f>G5-P5</f>
        <v>2.0000000000000018E-3</v>
      </c>
      <c r="S5" s="57">
        <f>R5/G5</f>
        <v>4.0000000000000036E-2</v>
      </c>
    </row>
    <row r="6" spans="1:20" ht="21.75" customHeight="1" x14ac:dyDescent="0.35">
      <c r="A6" s="48">
        <v>2</v>
      </c>
      <c r="B6" s="49" t="s">
        <v>34</v>
      </c>
      <c r="C6" s="50">
        <v>10000</v>
      </c>
      <c r="D6" s="4">
        <v>50</v>
      </c>
      <c r="E6" s="51">
        <v>0.2</v>
      </c>
      <c r="F6" s="1">
        <f t="shared" ref="F6:F45" si="3">C6*E6</f>
        <v>2000</v>
      </c>
      <c r="G6" s="52">
        <v>0.7</v>
      </c>
      <c r="H6" s="3">
        <f t="shared" ref="H6:H45" si="4">C6*G6</f>
        <v>7000</v>
      </c>
      <c r="I6" s="58">
        <v>0.5</v>
      </c>
      <c r="J6" s="1">
        <f t="shared" si="0"/>
        <v>5000</v>
      </c>
      <c r="K6" s="58">
        <v>0.9</v>
      </c>
      <c r="L6" s="1">
        <f t="shared" si="1"/>
        <v>9000</v>
      </c>
      <c r="M6" s="58">
        <v>1.2</v>
      </c>
      <c r="N6" s="1">
        <f t="shared" si="2"/>
        <v>12000</v>
      </c>
      <c r="P6" s="55">
        <v>0.7</v>
      </c>
      <c r="Q6" s="3">
        <v>7000</v>
      </c>
      <c r="R6" s="56">
        <f>G6-P6</f>
        <v>0</v>
      </c>
      <c r="S6" s="57">
        <f t="shared" ref="S6:S45" si="5">R6/G6</f>
        <v>0</v>
      </c>
    </row>
    <row r="7" spans="1:20" x14ac:dyDescent="0.35">
      <c r="A7" s="48">
        <v>3</v>
      </c>
      <c r="B7" s="49" t="s">
        <v>21</v>
      </c>
      <c r="C7" s="50">
        <v>10000</v>
      </c>
      <c r="D7" s="4">
        <v>50</v>
      </c>
      <c r="E7" s="51">
        <v>0.17</v>
      </c>
      <c r="F7" s="1">
        <f t="shared" si="3"/>
        <v>1700.0000000000002</v>
      </c>
      <c r="G7" s="52">
        <v>0.4</v>
      </c>
      <c r="H7" s="3">
        <f t="shared" si="4"/>
        <v>4000</v>
      </c>
      <c r="I7" s="59">
        <v>0.4</v>
      </c>
      <c r="J7" s="1">
        <f t="shared" si="0"/>
        <v>4000</v>
      </c>
      <c r="K7" s="59">
        <v>0.8</v>
      </c>
      <c r="L7" s="1">
        <f t="shared" si="1"/>
        <v>8000</v>
      </c>
      <c r="M7" s="59">
        <v>1.0900000000000001</v>
      </c>
      <c r="N7" s="1">
        <f t="shared" si="2"/>
        <v>10900</v>
      </c>
      <c r="P7" s="55"/>
      <c r="Q7" s="3"/>
      <c r="R7" s="56"/>
      <c r="S7" s="57">
        <f t="shared" si="5"/>
        <v>0</v>
      </c>
    </row>
    <row r="8" spans="1:20" ht="21" x14ac:dyDescent="0.35">
      <c r="A8" s="48">
        <v>4</v>
      </c>
      <c r="B8" s="49" t="s">
        <v>15</v>
      </c>
      <c r="C8" s="50">
        <v>1000</v>
      </c>
      <c r="D8" s="5">
        <v>50</v>
      </c>
      <c r="E8" s="51">
        <v>0.25</v>
      </c>
      <c r="F8" s="1">
        <f t="shared" si="3"/>
        <v>250</v>
      </c>
      <c r="G8" s="52">
        <v>3</v>
      </c>
      <c r="H8" s="3">
        <f t="shared" si="4"/>
        <v>3000</v>
      </c>
      <c r="I8" s="59">
        <v>0.95</v>
      </c>
      <c r="J8" s="1">
        <f t="shared" si="0"/>
        <v>950</v>
      </c>
      <c r="K8" s="59">
        <v>1.5</v>
      </c>
      <c r="L8" s="1">
        <f t="shared" si="1"/>
        <v>1500</v>
      </c>
      <c r="M8" s="59">
        <v>1.3</v>
      </c>
      <c r="N8" s="1">
        <f t="shared" si="2"/>
        <v>1300</v>
      </c>
      <c r="P8" s="55">
        <v>2.2999999999999998</v>
      </c>
      <c r="Q8" s="3">
        <v>2300</v>
      </c>
      <c r="R8" s="56">
        <f t="shared" ref="R8:R45" si="6">G8-P8</f>
        <v>0.70000000000000018</v>
      </c>
      <c r="S8" s="57">
        <f t="shared" si="5"/>
        <v>0.23333333333333339</v>
      </c>
    </row>
    <row r="9" spans="1:20" ht="21" x14ac:dyDescent="0.35">
      <c r="A9" s="48">
        <v>5</v>
      </c>
      <c r="B9" s="49" t="s">
        <v>14</v>
      </c>
      <c r="C9" s="50">
        <v>2000</v>
      </c>
      <c r="D9" s="5">
        <v>50</v>
      </c>
      <c r="E9" s="51">
        <v>0.22</v>
      </c>
      <c r="F9" s="1">
        <f t="shared" si="3"/>
        <v>440</v>
      </c>
      <c r="G9" s="52">
        <v>2</v>
      </c>
      <c r="H9" s="3">
        <f t="shared" si="4"/>
        <v>4000</v>
      </c>
      <c r="I9" s="59">
        <v>0.35</v>
      </c>
      <c r="J9" s="1">
        <f t="shared" si="0"/>
        <v>700</v>
      </c>
      <c r="K9" s="59">
        <v>1</v>
      </c>
      <c r="L9" s="1">
        <f t="shared" si="1"/>
        <v>2000</v>
      </c>
      <c r="M9" s="59">
        <v>1.1499999999999999</v>
      </c>
      <c r="N9" s="1">
        <f t="shared" si="2"/>
        <v>2300</v>
      </c>
      <c r="P9" s="55">
        <v>1.8</v>
      </c>
      <c r="Q9" s="3">
        <v>3600</v>
      </c>
      <c r="R9" s="56">
        <f t="shared" si="6"/>
        <v>0.19999999999999996</v>
      </c>
      <c r="S9" s="57">
        <f t="shared" si="5"/>
        <v>9.9999999999999978E-2</v>
      </c>
    </row>
    <row r="10" spans="1:20" ht="21" x14ac:dyDescent="0.35">
      <c r="A10" s="48">
        <v>6</v>
      </c>
      <c r="B10" s="49" t="s">
        <v>27</v>
      </c>
      <c r="C10" s="50">
        <v>300</v>
      </c>
      <c r="D10" s="5">
        <v>5</v>
      </c>
      <c r="E10" s="51">
        <v>20</v>
      </c>
      <c r="F10" s="1">
        <f t="shared" si="3"/>
        <v>6000</v>
      </c>
      <c r="G10" s="52">
        <v>13</v>
      </c>
      <c r="H10" s="3">
        <f t="shared" si="4"/>
        <v>3900</v>
      </c>
      <c r="I10" s="59">
        <v>25</v>
      </c>
      <c r="J10" s="1">
        <f t="shared" si="0"/>
        <v>7500</v>
      </c>
      <c r="K10" s="59">
        <v>20</v>
      </c>
      <c r="L10" s="1">
        <f t="shared" si="1"/>
        <v>6000</v>
      </c>
      <c r="M10" s="59">
        <v>30</v>
      </c>
      <c r="N10" s="1">
        <f t="shared" si="2"/>
        <v>9000</v>
      </c>
      <c r="P10" s="55"/>
      <c r="Q10" s="3"/>
      <c r="R10" s="56"/>
      <c r="S10" s="57">
        <f t="shared" si="5"/>
        <v>0</v>
      </c>
      <c r="T10" s="47" t="s">
        <v>49</v>
      </c>
    </row>
    <row r="11" spans="1:20" ht="29.25" customHeight="1" x14ac:dyDescent="0.35">
      <c r="A11" s="48">
        <v>7</v>
      </c>
      <c r="B11" s="49" t="s">
        <v>35</v>
      </c>
      <c r="C11" s="50">
        <v>300</v>
      </c>
      <c r="D11" s="4">
        <v>5</v>
      </c>
      <c r="E11" s="51">
        <v>75</v>
      </c>
      <c r="F11" s="1">
        <f t="shared" si="3"/>
        <v>22500</v>
      </c>
      <c r="G11" s="52">
        <v>40</v>
      </c>
      <c r="H11" s="3">
        <f t="shared" si="4"/>
        <v>12000</v>
      </c>
      <c r="I11" s="54">
        <v>71</v>
      </c>
      <c r="J11" s="1">
        <f t="shared" si="0"/>
        <v>21300</v>
      </c>
      <c r="K11" s="54">
        <v>45</v>
      </c>
      <c r="L11" s="1">
        <f t="shared" si="1"/>
        <v>13500</v>
      </c>
      <c r="M11" s="54">
        <v>120</v>
      </c>
      <c r="N11" s="1">
        <f t="shared" si="2"/>
        <v>36000</v>
      </c>
      <c r="P11" s="55">
        <v>38</v>
      </c>
      <c r="Q11" s="3">
        <v>22800</v>
      </c>
      <c r="R11" s="56">
        <f t="shared" si="6"/>
        <v>2</v>
      </c>
      <c r="S11" s="57">
        <f t="shared" si="5"/>
        <v>0.05</v>
      </c>
    </row>
    <row r="12" spans="1:20" ht="30.75" customHeight="1" x14ac:dyDescent="0.35">
      <c r="A12" s="48">
        <v>8</v>
      </c>
      <c r="B12" s="49" t="s">
        <v>36</v>
      </c>
      <c r="C12" s="50">
        <v>300</v>
      </c>
      <c r="D12" s="4">
        <v>5</v>
      </c>
      <c r="E12" s="51">
        <v>55</v>
      </c>
      <c r="F12" s="1">
        <f t="shared" si="3"/>
        <v>16500</v>
      </c>
      <c r="G12" s="52">
        <v>29</v>
      </c>
      <c r="H12" s="3">
        <f t="shared" si="4"/>
        <v>8700</v>
      </c>
      <c r="I12" s="54">
        <v>49</v>
      </c>
      <c r="J12" s="1">
        <f t="shared" si="0"/>
        <v>14700</v>
      </c>
      <c r="K12" s="54">
        <v>40</v>
      </c>
      <c r="L12" s="1">
        <f t="shared" si="1"/>
        <v>12000</v>
      </c>
      <c r="M12" s="54">
        <v>75</v>
      </c>
      <c r="N12" s="1">
        <f t="shared" si="2"/>
        <v>22500</v>
      </c>
      <c r="P12" s="55">
        <v>27</v>
      </c>
      <c r="Q12" s="3">
        <v>16200</v>
      </c>
      <c r="R12" s="56">
        <f t="shared" si="6"/>
        <v>2</v>
      </c>
      <c r="S12" s="57">
        <f t="shared" si="5"/>
        <v>6.8965517241379309E-2</v>
      </c>
    </row>
    <row r="13" spans="1:20" ht="34.5" customHeight="1" x14ac:dyDescent="0.35">
      <c r="A13" s="48">
        <v>9</v>
      </c>
      <c r="B13" s="49" t="s">
        <v>37</v>
      </c>
      <c r="C13" s="50">
        <v>300</v>
      </c>
      <c r="D13" s="4">
        <v>5</v>
      </c>
      <c r="E13" s="51">
        <v>85</v>
      </c>
      <c r="F13" s="1">
        <f t="shared" si="3"/>
        <v>25500</v>
      </c>
      <c r="G13" s="52">
        <v>42</v>
      </c>
      <c r="H13" s="3">
        <f t="shared" si="4"/>
        <v>12600</v>
      </c>
      <c r="I13" s="54">
        <v>71</v>
      </c>
      <c r="J13" s="1">
        <f t="shared" si="0"/>
        <v>21300</v>
      </c>
      <c r="K13" s="54">
        <v>55</v>
      </c>
      <c r="L13" s="1">
        <f t="shared" si="1"/>
        <v>16500</v>
      </c>
      <c r="M13" s="54">
        <v>120</v>
      </c>
      <c r="N13" s="1">
        <f t="shared" si="2"/>
        <v>36000</v>
      </c>
      <c r="P13" s="55">
        <v>40</v>
      </c>
      <c r="Q13" s="3">
        <v>24000</v>
      </c>
      <c r="R13" s="56">
        <f t="shared" si="6"/>
        <v>2</v>
      </c>
      <c r="S13" s="57">
        <f t="shared" si="5"/>
        <v>4.7619047619047616E-2</v>
      </c>
    </row>
    <row r="14" spans="1:20" s="60" customFormat="1" ht="34.5" customHeight="1" x14ac:dyDescent="0.35">
      <c r="A14" s="48">
        <v>10</v>
      </c>
      <c r="B14" s="49" t="s">
        <v>38</v>
      </c>
      <c r="C14" s="50">
        <v>300</v>
      </c>
      <c r="D14" s="4">
        <v>5</v>
      </c>
      <c r="E14" s="51">
        <v>108</v>
      </c>
      <c r="F14" s="1">
        <f t="shared" si="3"/>
        <v>32400</v>
      </c>
      <c r="G14" s="52">
        <v>65</v>
      </c>
      <c r="H14" s="3">
        <f t="shared" si="4"/>
        <v>19500</v>
      </c>
      <c r="I14" s="54">
        <v>88</v>
      </c>
      <c r="J14" s="1">
        <f t="shared" si="0"/>
        <v>26400</v>
      </c>
      <c r="K14" s="54">
        <v>70</v>
      </c>
      <c r="L14" s="1">
        <f t="shared" si="1"/>
        <v>21000</v>
      </c>
      <c r="M14" s="54">
        <v>150</v>
      </c>
      <c r="N14" s="1">
        <f t="shared" si="2"/>
        <v>45000</v>
      </c>
      <c r="P14" s="55"/>
      <c r="Q14" s="3"/>
      <c r="R14" s="56"/>
      <c r="S14" s="57">
        <f t="shared" si="5"/>
        <v>0</v>
      </c>
      <c r="T14" s="47" t="s">
        <v>49</v>
      </c>
    </row>
    <row r="15" spans="1:20" s="60" customFormat="1" ht="34.5" customHeight="1" x14ac:dyDescent="0.35">
      <c r="A15" s="48">
        <v>11</v>
      </c>
      <c r="B15" s="49" t="s">
        <v>18</v>
      </c>
      <c r="C15" s="50">
        <v>300</v>
      </c>
      <c r="D15" s="4">
        <v>5</v>
      </c>
      <c r="E15" s="51">
        <v>430</v>
      </c>
      <c r="F15" s="1">
        <f t="shared" si="3"/>
        <v>129000</v>
      </c>
      <c r="G15" s="52">
        <v>230</v>
      </c>
      <c r="H15" s="3">
        <f t="shared" si="4"/>
        <v>69000</v>
      </c>
      <c r="I15" s="54">
        <v>324</v>
      </c>
      <c r="J15" s="1">
        <f t="shared" si="0"/>
        <v>97200</v>
      </c>
      <c r="K15" s="54">
        <v>290</v>
      </c>
      <c r="L15" s="1">
        <f t="shared" si="1"/>
        <v>87000</v>
      </c>
      <c r="M15" s="54">
        <v>500</v>
      </c>
      <c r="N15" s="1">
        <f t="shared" si="2"/>
        <v>150000</v>
      </c>
      <c r="P15" s="55"/>
      <c r="Q15" s="3"/>
      <c r="R15" s="56"/>
      <c r="S15" s="57">
        <f t="shared" si="5"/>
        <v>0</v>
      </c>
      <c r="T15" s="61" t="s">
        <v>49</v>
      </c>
    </row>
    <row r="16" spans="1:20" ht="34.5" customHeight="1" x14ac:dyDescent="0.35">
      <c r="A16" s="48">
        <v>12</v>
      </c>
      <c r="B16" s="49" t="s">
        <v>3</v>
      </c>
      <c r="C16" s="50">
        <v>300</v>
      </c>
      <c r="D16" s="4">
        <v>10</v>
      </c>
      <c r="E16" s="51">
        <v>165</v>
      </c>
      <c r="F16" s="1">
        <f t="shared" si="3"/>
        <v>49500</v>
      </c>
      <c r="G16" s="52">
        <v>84</v>
      </c>
      <c r="H16" s="3">
        <f t="shared" si="4"/>
        <v>25200</v>
      </c>
      <c r="I16" s="54">
        <v>198</v>
      </c>
      <c r="J16" s="1">
        <f t="shared" si="0"/>
        <v>59400</v>
      </c>
      <c r="K16" s="54">
        <v>170</v>
      </c>
      <c r="L16" s="1">
        <f t="shared" si="1"/>
        <v>51000</v>
      </c>
      <c r="M16" s="54">
        <v>235</v>
      </c>
      <c r="N16" s="1">
        <f t="shared" si="2"/>
        <v>70500</v>
      </c>
      <c r="P16" s="55">
        <v>82</v>
      </c>
      <c r="Q16" s="3">
        <v>49200</v>
      </c>
      <c r="R16" s="56">
        <f t="shared" si="6"/>
        <v>2</v>
      </c>
      <c r="S16" s="57">
        <f t="shared" si="5"/>
        <v>2.3809523809523808E-2</v>
      </c>
    </row>
    <row r="17" spans="1:20" ht="19.5" customHeight="1" x14ac:dyDescent="0.35">
      <c r="A17" s="48">
        <v>13</v>
      </c>
      <c r="B17" s="49" t="s">
        <v>5</v>
      </c>
      <c r="C17" s="50">
        <v>200</v>
      </c>
      <c r="D17" s="4">
        <v>50</v>
      </c>
      <c r="E17" s="51">
        <v>26</v>
      </c>
      <c r="F17" s="1">
        <f t="shared" si="3"/>
        <v>5200</v>
      </c>
      <c r="G17" s="52">
        <v>19</v>
      </c>
      <c r="H17" s="3">
        <f t="shared" si="4"/>
        <v>3800</v>
      </c>
      <c r="I17" s="59">
        <v>27</v>
      </c>
      <c r="J17" s="1">
        <f t="shared" si="0"/>
        <v>5400</v>
      </c>
      <c r="K17" s="59">
        <v>20</v>
      </c>
      <c r="L17" s="1">
        <f t="shared" si="1"/>
        <v>4000</v>
      </c>
      <c r="M17" s="59">
        <v>40</v>
      </c>
      <c r="N17" s="1">
        <f t="shared" si="2"/>
        <v>8000</v>
      </c>
      <c r="P17" s="55">
        <v>16</v>
      </c>
      <c r="Q17" s="3">
        <v>3200</v>
      </c>
      <c r="R17" s="56">
        <f t="shared" si="6"/>
        <v>3</v>
      </c>
      <c r="S17" s="57">
        <f t="shared" si="5"/>
        <v>0.15789473684210525</v>
      </c>
    </row>
    <row r="18" spans="1:20" ht="25.5" customHeight="1" x14ac:dyDescent="0.35">
      <c r="A18" s="48">
        <v>14</v>
      </c>
      <c r="B18" s="49" t="s">
        <v>39</v>
      </c>
      <c r="C18" s="50">
        <v>20000</v>
      </c>
      <c r="D18" s="4">
        <v>100</v>
      </c>
      <c r="E18" s="51"/>
      <c r="F18" s="62"/>
      <c r="G18" s="52">
        <v>0.7</v>
      </c>
      <c r="H18" s="3">
        <f t="shared" si="4"/>
        <v>14000</v>
      </c>
      <c r="I18" s="53">
        <v>7.4999999999999997E-2</v>
      </c>
      <c r="J18" s="1">
        <f t="shared" si="0"/>
        <v>1500</v>
      </c>
      <c r="K18" s="54">
        <v>2.5</v>
      </c>
      <c r="L18" s="1">
        <f t="shared" si="1"/>
        <v>50000</v>
      </c>
      <c r="M18" s="54">
        <v>2</v>
      </c>
      <c r="N18" s="1">
        <f t="shared" si="2"/>
        <v>40000</v>
      </c>
      <c r="P18" s="55">
        <v>0.7</v>
      </c>
      <c r="Q18" s="3">
        <v>14000</v>
      </c>
      <c r="R18" s="56">
        <f t="shared" si="6"/>
        <v>0</v>
      </c>
      <c r="S18" s="57">
        <f t="shared" si="5"/>
        <v>0</v>
      </c>
    </row>
    <row r="19" spans="1:20" ht="33" customHeight="1" x14ac:dyDescent="0.35">
      <c r="A19" s="48">
        <v>15</v>
      </c>
      <c r="B19" s="49" t="s">
        <v>25</v>
      </c>
      <c r="C19" s="50">
        <v>3000</v>
      </c>
      <c r="D19" s="4">
        <v>50</v>
      </c>
      <c r="E19" s="51">
        <v>3.5</v>
      </c>
      <c r="F19" s="1">
        <f t="shared" si="3"/>
        <v>10500</v>
      </c>
      <c r="G19" s="52">
        <v>7</v>
      </c>
      <c r="H19" s="3">
        <f t="shared" si="4"/>
        <v>21000</v>
      </c>
      <c r="I19" s="54">
        <v>7.5</v>
      </c>
      <c r="J19" s="1">
        <f t="shared" si="0"/>
        <v>22500</v>
      </c>
      <c r="K19" s="54">
        <v>5</v>
      </c>
      <c r="L19" s="1">
        <f t="shared" si="1"/>
        <v>15000</v>
      </c>
      <c r="M19" s="54">
        <v>3.2</v>
      </c>
      <c r="N19" s="1">
        <f t="shared" si="2"/>
        <v>9600</v>
      </c>
      <c r="P19" s="55">
        <v>6</v>
      </c>
      <c r="Q19" s="3"/>
      <c r="R19" s="56">
        <f t="shared" si="6"/>
        <v>1</v>
      </c>
      <c r="S19" s="57">
        <f t="shared" si="5"/>
        <v>0.14285714285714285</v>
      </c>
      <c r="T19" s="47" t="s">
        <v>51</v>
      </c>
    </row>
    <row r="20" spans="1:20" ht="36.5" customHeight="1" x14ac:dyDescent="0.35">
      <c r="A20" s="48">
        <v>16</v>
      </c>
      <c r="B20" s="49" t="s">
        <v>26</v>
      </c>
      <c r="C20" s="50">
        <v>3000</v>
      </c>
      <c r="D20" s="4">
        <v>50</v>
      </c>
      <c r="E20" s="51">
        <v>5.9</v>
      </c>
      <c r="F20" s="1">
        <f t="shared" si="3"/>
        <v>17700</v>
      </c>
      <c r="G20" s="52">
        <v>7</v>
      </c>
      <c r="H20" s="3">
        <f t="shared" si="4"/>
        <v>21000</v>
      </c>
      <c r="I20" s="54">
        <v>8.4</v>
      </c>
      <c r="J20" s="1">
        <f t="shared" si="0"/>
        <v>25200</v>
      </c>
      <c r="K20" s="54">
        <v>10</v>
      </c>
      <c r="L20" s="1">
        <f t="shared" si="1"/>
        <v>30000</v>
      </c>
      <c r="M20" s="54">
        <v>3.2</v>
      </c>
      <c r="N20" s="1">
        <f t="shared" si="2"/>
        <v>9600</v>
      </c>
      <c r="P20" s="55">
        <v>5</v>
      </c>
      <c r="Q20" s="3"/>
      <c r="R20" s="56">
        <f t="shared" si="6"/>
        <v>2</v>
      </c>
      <c r="S20" s="57">
        <f t="shared" si="5"/>
        <v>0.2857142857142857</v>
      </c>
      <c r="T20" s="47" t="s">
        <v>50</v>
      </c>
    </row>
    <row r="21" spans="1:20" ht="21" x14ac:dyDescent="0.35">
      <c r="A21" s="48">
        <v>17</v>
      </c>
      <c r="B21" s="49" t="s">
        <v>40</v>
      </c>
      <c r="C21" s="50">
        <v>100</v>
      </c>
      <c r="D21" s="4">
        <v>5</v>
      </c>
      <c r="E21" s="51">
        <v>160</v>
      </c>
      <c r="F21" s="1">
        <f t="shared" si="3"/>
        <v>16000</v>
      </c>
      <c r="G21" s="52">
        <v>45</v>
      </c>
      <c r="H21" s="3">
        <f t="shared" si="4"/>
        <v>4500</v>
      </c>
      <c r="I21" s="54">
        <v>148</v>
      </c>
      <c r="J21" s="1">
        <f t="shared" si="0"/>
        <v>14800</v>
      </c>
      <c r="K21" s="54">
        <v>105</v>
      </c>
      <c r="L21" s="1">
        <f t="shared" si="1"/>
        <v>10500</v>
      </c>
      <c r="M21" s="54">
        <v>250</v>
      </c>
      <c r="N21" s="1">
        <f t="shared" si="2"/>
        <v>25000</v>
      </c>
      <c r="P21" s="55">
        <v>45</v>
      </c>
      <c r="Q21" s="3">
        <v>4500</v>
      </c>
      <c r="R21" s="56">
        <f t="shared" si="6"/>
        <v>0</v>
      </c>
      <c r="S21" s="57">
        <f t="shared" si="5"/>
        <v>0</v>
      </c>
    </row>
    <row r="22" spans="1:20" ht="20" customHeight="1" x14ac:dyDescent="0.35">
      <c r="A22" s="48">
        <v>18</v>
      </c>
      <c r="B22" s="49" t="s">
        <v>13</v>
      </c>
      <c r="C22" s="50">
        <v>25000</v>
      </c>
      <c r="D22" s="4">
        <v>100</v>
      </c>
      <c r="E22" s="51">
        <v>0.24</v>
      </c>
      <c r="F22" s="1">
        <f t="shared" si="3"/>
        <v>6000</v>
      </c>
      <c r="G22" s="52">
        <v>0.4</v>
      </c>
      <c r="H22" s="3">
        <f t="shared" si="4"/>
        <v>10000</v>
      </c>
      <c r="I22" s="54">
        <v>0.4</v>
      </c>
      <c r="J22" s="1">
        <f t="shared" si="0"/>
        <v>10000</v>
      </c>
      <c r="K22" s="54">
        <v>0.4</v>
      </c>
      <c r="L22" s="1">
        <f t="shared" si="1"/>
        <v>10000</v>
      </c>
      <c r="M22" s="54">
        <v>0.6</v>
      </c>
      <c r="N22" s="1">
        <f t="shared" si="2"/>
        <v>15000</v>
      </c>
      <c r="P22" s="55">
        <v>0.4</v>
      </c>
      <c r="Q22" s="3">
        <v>10000</v>
      </c>
      <c r="R22" s="56">
        <f t="shared" si="6"/>
        <v>0</v>
      </c>
      <c r="S22" s="57">
        <f t="shared" si="5"/>
        <v>0</v>
      </c>
    </row>
    <row r="23" spans="1:20" ht="27.75" customHeight="1" x14ac:dyDescent="0.35">
      <c r="A23" s="48">
        <v>19</v>
      </c>
      <c r="B23" s="49" t="s">
        <v>41</v>
      </c>
      <c r="C23" s="50">
        <v>5000</v>
      </c>
      <c r="D23" s="4">
        <v>100</v>
      </c>
      <c r="E23" s="51">
        <v>0.2</v>
      </c>
      <c r="F23" s="1">
        <f t="shared" si="3"/>
        <v>1000</v>
      </c>
      <c r="G23" s="52">
        <v>0.57999999999999996</v>
      </c>
      <c r="H23" s="3">
        <f t="shared" si="4"/>
        <v>2900</v>
      </c>
      <c r="I23" s="54">
        <v>0.55000000000000004</v>
      </c>
      <c r="J23" s="1">
        <f t="shared" si="0"/>
        <v>2750</v>
      </c>
      <c r="K23" s="54">
        <v>0.6</v>
      </c>
      <c r="L23" s="1">
        <f t="shared" si="1"/>
        <v>3000</v>
      </c>
      <c r="M23" s="54">
        <v>2.0499999999999998</v>
      </c>
      <c r="N23" s="1">
        <f t="shared" si="2"/>
        <v>10250</v>
      </c>
      <c r="P23" s="55">
        <v>0.57999999999999996</v>
      </c>
      <c r="Q23" s="3">
        <v>2900</v>
      </c>
      <c r="R23" s="56">
        <f t="shared" si="6"/>
        <v>0</v>
      </c>
      <c r="S23" s="57">
        <f t="shared" si="5"/>
        <v>0</v>
      </c>
    </row>
    <row r="24" spans="1:20" ht="21" x14ac:dyDescent="0.35">
      <c r="A24" s="48">
        <v>20</v>
      </c>
      <c r="B24" s="49" t="s">
        <v>42</v>
      </c>
      <c r="C24" s="50">
        <v>100000</v>
      </c>
      <c r="D24" s="4">
        <v>5000</v>
      </c>
      <c r="E24" s="63">
        <v>0.14000000000000001</v>
      </c>
      <c r="F24" s="1">
        <f t="shared" si="3"/>
        <v>14000.000000000002</v>
      </c>
      <c r="G24" s="52">
        <v>0.17</v>
      </c>
      <c r="H24" s="3">
        <f t="shared" si="4"/>
        <v>17000</v>
      </c>
      <c r="I24" s="53">
        <v>0.122</v>
      </c>
      <c r="J24" s="1">
        <f t="shared" si="0"/>
        <v>12200</v>
      </c>
      <c r="K24" s="54">
        <v>9.8000000000000004E-2</v>
      </c>
      <c r="L24" s="1">
        <f t="shared" si="1"/>
        <v>9800</v>
      </c>
      <c r="M24" s="54">
        <v>0.25600000000000001</v>
      </c>
      <c r="N24" s="1">
        <f t="shared" si="2"/>
        <v>25600</v>
      </c>
      <c r="P24" s="55">
        <v>0.17</v>
      </c>
      <c r="Q24" s="3">
        <v>17000</v>
      </c>
      <c r="R24" s="56">
        <f t="shared" si="6"/>
        <v>0</v>
      </c>
      <c r="S24" s="57">
        <f t="shared" si="5"/>
        <v>0</v>
      </c>
    </row>
    <row r="25" spans="1:20" ht="31.5" customHeight="1" x14ac:dyDescent="0.35">
      <c r="A25" s="48">
        <v>21</v>
      </c>
      <c r="B25" s="49" t="s">
        <v>43</v>
      </c>
      <c r="C25" s="50">
        <v>100000</v>
      </c>
      <c r="D25" s="4">
        <v>500</v>
      </c>
      <c r="E25" s="63">
        <v>0.11</v>
      </c>
      <c r="F25" s="1">
        <f t="shared" si="3"/>
        <v>11000</v>
      </c>
      <c r="G25" s="52">
        <v>0.06</v>
      </c>
      <c r="H25" s="3">
        <f t="shared" si="4"/>
        <v>6000</v>
      </c>
      <c r="I25" s="53">
        <v>7.4999999999999997E-2</v>
      </c>
      <c r="J25" s="1">
        <f t="shared" si="0"/>
        <v>7500</v>
      </c>
      <c r="K25" s="54">
        <v>0.16</v>
      </c>
      <c r="L25" s="1">
        <f t="shared" si="1"/>
        <v>16000</v>
      </c>
      <c r="M25" s="54">
        <v>0.18</v>
      </c>
      <c r="N25" s="1">
        <f t="shared" si="2"/>
        <v>18000</v>
      </c>
      <c r="P25" s="55">
        <v>5.8000000000000003E-2</v>
      </c>
      <c r="Q25" s="3">
        <v>11600</v>
      </c>
      <c r="R25" s="56">
        <f t="shared" si="6"/>
        <v>1.9999999999999948E-3</v>
      </c>
      <c r="S25" s="57">
        <f t="shared" si="5"/>
        <v>3.333333333333325E-2</v>
      </c>
    </row>
    <row r="26" spans="1:20" ht="41.5" customHeight="1" x14ac:dyDescent="0.35">
      <c r="A26" s="48">
        <v>22</v>
      </c>
      <c r="B26" s="49" t="s">
        <v>16</v>
      </c>
      <c r="C26" s="50" t="s">
        <v>9</v>
      </c>
      <c r="D26" s="4">
        <v>100</v>
      </c>
      <c r="E26" s="63">
        <v>0.17</v>
      </c>
      <c r="F26" s="1">
        <f>E26*10000</f>
        <v>1700.0000000000002</v>
      </c>
      <c r="G26" s="52">
        <v>0.25</v>
      </c>
      <c r="H26" s="3">
        <f>G26*10000</f>
        <v>2500</v>
      </c>
      <c r="I26" s="54">
        <v>0.1</v>
      </c>
      <c r="J26" s="1">
        <f>I26*10000</f>
        <v>1000</v>
      </c>
      <c r="K26" s="54">
        <v>0.2</v>
      </c>
      <c r="L26" s="1">
        <f>K26*10000</f>
        <v>2000</v>
      </c>
      <c r="M26" s="54">
        <v>0.26</v>
      </c>
      <c r="N26" s="1">
        <f>M26*10000</f>
        <v>2600</v>
      </c>
      <c r="P26" s="55">
        <v>0.2</v>
      </c>
      <c r="Q26" s="3">
        <v>2000</v>
      </c>
      <c r="R26" s="56">
        <f t="shared" si="6"/>
        <v>4.9999999999999989E-2</v>
      </c>
      <c r="S26" s="57">
        <f t="shared" si="5"/>
        <v>0.19999999999999996</v>
      </c>
    </row>
    <row r="27" spans="1:20" ht="39.75" customHeight="1" x14ac:dyDescent="0.35">
      <c r="A27" s="48">
        <v>23</v>
      </c>
      <c r="B27" s="49" t="s">
        <v>44</v>
      </c>
      <c r="C27" s="50">
        <v>500</v>
      </c>
      <c r="D27" s="4" t="s">
        <v>2</v>
      </c>
      <c r="E27" s="51">
        <v>9</v>
      </c>
      <c r="F27" s="1">
        <f t="shared" si="3"/>
        <v>4500</v>
      </c>
      <c r="G27" s="52">
        <v>5</v>
      </c>
      <c r="H27" s="3">
        <f t="shared" si="4"/>
        <v>2500</v>
      </c>
      <c r="I27" s="53">
        <v>0.125</v>
      </c>
      <c r="J27" s="1">
        <f t="shared" ref="J27:J34" si="7">C27*I27</f>
        <v>62.5</v>
      </c>
      <c r="K27" s="54">
        <v>7</v>
      </c>
      <c r="L27" s="1">
        <f t="shared" ref="L27:L34" si="8">C27*K27</f>
        <v>3500</v>
      </c>
      <c r="M27" s="54">
        <v>2.5</v>
      </c>
      <c r="N27" s="1">
        <f t="shared" ref="N27:N34" si="9">C27*M27</f>
        <v>1250</v>
      </c>
      <c r="P27" s="55">
        <v>5</v>
      </c>
      <c r="Q27" s="3">
        <v>2500</v>
      </c>
      <c r="R27" s="56">
        <f t="shared" si="6"/>
        <v>0</v>
      </c>
      <c r="S27" s="57">
        <f t="shared" si="5"/>
        <v>0</v>
      </c>
    </row>
    <row r="28" spans="1:20" ht="20" customHeight="1" x14ac:dyDescent="0.35">
      <c r="A28" s="48">
        <v>24</v>
      </c>
      <c r="B28" s="49" t="s">
        <v>23</v>
      </c>
      <c r="C28" s="50">
        <v>2000</v>
      </c>
      <c r="D28" s="4">
        <v>50</v>
      </c>
      <c r="E28" s="51">
        <v>7.5</v>
      </c>
      <c r="F28" s="1">
        <f t="shared" si="3"/>
        <v>15000</v>
      </c>
      <c r="G28" s="52">
        <v>6</v>
      </c>
      <c r="H28" s="3">
        <f t="shared" si="4"/>
        <v>12000</v>
      </c>
      <c r="I28" s="54">
        <v>4</v>
      </c>
      <c r="J28" s="1">
        <f t="shared" si="7"/>
        <v>8000</v>
      </c>
      <c r="K28" s="54">
        <v>4.5</v>
      </c>
      <c r="L28" s="1">
        <f t="shared" si="8"/>
        <v>9000</v>
      </c>
      <c r="M28" s="54">
        <v>4</v>
      </c>
      <c r="N28" s="1">
        <f t="shared" si="9"/>
        <v>8000</v>
      </c>
      <c r="P28" s="55">
        <v>4.2</v>
      </c>
      <c r="Q28" s="3"/>
      <c r="R28" s="56">
        <f t="shared" si="6"/>
        <v>1.7999999999999998</v>
      </c>
      <c r="S28" s="57">
        <f t="shared" si="5"/>
        <v>0.3</v>
      </c>
      <c r="T28" s="47" t="s">
        <v>52</v>
      </c>
    </row>
    <row r="29" spans="1:20" ht="21" x14ac:dyDescent="0.35">
      <c r="A29" s="48">
        <v>25</v>
      </c>
      <c r="B29" s="49" t="s">
        <v>45</v>
      </c>
      <c r="C29" s="50">
        <v>2000</v>
      </c>
      <c r="D29" s="4">
        <v>200</v>
      </c>
      <c r="E29" s="51">
        <v>5</v>
      </c>
      <c r="F29" s="1">
        <f t="shared" si="3"/>
        <v>10000</v>
      </c>
      <c r="G29" s="52">
        <v>3</v>
      </c>
      <c r="H29" s="3">
        <f t="shared" si="4"/>
        <v>6000</v>
      </c>
      <c r="I29" s="54">
        <v>5</v>
      </c>
      <c r="J29" s="1">
        <f t="shared" si="7"/>
        <v>10000</v>
      </c>
      <c r="K29" s="54">
        <v>3.8</v>
      </c>
      <c r="L29" s="1">
        <f t="shared" si="8"/>
        <v>7600</v>
      </c>
      <c r="M29" s="54">
        <v>2.5</v>
      </c>
      <c r="N29" s="1">
        <f t="shared" si="9"/>
        <v>5000</v>
      </c>
      <c r="P29" s="55">
        <v>2.8</v>
      </c>
      <c r="Q29" s="3">
        <v>5600</v>
      </c>
      <c r="R29" s="56">
        <f t="shared" si="6"/>
        <v>0.20000000000000018</v>
      </c>
      <c r="S29" s="57">
        <f t="shared" si="5"/>
        <v>6.6666666666666721E-2</v>
      </c>
    </row>
    <row r="30" spans="1:20" ht="23.25" customHeight="1" x14ac:dyDescent="0.35">
      <c r="A30" s="48">
        <v>26</v>
      </c>
      <c r="B30" s="49" t="s">
        <v>46</v>
      </c>
      <c r="C30" s="50">
        <v>40000</v>
      </c>
      <c r="D30" s="4">
        <v>100</v>
      </c>
      <c r="E30" s="51">
        <v>2.2000000000000002</v>
      </c>
      <c r="F30" s="1">
        <f t="shared" si="3"/>
        <v>88000</v>
      </c>
      <c r="G30" s="52">
        <v>1.4</v>
      </c>
      <c r="H30" s="3">
        <f t="shared" si="4"/>
        <v>56000</v>
      </c>
      <c r="I30" s="54">
        <v>2</v>
      </c>
      <c r="J30" s="1">
        <f t="shared" si="7"/>
        <v>80000</v>
      </c>
      <c r="K30" s="54">
        <v>1.9</v>
      </c>
      <c r="L30" s="1">
        <f t="shared" si="8"/>
        <v>76000</v>
      </c>
      <c r="M30" s="54">
        <v>2</v>
      </c>
      <c r="N30" s="1">
        <f t="shared" si="9"/>
        <v>80000</v>
      </c>
      <c r="P30" s="55">
        <v>1.4</v>
      </c>
      <c r="Q30" s="3">
        <v>70000</v>
      </c>
      <c r="R30" s="56">
        <f t="shared" si="6"/>
        <v>0</v>
      </c>
      <c r="S30" s="57">
        <f t="shared" si="5"/>
        <v>0</v>
      </c>
    </row>
    <row r="31" spans="1:20" ht="23.25" customHeight="1" x14ac:dyDescent="0.35">
      <c r="A31" s="48">
        <v>27</v>
      </c>
      <c r="B31" s="49" t="s">
        <v>17</v>
      </c>
      <c r="C31" s="50">
        <v>20000</v>
      </c>
      <c r="D31" s="4">
        <v>50</v>
      </c>
      <c r="E31" s="51">
        <v>1.5</v>
      </c>
      <c r="F31" s="1">
        <f t="shared" si="3"/>
        <v>30000</v>
      </c>
      <c r="G31" s="52">
        <v>1.1000000000000001</v>
      </c>
      <c r="H31" s="3">
        <f t="shared" si="4"/>
        <v>22000</v>
      </c>
      <c r="I31" s="54">
        <v>1.4</v>
      </c>
      <c r="J31" s="1">
        <f t="shared" si="7"/>
        <v>28000</v>
      </c>
      <c r="K31" s="54">
        <v>0.9</v>
      </c>
      <c r="L31" s="1">
        <f t="shared" si="8"/>
        <v>18000</v>
      </c>
      <c r="M31" s="54">
        <v>1.3</v>
      </c>
      <c r="N31" s="1">
        <f t="shared" si="9"/>
        <v>26000</v>
      </c>
      <c r="P31" s="55"/>
      <c r="Q31" s="3"/>
      <c r="R31" s="56"/>
      <c r="S31" s="57">
        <f t="shared" si="5"/>
        <v>0</v>
      </c>
    </row>
    <row r="32" spans="1:20" ht="18.75" customHeight="1" x14ac:dyDescent="0.35">
      <c r="A32" s="48">
        <v>28</v>
      </c>
      <c r="B32" s="49" t="s">
        <v>47</v>
      </c>
      <c r="C32" s="50">
        <v>500</v>
      </c>
      <c r="D32" s="4">
        <v>20</v>
      </c>
      <c r="E32" s="51"/>
      <c r="F32" s="62"/>
      <c r="G32" s="52">
        <v>17</v>
      </c>
      <c r="H32" s="3">
        <f t="shared" si="4"/>
        <v>8500</v>
      </c>
      <c r="I32" s="54">
        <v>42</v>
      </c>
      <c r="J32" s="1">
        <f t="shared" si="7"/>
        <v>21000</v>
      </c>
      <c r="K32" s="54">
        <v>35</v>
      </c>
      <c r="L32" s="1">
        <f t="shared" si="8"/>
        <v>17500</v>
      </c>
      <c r="M32" s="54">
        <v>35</v>
      </c>
      <c r="N32" s="1">
        <f t="shared" si="9"/>
        <v>17500</v>
      </c>
      <c r="P32" s="55">
        <v>17</v>
      </c>
      <c r="Q32" s="3">
        <v>8500</v>
      </c>
      <c r="R32" s="56">
        <f t="shared" si="6"/>
        <v>0</v>
      </c>
      <c r="S32" s="57">
        <f t="shared" si="5"/>
        <v>0</v>
      </c>
    </row>
    <row r="33" spans="1:20" ht="28.5" customHeight="1" x14ac:dyDescent="0.35">
      <c r="A33" s="48">
        <v>29</v>
      </c>
      <c r="B33" s="49" t="s">
        <v>48</v>
      </c>
      <c r="C33" s="50">
        <v>500</v>
      </c>
      <c r="D33" s="4">
        <v>50</v>
      </c>
      <c r="E33" s="51">
        <v>14</v>
      </c>
      <c r="F33" s="1">
        <f t="shared" si="3"/>
        <v>7000</v>
      </c>
      <c r="G33" s="52">
        <v>8</v>
      </c>
      <c r="H33" s="3">
        <f t="shared" si="4"/>
        <v>4000</v>
      </c>
      <c r="I33" s="54">
        <v>1</v>
      </c>
      <c r="J33" s="1">
        <f t="shared" si="7"/>
        <v>500</v>
      </c>
      <c r="K33" s="54">
        <v>20</v>
      </c>
      <c r="L33" s="1">
        <f t="shared" si="8"/>
        <v>10000</v>
      </c>
      <c r="M33" s="54">
        <v>7</v>
      </c>
      <c r="N33" s="1">
        <f t="shared" si="9"/>
        <v>3500</v>
      </c>
      <c r="P33" s="55">
        <v>8</v>
      </c>
      <c r="Q33" s="3">
        <v>4000</v>
      </c>
      <c r="R33" s="56">
        <f t="shared" si="6"/>
        <v>0</v>
      </c>
      <c r="S33" s="57">
        <f t="shared" si="5"/>
        <v>0</v>
      </c>
    </row>
    <row r="34" spans="1:20" ht="42" customHeight="1" x14ac:dyDescent="0.35">
      <c r="A34" s="48">
        <v>30</v>
      </c>
      <c r="B34" s="49" t="s">
        <v>20</v>
      </c>
      <c r="C34" s="50">
        <v>200</v>
      </c>
      <c r="D34" s="4">
        <v>10</v>
      </c>
      <c r="E34" s="51">
        <v>8</v>
      </c>
      <c r="F34" s="1">
        <f t="shared" si="3"/>
        <v>1600</v>
      </c>
      <c r="G34" s="52">
        <v>12</v>
      </c>
      <c r="H34" s="3">
        <f t="shared" si="4"/>
        <v>2400</v>
      </c>
      <c r="I34" s="59">
        <v>20</v>
      </c>
      <c r="J34" s="1">
        <f t="shared" si="7"/>
        <v>4000</v>
      </c>
      <c r="K34" s="59">
        <v>8</v>
      </c>
      <c r="L34" s="1">
        <f t="shared" si="8"/>
        <v>1600</v>
      </c>
      <c r="M34" s="59">
        <v>20</v>
      </c>
      <c r="N34" s="1">
        <f t="shared" si="9"/>
        <v>4000</v>
      </c>
      <c r="P34" s="55">
        <v>16</v>
      </c>
      <c r="Q34" s="3">
        <v>3200</v>
      </c>
      <c r="R34" s="56"/>
      <c r="S34" s="57">
        <f t="shared" si="5"/>
        <v>0</v>
      </c>
    </row>
    <row r="35" spans="1:20" ht="24.5" customHeight="1" x14ac:dyDescent="0.35">
      <c r="A35" s="48">
        <v>31</v>
      </c>
      <c r="B35" s="49" t="s">
        <v>4</v>
      </c>
      <c r="C35" s="50" t="s">
        <v>72</v>
      </c>
      <c r="D35" s="4">
        <v>100</v>
      </c>
      <c r="E35" s="51">
        <v>2.4500000000000002</v>
      </c>
      <c r="F35" s="1">
        <f>E35*3000</f>
        <v>7350.0000000000009</v>
      </c>
      <c r="G35" s="52">
        <v>4</v>
      </c>
      <c r="H35" s="3">
        <f>G35*3000</f>
        <v>12000</v>
      </c>
      <c r="I35" s="59">
        <v>3.75</v>
      </c>
      <c r="J35" s="1">
        <f>I35*3000</f>
        <v>11250</v>
      </c>
      <c r="K35" s="59">
        <v>2</v>
      </c>
      <c r="L35" s="1">
        <f>K35*3000</f>
        <v>6000</v>
      </c>
      <c r="M35" s="59">
        <v>2.5</v>
      </c>
      <c r="N35" s="1">
        <f>M35*3000</f>
        <v>7500</v>
      </c>
      <c r="P35" s="55">
        <v>4</v>
      </c>
      <c r="Q35" s="3">
        <v>12000</v>
      </c>
      <c r="R35" s="56">
        <f t="shared" si="6"/>
        <v>0</v>
      </c>
      <c r="S35" s="57">
        <f t="shared" si="5"/>
        <v>0</v>
      </c>
    </row>
    <row r="36" spans="1:20" ht="35.5" customHeight="1" x14ac:dyDescent="0.35">
      <c r="A36" s="48">
        <v>32</v>
      </c>
      <c r="B36" s="49" t="s">
        <v>22</v>
      </c>
      <c r="C36" s="50">
        <v>2000</v>
      </c>
      <c r="D36" s="4">
        <v>100</v>
      </c>
      <c r="E36" s="51">
        <v>1.6</v>
      </c>
      <c r="F36" s="1">
        <f t="shared" si="3"/>
        <v>3200</v>
      </c>
      <c r="G36" s="52">
        <v>1.2</v>
      </c>
      <c r="H36" s="3">
        <f t="shared" si="4"/>
        <v>2400</v>
      </c>
      <c r="I36" s="64">
        <v>2.375</v>
      </c>
      <c r="J36" s="1">
        <f>C36*I36</f>
        <v>4750</v>
      </c>
      <c r="K36" s="59">
        <v>2</v>
      </c>
      <c r="L36" s="1">
        <f t="shared" ref="L36:L45" si="10">C36*K36</f>
        <v>4000</v>
      </c>
      <c r="M36" s="59">
        <v>1.8</v>
      </c>
      <c r="N36" s="1">
        <f t="shared" ref="N36:N45" si="11">C36*M36</f>
        <v>3600</v>
      </c>
      <c r="P36" s="55"/>
      <c r="Q36" s="3"/>
      <c r="R36" s="56"/>
      <c r="S36" s="57">
        <f t="shared" si="5"/>
        <v>0</v>
      </c>
    </row>
    <row r="37" spans="1:20" s="60" customFormat="1" ht="56" customHeight="1" x14ac:dyDescent="0.35">
      <c r="A37" s="48">
        <v>33</v>
      </c>
      <c r="B37" s="65" t="s">
        <v>24</v>
      </c>
      <c r="C37" s="5">
        <v>10000</v>
      </c>
      <c r="D37" s="4">
        <v>50</v>
      </c>
      <c r="E37" s="51">
        <v>5.9</v>
      </c>
      <c r="F37" s="1">
        <f t="shared" si="3"/>
        <v>59000</v>
      </c>
      <c r="G37" s="52">
        <v>8</v>
      </c>
      <c r="H37" s="3">
        <f t="shared" si="4"/>
        <v>80000</v>
      </c>
      <c r="I37" s="59">
        <v>5.5</v>
      </c>
      <c r="J37" s="1">
        <f>C37*I37</f>
        <v>55000</v>
      </c>
      <c r="K37" s="59">
        <v>2.8</v>
      </c>
      <c r="L37" s="1">
        <f t="shared" si="10"/>
        <v>28000</v>
      </c>
      <c r="M37" s="59">
        <v>4</v>
      </c>
      <c r="N37" s="1">
        <f t="shared" si="11"/>
        <v>40000</v>
      </c>
      <c r="P37" s="55">
        <v>6</v>
      </c>
      <c r="Q37" s="3">
        <v>6000</v>
      </c>
      <c r="R37" s="56">
        <f t="shared" si="6"/>
        <v>2</v>
      </c>
      <c r="S37" s="57">
        <f t="shared" si="5"/>
        <v>0.25</v>
      </c>
      <c r="T37" s="61"/>
    </row>
    <row r="38" spans="1:20" s="60" customFormat="1" ht="25.5" customHeight="1" x14ac:dyDescent="0.35">
      <c r="A38" s="48">
        <v>34</v>
      </c>
      <c r="B38" s="65" t="s">
        <v>28</v>
      </c>
      <c r="C38" s="5">
        <v>2000</v>
      </c>
      <c r="D38" s="4">
        <v>20</v>
      </c>
      <c r="E38" s="51">
        <v>0.45</v>
      </c>
      <c r="F38" s="1">
        <f t="shared" si="3"/>
        <v>900</v>
      </c>
      <c r="G38" s="52">
        <v>0.4</v>
      </c>
      <c r="H38" s="3">
        <f t="shared" si="4"/>
        <v>800</v>
      </c>
      <c r="I38" s="64">
        <v>0.22500000000000001</v>
      </c>
      <c r="J38" s="1">
        <f>C38*I38</f>
        <v>450</v>
      </c>
      <c r="K38" s="59">
        <v>1.2</v>
      </c>
      <c r="L38" s="1">
        <f t="shared" si="10"/>
        <v>2400</v>
      </c>
      <c r="M38" s="59">
        <v>0.68</v>
      </c>
      <c r="N38" s="1">
        <f t="shared" si="11"/>
        <v>1360</v>
      </c>
      <c r="P38" s="55"/>
      <c r="Q38" s="3"/>
      <c r="R38" s="56"/>
      <c r="S38" s="57">
        <f t="shared" si="5"/>
        <v>0</v>
      </c>
      <c r="T38" s="61"/>
    </row>
    <row r="39" spans="1:20" ht="35.5" customHeight="1" x14ac:dyDescent="0.35">
      <c r="A39" s="48">
        <v>35</v>
      </c>
      <c r="B39" s="49" t="s">
        <v>19</v>
      </c>
      <c r="C39" s="50">
        <v>200</v>
      </c>
      <c r="D39" s="4">
        <v>25</v>
      </c>
      <c r="E39" s="51">
        <v>20</v>
      </c>
      <c r="F39" s="1">
        <f t="shared" si="3"/>
        <v>4000</v>
      </c>
      <c r="G39" s="52">
        <v>28</v>
      </c>
      <c r="H39" s="3">
        <f t="shared" si="4"/>
        <v>5600</v>
      </c>
      <c r="I39" s="59"/>
      <c r="J39" s="1"/>
      <c r="K39" s="59">
        <v>26</v>
      </c>
      <c r="L39" s="1">
        <f t="shared" si="10"/>
        <v>5200</v>
      </c>
      <c r="M39" s="59">
        <v>75</v>
      </c>
      <c r="N39" s="1">
        <f t="shared" si="11"/>
        <v>15000</v>
      </c>
      <c r="P39" s="55">
        <v>27.5</v>
      </c>
      <c r="Q39" s="3"/>
      <c r="R39" s="56">
        <f t="shared" si="6"/>
        <v>0.5</v>
      </c>
      <c r="S39" s="57">
        <f t="shared" si="5"/>
        <v>1.7857142857142856E-2</v>
      </c>
      <c r="T39" s="47" t="s">
        <v>53</v>
      </c>
    </row>
    <row r="40" spans="1:20" ht="17.5" customHeight="1" x14ac:dyDescent="0.35">
      <c r="A40" s="48">
        <v>36</v>
      </c>
      <c r="B40" s="49" t="s">
        <v>8</v>
      </c>
      <c r="C40" s="6"/>
      <c r="D40" s="7"/>
      <c r="E40" s="51">
        <v>30</v>
      </c>
      <c r="F40" s="1">
        <f t="shared" si="3"/>
        <v>0</v>
      </c>
      <c r="G40" s="52">
        <v>35</v>
      </c>
      <c r="H40" s="3">
        <f t="shared" si="4"/>
        <v>0</v>
      </c>
      <c r="I40" s="59">
        <v>27</v>
      </c>
      <c r="J40" s="1">
        <v>0</v>
      </c>
      <c r="K40" s="66">
        <f>F40*J40</f>
        <v>0</v>
      </c>
      <c r="L40" s="1">
        <f t="shared" si="10"/>
        <v>0</v>
      </c>
      <c r="M40" s="59">
        <v>42</v>
      </c>
      <c r="N40" s="1">
        <f t="shared" si="11"/>
        <v>0</v>
      </c>
      <c r="P40" s="55">
        <v>35</v>
      </c>
      <c r="Q40" s="3">
        <v>0</v>
      </c>
      <c r="R40" s="56">
        <f t="shared" si="6"/>
        <v>0</v>
      </c>
      <c r="S40" s="57">
        <f t="shared" si="5"/>
        <v>0</v>
      </c>
    </row>
    <row r="41" spans="1:20" ht="17.5" customHeight="1" x14ac:dyDescent="0.35">
      <c r="A41" s="48">
        <v>37</v>
      </c>
      <c r="B41" s="49" t="s">
        <v>7</v>
      </c>
      <c r="C41" s="6"/>
      <c r="D41" s="7"/>
      <c r="E41" s="51">
        <v>20</v>
      </c>
      <c r="F41" s="1">
        <f t="shared" si="3"/>
        <v>0</v>
      </c>
      <c r="G41" s="52">
        <v>25</v>
      </c>
      <c r="H41" s="3">
        <f t="shared" si="4"/>
        <v>0</v>
      </c>
      <c r="I41" s="59">
        <v>20</v>
      </c>
      <c r="J41" s="1">
        <v>0</v>
      </c>
      <c r="K41" s="66">
        <f>F41*J41</f>
        <v>0</v>
      </c>
      <c r="L41" s="1">
        <f t="shared" si="10"/>
        <v>0</v>
      </c>
      <c r="M41" s="59">
        <v>22</v>
      </c>
      <c r="N41" s="1">
        <f t="shared" si="11"/>
        <v>0</v>
      </c>
      <c r="P41" s="55">
        <v>22</v>
      </c>
      <c r="Q41" s="3">
        <v>0</v>
      </c>
      <c r="R41" s="56">
        <f t="shared" si="6"/>
        <v>3</v>
      </c>
      <c r="S41" s="57">
        <f t="shared" si="5"/>
        <v>0.12</v>
      </c>
    </row>
    <row r="42" spans="1:20" ht="17.5" customHeight="1" x14ac:dyDescent="0.35">
      <c r="A42" s="48">
        <v>38</v>
      </c>
      <c r="B42" s="49" t="s">
        <v>6</v>
      </c>
      <c r="C42" s="6"/>
      <c r="D42" s="7"/>
      <c r="E42" s="67" t="s">
        <v>73</v>
      </c>
      <c r="F42" s="68"/>
      <c r="G42" s="52">
        <v>0.25</v>
      </c>
      <c r="H42" s="3">
        <f t="shared" si="4"/>
        <v>0</v>
      </c>
      <c r="I42" s="59">
        <v>20</v>
      </c>
      <c r="J42" s="1">
        <v>0</v>
      </c>
      <c r="K42" s="66">
        <f>F42*J42</f>
        <v>0</v>
      </c>
      <c r="L42" s="1">
        <f t="shared" si="10"/>
        <v>0</v>
      </c>
      <c r="M42" s="59">
        <v>7.0000000000000007E-2</v>
      </c>
      <c r="N42" s="1">
        <f t="shared" si="11"/>
        <v>0</v>
      </c>
      <c r="P42" s="55">
        <v>0.2</v>
      </c>
      <c r="Q42" s="3">
        <v>0</v>
      </c>
      <c r="R42" s="56">
        <f t="shared" si="6"/>
        <v>4.9999999999999989E-2</v>
      </c>
      <c r="S42" s="57">
        <f t="shared" si="5"/>
        <v>0.19999999999999996</v>
      </c>
    </row>
    <row r="43" spans="1:20" ht="17.5" customHeight="1" x14ac:dyDescent="0.35">
      <c r="A43" s="48">
        <v>39</v>
      </c>
      <c r="B43" s="49" t="s">
        <v>10</v>
      </c>
      <c r="C43" s="50">
        <v>10000</v>
      </c>
      <c r="D43" s="5">
        <v>3000</v>
      </c>
      <c r="E43" s="69"/>
      <c r="F43" s="70"/>
      <c r="G43" s="71">
        <v>0.5</v>
      </c>
      <c r="H43" s="3">
        <f t="shared" si="4"/>
        <v>5000</v>
      </c>
      <c r="I43" s="64">
        <v>0.42499999999999999</v>
      </c>
      <c r="J43" s="1">
        <f>C43*I43</f>
        <v>4250</v>
      </c>
      <c r="K43" s="59">
        <v>0.6</v>
      </c>
      <c r="L43" s="1">
        <f t="shared" si="10"/>
        <v>6000</v>
      </c>
      <c r="M43" s="59">
        <v>0.55000000000000004</v>
      </c>
      <c r="N43" s="1">
        <f t="shared" si="11"/>
        <v>5500</v>
      </c>
      <c r="P43" s="55">
        <v>0.5</v>
      </c>
      <c r="Q43" s="3">
        <v>5000</v>
      </c>
      <c r="R43" s="56">
        <f t="shared" si="6"/>
        <v>0</v>
      </c>
      <c r="S43" s="57">
        <f t="shared" si="5"/>
        <v>0</v>
      </c>
    </row>
    <row r="44" spans="1:20" ht="17.5" customHeight="1" x14ac:dyDescent="0.35">
      <c r="A44" s="48">
        <v>40</v>
      </c>
      <c r="B44" s="49" t="s">
        <v>11</v>
      </c>
      <c r="C44" s="50">
        <v>15000</v>
      </c>
      <c r="D44" s="5">
        <v>2500</v>
      </c>
      <c r="E44" s="69"/>
      <c r="F44" s="70"/>
      <c r="G44" s="71">
        <v>0.38</v>
      </c>
      <c r="H44" s="3">
        <f t="shared" si="4"/>
        <v>5700</v>
      </c>
      <c r="I44" s="72">
        <v>0.36249999999999999</v>
      </c>
      <c r="J44" s="1">
        <f>C44*I44</f>
        <v>5437.5</v>
      </c>
      <c r="K44" s="59">
        <v>0.5</v>
      </c>
      <c r="L44" s="1">
        <f t="shared" si="10"/>
        <v>7500</v>
      </c>
      <c r="M44" s="59">
        <v>0.32</v>
      </c>
      <c r="N44" s="1">
        <f t="shared" si="11"/>
        <v>4800</v>
      </c>
      <c r="P44" s="55">
        <v>0.32</v>
      </c>
      <c r="Q44" s="3">
        <v>4800</v>
      </c>
      <c r="R44" s="56">
        <f t="shared" si="6"/>
        <v>0.06</v>
      </c>
      <c r="S44" s="57">
        <f t="shared" si="5"/>
        <v>0.15789473684210525</v>
      </c>
    </row>
    <row r="45" spans="1:20" ht="17.5" customHeight="1" x14ac:dyDescent="0.35">
      <c r="A45" s="48">
        <v>41</v>
      </c>
      <c r="B45" s="49" t="s">
        <v>12</v>
      </c>
      <c r="C45" s="50">
        <v>20000</v>
      </c>
      <c r="D45" s="5">
        <v>2500</v>
      </c>
      <c r="E45" s="73">
        <v>0.65</v>
      </c>
      <c r="F45" s="74">
        <f t="shared" si="3"/>
        <v>13000</v>
      </c>
      <c r="G45" s="75">
        <v>0.4</v>
      </c>
      <c r="H45" s="9">
        <f t="shared" si="4"/>
        <v>8000</v>
      </c>
      <c r="I45" s="72">
        <v>0.11749999999999999</v>
      </c>
      <c r="J45" s="1">
        <f>C45*I45</f>
        <v>2350</v>
      </c>
      <c r="K45" s="59">
        <v>0.5</v>
      </c>
      <c r="L45" s="1">
        <f t="shared" si="10"/>
        <v>10000</v>
      </c>
      <c r="M45" s="64">
        <v>0.20499999999999999</v>
      </c>
      <c r="N45" s="1">
        <f t="shared" si="11"/>
        <v>4100</v>
      </c>
      <c r="P45" s="55">
        <v>0.4</v>
      </c>
      <c r="Q45" s="3">
        <v>8000</v>
      </c>
      <c r="R45" s="56">
        <f t="shared" si="6"/>
        <v>0</v>
      </c>
      <c r="S45" s="57">
        <f t="shared" si="5"/>
        <v>0</v>
      </c>
    </row>
    <row r="46" spans="1:20" s="76" customFormat="1" ht="21.5" customHeight="1" x14ac:dyDescent="0.35">
      <c r="A46" s="90" t="s">
        <v>74</v>
      </c>
      <c r="B46" s="90"/>
      <c r="C46" s="90"/>
      <c r="D46" s="90"/>
      <c r="E46" s="86">
        <f>SUM(F5:F45)</f>
        <v>1067440</v>
      </c>
      <c r="F46" s="86"/>
      <c r="G46" s="91">
        <f>SUM(H5:H45)</f>
        <v>529500</v>
      </c>
      <c r="H46" s="91"/>
      <c r="I46" s="86">
        <f>SUM(J5:J45)</f>
        <v>686350</v>
      </c>
      <c r="J46" s="86"/>
      <c r="K46" s="86">
        <f>SUM(L5:L45)</f>
        <v>685100</v>
      </c>
      <c r="L46" s="86"/>
      <c r="M46" s="86">
        <f>SUM(N5:N45)</f>
        <v>876260</v>
      </c>
      <c r="N46" s="86"/>
      <c r="P46" s="55"/>
      <c r="Q46" s="3"/>
      <c r="R46" s="42"/>
      <c r="S46" s="42"/>
      <c r="T46" s="42"/>
    </row>
    <row r="47" spans="1:20" x14ac:dyDescent="0.35">
      <c r="P47" s="81"/>
    </row>
    <row r="48" spans="1:20" x14ac:dyDescent="0.35">
      <c r="P48" s="81"/>
    </row>
  </sheetData>
  <mergeCells count="17">
    <mergeCell ref="E46:F46"/>
    <mergeCell ref="G46:H46"/>
    <mergeCell ref="I46:J46"/>
    <mergeCell ref="K46:L46"/>
    <mergeCell ref="B1:D1"/>
    <mergeCell ref="E1:F1"/>
    <mergeCell ref="G1:H1"/>
    <mergeCell ref="A2:A4"/>
    <mergeCell ref="B2:B4"/>
    <mergeCell ref="C2:C4"/>
    <mergeCell ref="D2:D4"/>
    <mergeCell ref="A46:D46"/>
    <mergeCell ref="I1:J1"/>
    <mergeCell ref="K1:L1"/>
    <mergeCell ref="M1:N1"/>
    <mergeCell ref="M46:N46"/>
    <mergeCell ref="P1:Q1"/>
  </mergeCells>
  <conditionalFormatting sqref="E16 I16 G16 K16 M16"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21 I21 G21 K21 M21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0 I40 G40 M40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1 I41 G41 M41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6:N4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7 I7 E7 K7 M7"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12 I12 E12 K12 M12">
    <cfRule type="colorScale" priority="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1 I31 E31 K31 M31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2 I32 K32 M32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3 I33 E33 K33 M33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2 I42 M42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 E5 G5 K5 M5">
    <cfRule type="colorScale" priority="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6 E6 G6 K6 M6"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8:I9 G8:G9 E8:E9 K8:K9 M8:M9"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0 G10 E10 K10 M10"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1 E11 G11 K11 M11"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3 E13 G13 K13 M13"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4 G14 E14 K14 M14"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5 E15 G15 K15 M15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7 G17 E17 K17 M17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8 G18 K18 M18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9 E19 G19 K19 M19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0 E20 G20 K20 M20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2 E22 G22 K22 M22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3 G23 E23 K23 M23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4 E24 G24 K24 M24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5 E25 G25 K25 M25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6 G26 E26 K26 M26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7 G27 E27 K27 M27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8 G28 E28 K28 M28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9 E29 G29 K29 M29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0 G30 E30 K30 M30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4 E34 G34 K34 M34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5 G35 E35 K35 M35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6 G36 E36 K36 M36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7 E37 G37 K37 M37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8 G38 E38 K38 M38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3 G43 M43 K43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4 G44 K44 M4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5 E45 G45 K45 M45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5 G45 K45 M45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9 G39 E39 M39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9"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95778-02D5-403B-9BCC-F2CE07B6AC9C}">
  <dimension ref="B1:D11"/>
  <sheetViews>
    <sheetView workbookViewId="0">
      <selection activeCell="C19" sqref="C19"/>
    </sheetView>
  </sheetViews>
  <sheetFormatPr defaultRowHeight="12" x14ac:dyDescent="0.3"/>
  <cols>
    <col min="1" max="1" width="8.7265625" style="19"/>
    <col min="2" max="2" width="95.1796875" style="19" customWidth="1"/>
    <col min="3" max="3" width="11.08984375" style="19" bestFit="1" customWidth="1"/>
    <col min="4" max="4" width="9.90625" style="19" customWidth="1"/>
    <col min="5" max="16384" width="8.7265625" style="19"/>
  </cols>
  <sheetData>
    <row r="1" spans="2:4" ht="24" x14ac:dyDescent="0.3">
      <c r="C1" s="22" t="s">
        <v>54</v>
      </c>
      <c r="D1" s="22" t="s">
        <v>55</v>
      </c>
    </row>
    <row r="2" spans="2:4" ht="13.5" x14ac:dyDescent="0.45">
      <c r="B2" s="19" t="s">
        <v>57</v>
      </c>
      <c r="C2" s="20" t="e" cm="1">
        <f t="array" ref="C2">#REF!</f>
        <v>#REF!</v>
      </c>
      <c r="D2" s="39" t="e">
        <f>C2/1.18</f>
        <v>#REF!</v>
      </c>
    </row>
    <row r="3" spans="2:4" ht="13.5" x14ac:dyDescent="0.45">
      <c r="C3" s="21"/>
      <c r="D3" s="20"/>
    </row>
    <row r="4" spans="2:4" ht="13.5" x14ac:dyDescent="0.45">
      <c r="C4" s="21"/>
      <c r="D4" s="20"/>
    </row>
    <row r="5" spans="2:4" ht="13.5" x14ac:dyDescent="0.45">
      <c r="B5" s="19" t="s">
        <v>58</v>
      </c>
      <c r="C5" s="20" t="e">
        <f>#REF!</f>
        <v>#REF!</v>
      </c>
      <c r="D5" s="39" t="e">
        <f t="shared" ref="D5:D8" si="0">C5/1.18</f>
        <v>#REF!</v>
      </c>
    </row>
    <row r="6" spans="2:4" ht="13.5" x14ac:dyDescent="0.45">
      <c r="B6" s="19" t="s">
        <v>61</v>
      </c>
      <c r="C6" s="20" t="e">
        <f>#REF!</f>
        <v>#REF!</v>
      </c>
      <c r="D6" s="39" t="e">
        <f t="shared" si="0"/>
        <v>#REF!</v>
      </c>
    </row>
    <row r="7" spans="2:4" ht="13.5" x14ac:dyDescent="0.45">
      <c r="B7" s="19" t="s">
        <v>60</v>
      </c>
      <c r="C7" s="20" t="e">
        <f>#REF!</f>
        <v>#REF!</v>
      </c>
      <c r="D7" s="39" t="e">
        <f t="shared" si="0"/>
        <v>#REF!</v>
      </c>
    </row>
    <row r="8" spans="2:4" ht="13.5" x14ac:dyDescent="0.45">
      <c r="B8" s="19" t="s">
        <v>59</v>
      </c>
      <c r="C8" s="20" t="e">
        <f>#REF!</f>
        <v>#REF!</v>
      </c>
      <c r="D8" s="39" t="e">
        <f t="shared" si="0"/>
        <v>#REF!</v>
      </c>
    </row>
    <row r="11" spans="2:4" ht="13.5" x14ac:dyDescent="0.45">
      <c r="B11" s="19" t="s">
        <v>75</v>
      </c>
      <c r="C11" s="40">
        <v>116899.98</v>
      </c>
      <c r="D11" s="82">
        <f>C11/1.18</f>
        <v>99067.779661016946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7182E-DDB4-417C-97D1-1580EC2FC51B}">
  <dimension ref="A2:F39"/>
  <sheetViews>
    <sheetView tabSelected="1" topLeftCell="A25" workbookViewId="0">
      <selection activeCell="I7" sqref="I7"/>
    </sheetView>
  </sheetViews>
  <sheetFormatPr defaultRowHeight="12" x14ac:dyDescent="0.3"/>
  <cols>
    <col min="1" max="1" width="2.7265625" style="19" customWidth="1"/>
    <col min="2" max="2" width="40.08984375" style="19" customWidth="1"/>
    <col min="3" max="3" width="12.26953125" style="23" customWidth="1"/>
    <col min="4" max="4" width="12.1796875" style="24" customWidth="1"/>
    <col min="5" max="5" width="9.81640625" style="19" customWidth="1"/>
    <col min="6" max="16384" width="8.7265625" style="19"/>
  </cols>
  <sheetData>
    <row r="2" spans="1:6" s="27" customFormat="1" ht="51" customHeight="1" x14ac:dyDescent="0.3">
      <c r="A2" s="25" t="s">
        <v>0</v>
      </c>
      <c r="B2" s="25" t="s">
        <v>1</v>
      </c>
      <c r="C2" s="26" t="s">
        <v>30</v>
      </c>
      <c r="D2" s="25" t="s">
        <v>31</v>
      </c>
      <c r="E2" s="83" t="s">
        <v>32</v>
      </c>
      <c r="F2" s="83" t="s">
        <v>29</v>
      </c>
    </row>
    <row r="3" spans="1:6" ht="25.5" customHeight="1" x14ac:dyDescent="0.3">
      <c r="A3" s="29">
        <v>1</v>
      </c>
      <c r="B3" s="30" t="s">
        <v>33</v>
      </c>
      <c r="C3" s="10">
        <v>200000</v>
      </c>
      <c r="D3" s="4">
        <v>1000</v>
      </c>
      <c r="E3" s="28"/>
      <c r="F3" s="28"/>
    </row>
    <row r="4" spans="1:6" x14ac:dyDescent="0.3">
      <c r="A4" s="31">
        <v>2</v>
      </c>
      <c r="B4" s="32" t="s">
        <v>21</v>
      </c>
      <c r="C4" s="13">
        <v>500</v>
      </c>
      <c r="D4" s="14">
        <v>50</v>
      </c>
      <c r="E4" s="28"/>
      <c r="F4" s="28"/>
    </row>
    <row r="5" spans="1:6" ht="24" x14ac:dyDescent="0.3">
      <c r="A5" s="29">
        <v>3</v>
      </c>
      <c r="B5" s="30" t="s">
        <v>15</v>
      </c>
      <c r="C5" s="10">
        <v>100</v>
      </c>
      <c r="D5" s="5">
        <v>10</v>
      </c>
      <c r="E5" s="28"/>
      <c r="F5" s="28"/>
    </row>
    <row r="6" spans="1:6" ht="24" x14ac:dyDescent="0.3">
      <c r="A6" s="31">
        <v>4</v>
      </c>
      <c r="B6" s="30" t="s">
        <v>14</v>
      </c>
      <c r="C6" s="10">
        <v>100</v>
      </c>
      <c r="D6" s="5">
        <v>10</v>
      </c>
      <c r="E6" s="28"/>
      <c r="F6" s="28"/>
    </row>
    <row r="7" spans="1:6" ht="19.5" customHeight="1" x14ac:dyDescent="0.3">
      <c r="A7" s="29">
        <v>5</v>
      </c>
      <c r="B7" s="30" t="s">
        <v>5</v>
      </c>
      <c r="C7" s="10">
        <v>70</v>
      </c>
      <c r="D7" s="4">
        <v>3</v>
      </c>
      <c r="E7" s="28"/>
      <c r="F7" s="28"/>
    </row>
    <row r="8" spans="1:6" ht="35.5" customHeight="1" x14ac:dyDescent="0.3">
      <c r="A8" s="31">
        <v>6</v>
      </c>
      <c r="B8" s="30" t="s">
        <v>77</v>
      </c>
      <c r="C8" s="10">
        <v>3000</v>
      </c>
      <c r="D8" s="4">
        <v>100</v>
      </c>
      <c r="E8" s="28"/>
      <c r="F8" s="28"/>
    </row>
    <row r="9" spans="1:6" ht="35" customHeight="1" x14ac:dyDescent="0.3">
      <c r="A9" s="29">
        <v>7</v>
      </c>
      <c r="B9" s="30" t="s">
        <v>78</v>
      </c>
      <c r="C9" s="16">
        <v>7000</v>
      </c>
      <c r="D9" s="17">
        <v>100</v>
      </c>
      <c r="E9" s="28"/>
      <c r="F9" s="28"/>
    </row>
    <row r="10" spans="1:6" ht="33" customHeight="1" x14ac:dyDescent="0.3">
      <c r="A10" s="31">
        <v>8</v>
      </c>
      <c r="B10" s="34" t="s">
        <v>25</v>
      </c>
      <c r="C10" s="16">
        <v>2000</v>
      </c>
      <c r="D10" s="17">
        <v>50</v>
      </c>
      <c r="E10" s="28"/>
      <c r="F10" s="28"/>
    </row>
    <row r="11" spans="1:6" ht="30.5" customHeight="1" x14ac:dyDescent="0.3">
      <c r="A11" s="29">
        <v>9</v>
      </c>
      <c r="B11" s="36" t="s">
        <v>26</v>
      </c>
      <c r="C11" s="11">
        <v>2000</v>
      </c>
      <c r="D11" s="12">
        <v>50</v>
      </c>
      <c r="E11" s="28"/>
      <c r="F11" s="28"/>
    </row>
    <row r="12" spans="1:6" ht="20" customHeight="1" x14ac:dyDescent="0.3">
      <c r="A12" s="31">
        <v>10</v>
      </c>
      <c r="B12" s="30" t="s">
        <v>13</v>
      </c>
      <c r="C12" s="10">
        <v>20000</v>
      </c>
      <c r="D12" s="4">
        <v>100</v>
      </c>
      <c r="E12" s="28"/>
      <c r="F12" s="28"/>
    </row>
    <row r="13" spans="1:6" ht="27.75" customHeight="1" x14ac:dyDescent="0.3">
      <c r="A13" s="29">
        <v>11</v>
      </c>
      <c r="B13" s="30" t="s">
        <v>41</v>
      </c>
      <c r="C13" s="10">
        <v>1000</v>
      </c>
      <c r="D13" s="4">
        <v>100</v>
      </c>
      <c r="E13" s="28"/>
      <c r="F13" s="28"/>
    </row>
    <row r="14" spans="1:6" ht="18.5" customHeight="1" x14ac:dyDescent="0.3">
      <c r="A14" s="31">
        <v>12</v>
      </c>
      <c r="B14" s="30" t="s">
        <v>42</v>
      </c>
      <c r="C14" s="10">
        <v>100000</v>
      </c>
      <c r="D14" s="4">
        <v>5000</v>
      </c>
      <c r="E14" s="28"/>
      <c r="F14" s="28"/>
    </row>
    <row r="15" spans="1:6" ht="30" customHeight="1" x14ac:dyDescent="0.3">
      <c r="A15" s="29">
        <v>13</v>
      </c>
      <c r="B15" s="30" t="s">
        <v>43</v>
      </c>
      <c r="C15" s="10">
        <v>50000</v>
      </c>
      <c r="D15" s="4">
        <v>500</v>
      </c>
      <c r="E15" s="28"/>
      <c r="F15" s="28"/>
    </row>
    <row r="16" spans="1:6" ht="42.5" customHeight="1" x14ac:dyDescent="0.3">
      <c r="A16" s="31">
        <v>14</v>
      </c>
      <c r="B16" s="30" t="s">
        <v>16</v>
      </c>
      <c r="C16" s="10">
        <v>1000</v>
      </c>
      <c r="D16" s="4">
        <v>100</v>
      </c>
      <c r="E16" s="28"/>
      <c r="F16" s="28"/>
    </row>
    <row r="17" spans="1:6" ht="32.5" customHeight="1" x14ac:dyDescent="0.3">
      <c r="A17" s="29">
        <v>15</v>
      </c>
      <c r="B17" s="30" t="s">
        <v>76</v>
      </c>
      <c r="C17" s="10">
        <v>1000</v>
      </c>
      <c r="D17" s="4">
        <v>100</v>
      </c>
      <c r="E17" s="28"/>
      <c r="F17" s="28"/>
    </row>
    <row r="18" spans="1:6" ht="22.5" customHeight="1" x14ac:dyDescent="0.3">
      <c r="A18" s="31">
        <v>16</v>
      </c>
      <c r="B18" s="33" t="s">
        <v>79</v>
      </c>
      <c r="C18" s="15">
        <v>2000</v>
      </c>
      <c r="D18" s="18">
        <v>50</v>
      </c>
      <c r="E18" s="28"/>
      <c r="F18" s="28"/>
    </row>
    <row r="19" spans="1:6" ht="31" customHeight="1" x14ac:dyDescent="0.3">
      <c r="A19" s="29">
        <v>17</v>
      </c>
      <c r="B19" s="30" t="s">
        <v>45</v>
      </c>
      <c r="C19" s="10">
        <v>2000</v>
      </c>
      <c r="D19" s="4">
        <v>200</v>
      </c>
      <c r="E19" s="28"/>
      <c r="F19" s="28"/>
    </row>
    <row r="20" spans="1:6" ht="23.25" customHeight="1" x14ac:dyDescent="0.3">
      <c r="A20" s="31">
        <v>18</v>
      </c>
      <c r="B20" s="30" t="s">
        <v>46</v>
      </c>
      <c r="C20" s="10">
        <v>8000</v>
      </c>
      <c r="D20" s="4">
        <v>100</v>
      </c>
      <c r="E20" s="28"/>
      <c r="F20" s="28"/>
    </row>
    <row r="21" spans="1:6" ht="23.25" customHeight="1" x14ac:dyDescent="0.3">
      <c r="A21" s="29">
        <v>19</v>
      </c>
      <c r="B21" s="33" t="s">
        <v>17</v>
      </c>
      <c r="C21" s="15">
        <v>2000</v>
      </c>
      <c r="D21" s="18">
        <v>50</v>
      </c>
      <c r="E21" s="28"/>
      <c r="F21" s="28"/>
    </row>
    <row r="22" spans="1:6" ht="18.75" customHeight="1" x14ac:dyDescent="0.3">
      <c r="A22" s="31">
        <v>20</v>
      </c>
      <c r="B22" s="30" t="s">
        <v>47</v>
      </c>
      <c r="C22" s="10">
        <v>100</v>
      </c>
      <c r="D22" s="4">
        <v>5</v>
      </c>
      <c r="E22" s="28"/>
      <c r="F22" s="28"/>
    </row>
    <row r="23" spans="1:6" ht="18.75" customHeight="1" x14ac:dyDescent="0.3">
      <c r="A23" s="29">
        <v>21</v>
      </c>
      <c r="B23" s="30" t="s">
        <v>80</v>
      </c>
      <c r="C23" s="10">
        <v>50</v>
      </c>
      <c r="D23" s="4">
        <v>5</v>
      </c>
      <c r="E23" s="28"/>
      <c r="F23" s="28"/>
    </row>
    <row r="24" spans="1:6" ht="18.5" customHeight="1" x14ac:dyDescent="0.3">
      <c r="A24" s="31">
        <v>22</v>
      </c>
      <c r="B24" s="30" t="s">
        <v>48</v>
      </c>
      <c r="C24" s="10">
        <v>100</v>
      </c>
      <c r="D24" s="4">
        <v>50</v>
      </c>
      <c r="E24" s="28"/>
      <c r="F24" s="28"/>
    </row>
    <row r="25" spans="1:6" ht="102" customHeight="1" x14ac:dyDescent="0.3">
      <c r="A25" s="29">
        <v>23</v>
      </c>
      <c r="B25" s="30" t="s">
        <v>83</v>
      </c>
      <c r="C25" s="10">
        <v>2000</v>
      </c>
      <c r="D25" s="4">
        <v>100</v>
      </c>
      <c r="E25" s="28"/>
      <c r="F25" s="28"/>
    </row>
    <row r="26" spans="1:6" ht="42" customHeight="1" x14ac:dyDescent="0.3">
      <c r="A26" s="31">
        <v>24</v>
      </c>
      <c r="B26" s="30" t="s">
        <v>20</v>
      </c>
      <c r="C26" s="10">
        <v>100</v>
      </c>
      <c r="D26" s="4">
        <v>10</v>
      </c>
      <c r="E26" s="28"/>
      <c r="F26" s="28"/>
    </row>
    <row r="27" spans="1:6" ht="24.5" customHeight="1" x14ac:dyDescent="0.3">
      <c r="A27" s="29">
        <v>25</v>
      </c>
      <c r="B27" s="30" t="s">
        <v>4</v>
      </c>
      <c r="C27" s="10">
        <v>1000</v>
      </c>
      <c r="D27" s="4">
        <v>100</v>
      </c>
      <c r="E27" s="28"/>
      <c r="F27" s="28"/>
    </row>
    <row r="28" spans="1:6" ht="35.5" customHeight="1" x14ac:dyDescent="0.3">
      <c r="A28" s="31">
        <v>26</v>
      </c>
      <c r="B28" s="33" t="s">
        <v>22</v>
      </c>
      <c r="C28" s="15">
        <v>1000</v>
      </c>
      <c r="D28" s="18">
        <v>100</v>
      </c>
      <c r="E28" s="28"/>
      <c r="F28" s="28"/>
    </row>
    <row r="29" spans="1:6" s="35" customFormat="1" ht="62.5" customHeight="1" x14ac:dyDescent="0.3">
      <c r="A29" s="29">
        <v>27</v>
      </c>
      <c r="B29" s="37" t="s">
        <v>24</v>
      </c>
      <c r="C29" s="10">
        <v>1000</v>
      </c>
      <c r="D29" s="4">
        <v>50</v>
      </c>
      <c r="E29" s="84"/>
      <c r="F29" s="84"/>
    </row>
    <row r="30" spans="1:6" s="35" customFormat="1" ht="25.5" customHeight="1" x14ac:dyDescent="0.3">
      <c r="A30" s="31">
        <v>28</v>
      </c>
      <c r="B30" s="38" t="s">
        <v>28</v>
      </c>
      <c r="C30" s="16">
        <v>1000</v>
      </c>
      <c r="D30" s="17">
        <v>20</v>
      </c>
      <c r="E30" s="84"/>
      <c r="F30" s="84"/>
    </row>
    <row r="31" spans="1:6" ht="35.5" customHeight="1" x14ac:dyDescent="0.3">
      <c r="A31" s="29">
        <v>29</v>
      </c>
      <c r="B31" s="36" t="s">
        <v>19</v>
      </c>
      <c r="C31" s="11">
        <v>200</v>
      </c>
      <c r="D31" s="12">
        <v>25</v>
      </c>
      <c r="E31" s="28"/>
      <c r="F31" s="28"/>
    </row>
    <row r="32" spans="1:6" ht="17.5" customHeight="1" x14ac:dyDescent="0.3">
      <c r="A32" s="31">
        <v>30</v>
      </c>
      <c r="B32" s="30" t="s">
        <v>8</v>
      </c>
      <c r="C32" s="6"/>
      <c r="D32" s="7"/>
      <c r="E32" s="28"/>
      <c r="F32" s="28"/>
    </row>
    <row r="33" spans="1:6" ht="17.5" customHeight="1" x14ac:dyDescent="0.3">
      <c r="A33" s="29">
        <v>31</v>
      </c>
      <c r="B33" s="30" t="s">
        <v>7</v>
      </c>
      <c r="C33" s="6"/>
      <c r="D33" s="7"/>
      <c r="E33" s="28"/>
      <c r="F33" s="28"/>
    </row>
    <row r="34" spans="1:6" ht="17.5" customHeight="1" x14ac:dyDescent="0.3">
      <c r="A34" s="31">
        <v>32</v>
      </c>
      <c r="B34" s="30" t="s">
        <v>81</v>
      </c>
      <c r="C34" s="6"/>
      <c r="D34" s="7"/>
      <c r="E34" s="28"/>
      <c r="F34" s="28"/>
    </row>
    <row r="35" spans="1:6" ht="17.5" customHeight="1" x14ac:dyDescent="0.3">
      <c r="A35" s="29">
        <v>33</v>
      </c>
      <c r="B35" s="30" t="s">
        <v>6</v>
      </c>
      <c r="C35" s="6"/>
      <c r="D35" s="7"/>
      <c r="E35" s="28"/>
      <c r="F35" s="28"/>
    </row>
    <row r="36" spans="1:6" ht="36" customHeight="1" x14ac:dyDescent="0.3">
      <c r="A36" s="31">
        <v>34</v>
      </c>
      <c r="B36" s="30" t="s">
        <v>82</v>
      </c>
      <c r="C36" s="6"/>
      <c r="D36" s="7"/>
      <c r="E36" s="28"/>
      <c r="F36" s="28"/>
    </row>
    <row r="37" spans="1:6" ht="17.5" customHeight="1" x14ac:dyDescent="0.3">
      <c r="A37" s="29">
        <v>35</v>
      </c>
      <c r="B37" s="30" t="s">
        <v>10</v>
      </c>
      <c r="C37" s="10">
        <v>10000</v>
      </c>
      <c r="D37" s="5">
        <v>3000</v>
      </c>
      <c r="E37" s="28"/>
      <c r="F37" s="28"/>
    </row>
    <row r="38" spans="1:6" ht="17.5" customHeight="1" x14ac:dyDescent="0.3">
      <c r="A38" s="31">
        <v>36</v>
      </c>
      <c r="B38" s="30" t="s">
        <v>11</v>
      </c>
      <c r="C38" s="10">
        <v>15000</v>
      </c>
      <c r="D38" s="5">
        <v>2500</v>
      </c>
      <c r="E38" s="28"/>
      <c r="F38" s="28"/>
    </row>
    <row r="39" spans="1:6" ht="22" customHeight="1" x14ac:dyDescent="0.3">
      <c r="A39" s="29">
        <v>37</v>
      </c>
      <c r="B39" s="30" t="s">
        <v>12</v>
      </c>
      <c r="C39" s="10">
        <v>20000</v>
      </c>
      <c r="D39" s="5">
        <v>2500</v>
      </c>
      <c r="E39" s="28"/>
      <c r="F39" s="2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შეჯამება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 Tevdoradze</dc:creator>
  <cp:lastModifiedBy>Tamar Tevdoradze</cp:lastModifiedBy>
  <dcterms:created xsi:type="dcterms:W3CDTF">2021-07-23T07:29:31Z</dcterms:created>
  <dcterms:modified xsi:type="dcterms:W3CDTF">2026-04-22T08:39:18Z</dcterms:modified>
</cp:coreProperties>
</file>