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RADA-MOTORS\სალონის განახლება\სატენდერო დოკუმენტაცია\"/>
    </mc:Choice>
  </mc:AlternateContent>
  <xr:revisionPtr revIDLastSave="0" documentId="8_{D55A615F-189C-4072-AD6F-E4E8233924E5}" xr6:coauthVersionLast="47" xr6:coauthVersionMax="47" xr10:uidLastSave="{00000000-0000-0000-0000-000000000000}"/>
  <bookViews>
    <workbookView xWindow="-110" yWindow="-110" windowWidth="25820" windowHeight="14020" xr2:uid="{AA8B11A9-A6D5-4967-94EA-5D994FABE954}"/>
  </bookViews>
  <sheets>
    <sheet name="ხარჯთ." sheetId="1" r:id="rId1"/>
    <sheet name="გრაფიკი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ხარჯთ.!$A$9:$N$9</definedName>
    <definedName name="a">#REF!</definedName>
    <definedName name="A1234567890">#REF!</definedName>
    <definedName name="aa">#REF!</definedName>
    <definedName name="af">#REF!</definedName>
    <definedName name="b">#REF!</definedName>
    <definedName name="BWIC">#REF!</definedName>
    <definedName name="ceiling_finishes">#REF!</definedName>
    <definedName name="d">#REF!</definedName>
    <definedName name="dd">#REF!</definedName>
    <definedName name="ddd">#REF!</definedName>
    <definedName name="ddg">#REF!</definedName>
    <definedName name="Demolitions">#REF!</definedName>
    <definedName name="df">#REF!</definedName>
    <definedName name="dfh">#REF!</definedName>
    <definedName name="Disposal_Inst">#REF!</definedName>
    <definedName name="E">#REF!</definedName>
    <definedName name="Electrical">#REF!</definedName>
    <definedName name="euro" localSheetId="0">#REF!</definedName>
    <definedName name="euro">#REF!</definedName>
    <definedName name="euro1">#REF!</definedName>
    <definedName name="External_walls">#REF!</definedName>
    <definedName name="f">#REF!</definedName>
    <definedName name="fds">#REF!</definedName>
    <definedName name="fdsg">#REF!</definedName>
    <definedName name="Firefighting">#REF!</definedName>
    <definedName name="Fittings">#REF!</definedName>
    <definedName name="Flooooooo">#REF!</definedName>
    <definedName name="Floor_finishes">#REF!</definedName>
    <definedName name="Frame">#REF!</definedName>
    <definedName name="g">#REF!</definedName>
    <definedName name="Gas_Inst">#REF!</definedName>
    <definedName name="ghfh">#REF!</definedName>
    <definedName name="gsh">#REF!</definedName>
    <definedName name="h">#REF!</definedName>
    <definedName name="Heat_source">#REF!</definedName>
    <definedName name="hh">#REF!</definedName>
    <definedName name="hhg">#REF!</definedName>
    <definedName name="Int_doors">#REF!</definedName>
    <definedName name="Internal_walls">#REF!</definedName>
    <definedName name="jgfd">#REF!</definedName>
    <definedName name="jhg">#REF!</definedName>
    <definedName name="kurz" localSheetId="0">#REF!</definedName>
    <definedName name="kurz">#REF!</definedName>
    <definedName name="kurz1">#REF!</definedName>
    <definedName name="ll">#REF!</definedName>
    <definedName name="material">[1]Rekapitulace!$H$13</definedName>
    <definedName name="materials">[2]Rekapitulace!$H$13</definedName>
    <definedName name="montaz">[1]Rekapitulace!$G$13</definedName>
    <definedName name="montazs">[2]Rekapitulace!$G$13</definedName>
    <definedName name="nb">#REF!</definedName>
    <definedName name="Plumbing">#REF!</definedName>
    <definedName name="Protective_inst">#REF!</definedName>
    <definedName name="q">#REF!</definedName>
    <definedName name="roof">#REF!</definedName>
    <definedName name="Sanitary_Appl">#REF!</definedName>
    <definedName name="Services_Equip">#REF!</definedName>
    <definedName name="sf">#REF!</definedName>
    <definedName name="Space_Heat">#REF!</definedName>
    <definedName name="Special_Inst">#REF!</definedName>
    <definedName name="stairs">#REF!</definedName>
    <definedName name="substructure">#REF!</definedName>
    <definedName name="Upper_floors">#REF!</definedName>
    <definedName name="Vent_Inst">#REF!</definedName>
    <definedName name="Ventilation">#REF!</definedName>
    <definedName name="vzzcb">#REF!</definedName>
    <definedName name="Wall_finishes">#REF!</definedName>
    <definedName name="Water_Inst">#REF!</definedName>
    <definedName name="Windows_ext_door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3" i="1" l="1"/>
  <c r="J63" i="1"/>
  <c r="H63" i="1"/>
  <c r="M63" i="1" l="1"/>
  <c r="J27" i="1"/>
  <c r="H27" i="1"/>
  <c r="M27" i="1" l="1"/>
  <c r="H53" i="1"/>
  <c r="L53" i="1"/>
  <c r="F49" i="1"/>
  <c r="J53" i="1" l="1"/>
  <c r="M53" i="1" s="1"/>
  <c r="F48" i="1" l="1"/>
  <c r="J56" i="1" l="1"/>
  <c r="L55" i="1"/>
  <c r="L56" i="1"/>
  <c r="J55" i="1"/>
  <c r="H55" i="1"/>
  <c r="H56" i="1"/>
  <c r="M55" i="1" l="1"/>
  <c r="M56" i="1"/>
  <c r="L22" i="1" l="1"/>
  <c r="J22" i="1"/>
  <c r="H22" i="1"/>
  <c r="H70" i="1"/>
  <c r="F68" i="1"/>
  <c r="H69" i="1"/>
  <c r="L66" i="1"/>
  <c r="L67" i="1"/>
  <c r="L69" i="1"/>
  <c r="L70" i="1"/>
  <c r="J69" i="1"/>
  <c r="J70" i="1"/>
  <c r="H66" i="1"/>
  <c r="H67" i="1"/>
  <c r="J67" i="1"/>
  <c r="J66" i="1"/>
  <c r="H68" i="1" l="1"/>
  <c r="M67" i="1"/>
  <c r="M22" i="1"/>
  <c r="M66" i="1"/>
  <c r="J68" i="1"/>
  <c r="L68" i="1"/>
  <c r="M70" i="1"/>
  <c r="M69" i="1"/>
  <c r="L30" i="1"/>
  <c r="L31" i="1"/>
  <c r="J30" i="1"/>
  <c r="H30" i="1"/>
  <c r="H31" i="1"/>
  <c r="H32" i="1"/>
  <c r="L32" i="1"/>
  <c r="J32" i="1"/>
  <c r="M68" i="1" l="1"/>
  <c r="M30" i="1"/>
  <c r="M32" i="1"/>
  <c r="J45" i="1"/>
  <c r="H46" i="1"/>
  <c r="H47" i="1"/>
  <c r="H48" i="1"/>
  <c r="H49" i="1"/>
  <c r="H50" i="1"/>
  <c r="H51" i="1"/>
  <c r="H52" i="1"/>
  <c r="H54" i="1"/>
  <c r="J46" i="1"/>
  <c r="J47" i="1"/>
  <c r="J48" i="1"/>
  <c r="J49" i="1"/>
  <c r="J50" i="1"/>
  <c r="J51" i="1"/>
  <c r="J52" i="1"/>
  <c r="L46" i="1"/>
  <c r="L47" i="1"/>
  <c r="L48" i="1"/>
  <c r="L49" i="1"/>
  <c r="L50" i="1"/>
  <c r="L51" i="1"/>
  <c r="L52" i="1"/>
  <c r="L45" i="1"/>
  <c r="H45" i="1"/>
  <c r="L78" i="1"/>
  <c r="L89" i="1" s="1"/>
  <c r="J78" i="1"/>
  <c r="H78" i="1"/>
  <c r="L54" i="1"/>
  <c r="J54" i="1"/>
  <c r="F41" i="1"/>
  <c r="L41" i="1" s="1"/>
  <c r="L40" i="1"/>
  <c r="J40" i="1"/>
  <c r="H40" i="1"/>
  <c r="J39" i="1"/>
  <c r="L39" i="1"/>
  <c r="L42" i="1"/>
  <c r="L43" i="1"/>
  <c r="J41" i="1"/>
  <c r="J42" i="1"/>
  <c r="J43" i="1"/>
  <c r="H39" i="1"/>
  <c r="H43" i="1"/>
  <c r="M47" i="1" l="1"/>
  <c r="M48" i="1"/>
  <c r="M46" i="1"/>
  <c r="M51" i="1"/>
  <c r="M50" i="1"/>
  <c r="M54" i="1"/>
  <c r="M45" i="1"/>
  <c r="M52" i="1"/>
  <c r="M78" i="1"/>
  <c r="M49" i="1"/>
  <c r="H41" i="1"/>
  <c r="H42" i="1" s="1"/>
  <c r="M42" i="1" s="1"/>
  <c r="M43" i="1"/>
  <c r="M39" i="1"/>
  <c r="M40" i="1"/>
  <c r="M41" i="1" l="1"/>
  <c r="L82" i="1" l="1"/>
  <c r="L83" i="1"/>
  <c r="L84" i="1"/>
  <c r="L85" i="1"/>
  <c r="L86" i="1"/>
  <c r="J82" i="1"/>
  <c r="J83" i="1"/>
  <c r="J84" i="1"/>
  <c r="J85" i="1"/>
  <c r="J86" i="1"/>
  <c r="H82" i="1"/>
  <c r="H83" i="1"/>
  <c r="H84" i="1"/>
  <c r="H85" i="1"/>
  <c r="H86" i="1"/>
  <c r="M83" i="1" l="1"/>
  <c r="M85" i="1"/>
  <c r="M86" i="1"/>
  <c r="M82" i="1"/>
  <c r="M84" i="1"/>
  <c r="J36" i="1"/>
  <c r="H36" i="1"/>
  <c r="J35" i="1"/>
  <c r="H34" i="1"/>
  <c r="H35" i="1"/>
  <c r="J34" i="1"/>
  <c r="J33" i="1"/>
  <c r="H33" i="1"/>
  <c r="J31" i="1"/>
  <c r="M31" i="1" s="1"/>
  <c r="L33" i="1"/>
  <c r="L34" i="1"/>
  <c r="L35" i="1"/>
  <c r="L36" i="1"/>
  <c r="L37" i="1"/>
  <c r="L38" i="1"/>
  <c r="J37" i="1"/>
  <c r="J38" i="1"/>
  <c r="H37" i="1"/>
  <c r="H38" i="1"/>
  <c r="H26" i="1"/>
  <c r="J26" i="1"/>
  <c r="J16" i="1"/>
  <c r="J15" i="1"/>
  <c r="L15" i="1"/>
  <c r="L16" i="1"/>
  <c r="L17" i="1"/>
  <c r="H15" i="1"/>
  <c r="H16" i="1"/>
  <c r="H13" i="1"/>
  <c r="H14" i="1"/>
  <c r="H17" i="1"/>
  <c r="H18" i="1"/>
  <c r="H19" i="1"/>
  <c r="H20" i="1"/>
  <c r="H21" i="1"/>
  <c r="H23" i="1"/>
  <c r="J23" i="1"/>
  <c r="L13" i="1"/>
  <c r="L14" i="1"/>
  <c r="L18" i="1"/>
  <c r="L19" i="1"/>
  <c r="L20" i="1"/>
  <c r="L21" i="1"/>
  <c r="L12" i="1"/>
  <c r="L23" i="1"/>
  <c r="J21" i="1"/>
  <c r="J20" i="1"/>
  <c r="J19" i="1"/>
  <c r="J18" i="1"/>
  <c r="J17" i="1"/>
  <c r="J13" i="1"/>
  <c r="J14" i="1"/>
  <c r="M26" i="1" l="1"/>
  <c r="M38" i="1"/>
  <c r="M37" i="1"/>
  <c r="M36" i="1"/>
  <c r="M35" i="1"/>
  <c r="M34" i="1"/>
  <c r="M33" i="1"/>
  <c r="M19" i="1"/>
  <c r="M13" i="1"/>
  <c r="M18" i="1"/>
  <c r="M14" i="1"/>
  <c r="M15" i="1"/>
  <c r="M17" i="1"/>
  <c r="M23" i="1"/>
  <c r="M16" i="1"/>
  <c r="M21" i="1"/>
  <c r="M20" i="1"/>
  <c r="L76" i="1"/>
  <c r="L77" i="1"/>
  <c r="L75" i="1"/>
  <c r="J76" i="1"/>
  <c r="J77" i="1"/>
  <c r="H77" i="1"/>
  <c r="H76" i="1"/>
  <c r="M77" i="1" l="1"/>
  <c r="M76" i="1"/>
  <c r="H62" i="1" l="1"/>
  <c r="H61" i="1"/>
  <c r="H60" i="1"/>
  <c r="H59" i="1"/>
  <c r="H58" i="1"/>
  <c r="H57" i="1"/>
  <c r="L57" i="1"/>
  <c r="L58" i="1"/>
  <c r="L59" i="1"/>
  <c r="L60" i="1"/>
  <c r="L61" i="1"/>
  <c r="L62" i="1"/>
  <c r="J57" i="1"/>
  <c r="J58" i="1"/>
  <c r="J59" i="1"/>
  <c r="J60" i="1"/>
  <c r="J61" i="1"/>
  <c r="J62" i="1"/>
  <c r="H29" i="1"/>
  <c r="L29" i="1"/>
  <c r="J29" i="1"/>
  <c r="M61" i="1" l="1"/>
  <c r="M60" i="1"/>
  <c r="M59" i="1"/>
  <c r="M58" i="1"/>
  <c r="M57" i="1"/>
  <c r="M62" i="1"/>
  <c r="M29" i="1"/>
  <c r="N28" i="1" s="1"/>
  <c r="L81" i="1"/>
  <c r="J81" i="1"/>
  <c r="H81" i="1"/>
  <c r="L80" i="1"/>
  <c r="J80" i="1"/>
  <c r="H80" i="1"/>
  <c r="N44" i="1" l="1"/>
  <c r="M81" i="1"/>
  <c r="M80" i="1"/>
  <c r="N79" i="1" l="1"/>
  <c r="H25" i="1"/>
  <c r="H88" i="1"/>
  <c r="J88" i="1"/>
  <c r="L88" i="1"/>
  <c r="M88" i="1" l="1"/>
  <c r="N87" i="1" s="1"/>
  <c r="J75" i="1" l="1"/>
  <c r="H75" i="1"/>
  <c r="L74" i="1"/>
  <c r="L73" i="1"/>
  <c r="L72" i="1"/>
  <c r="L65" i="1"/>
  <c r="J73" i="1"/>
  <c r="J74" i="1"/>
  <c r="J72" i="1"/>
  <c r="J65" i="1"/>
  <c r="H73" i="1"/>
  <c r="H74" i="1"/>
  <c r="H72" i="1"/>
  <c r="H65" i="1"/>
  <c r="M75" i="1" l="1"/>
  <c r="M65" i="1"/>
  <c r="N64" i="1" s="1"/>
  <c r="M74" i="1"/>
  <c r="M73" i="1"/>
  <c r="M72" i="1"/>
  <c r="N71" i="1" l="1"/>
  <c r="J12" i="1"/>
  <c r="H12" i="1"/>
  <c r="H89" i="1" s="1"/>
  <c r="J25" i="1"/>
  <c r="A24" i="1"/>
  <c r="A28" i="1" s="1"/>
  <c r="A2" i="1"/>
  <c r="J89" i="1" l="1"/>
  <c r="A44" i="1"/>
  <c r="A64" i="1" s="1"/>
  <c r="A71" i="1" s="1"/>
  <c r="M12" i="1"/>
  <c r="N11" i="1" s="1"/>
  <c r="M25" i="1"/>
  <c r="N24" i="1" s="1"/>
  <c r="M89" i="1" l="1"/>
  <c r="M90" i="1"/>
  <c r="M92" i="1" l="1"/>
  <c r="M94" i="1" s="1"/>
  <c r="M95" i="1" s="1"/>
  <c r="M97" i="1" l="1"/>
  <c r="M98" i="1" s="1"/>
  <c r="M100" i="1" s="1"/>
  <c r="M101" i="1" s="1"/>
  <c r="I4" i="1" s="1"/>
</calcChain>
</file>

<file path=xl/sharedStrings.xml><?xml version="1.0" encoding="utf-8"?>
<sst xmlns="http://schemas.openxmlformats.org/spreadsheetml/2006/main" count="220" uniqueCount="148">
  <si>
    <t>TOTAL VALUE</t>
  </si>
  <si>
    <t>GEL</t>
  </si>
  <si>
    <t>N</t>
  </si>
  <si>
    <t>CODE</t>
  </si>
  <si>
    <t>აღწერა</t>
  </si>
  <si>
    <t>Unit</t>
  </si>
  <si>
    <t>რაოდენობა</t>
  </si>
  <si>
    <t>მასალა</t>
  </si>
  <si>
    <t>ხელობა</t>
  </si>
  <si>
    <t>ტრანსპორტირება</t>
  </si>
  <si>
    <t>TOTAL</t>
  </si>
  <si>
    <t>ნორმატიული რეიშიო</t>
  </si>
  <si>
    <t>Total</t>
  </si>
  <si>
    <t>ერთეულის ფასი</t>
  </si>
  <si>
    <t>TOTAL PER ITEM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</si>
  <si>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</si>
  <si>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</si>
  <si>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</si>
  <si>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</si>
  <si>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</si>
  <si>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</si>
  <si>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</si>
  <si>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</si>
  <si>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</si>
  <si>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</si>
  <si>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</si>
  <si>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</si>
  <si>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</si>
  <si>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</si>
  <si>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კვ.მ</t>
  </si>
  <si>
    <t>Transportation Costs:</t>
  </si>
  <si>
    <t>Sub Total</t>
  </si>
  <si>
    <t>Overhead Costs:</t>
  </si>
  <si>
    <t>Sub-Total</t>
  </si>
  <si>
    <t>Profit:</t>
  </si>
  <si>
    <t>VAT</t>
  </si>
  <si>
    <t>GRAND TOTAL</t>
  </si>
  <si>
    <t>კარი</t>
  </si>
  <si>
    <t>ფითხი</t>
  </si>
  <si>
    <t>კგ</t>
  </si>
  <si>
    <t>ზუმფარა</t>
  </si>
  <si>
    <t>გრძ.მ</t>
  </si>
  <si>
    <t>ლენტი</t>
  </si>
  <si>
    <t>ცალი</t>
  </si>
  <si>
    <t>იატაკი</t>
  </si>
  <si>
    <t>წყალემულსიური საღებავი Caparol</t>
  </si>
  <si>
    <t xml:space="preserve">კედლების და ჭერის დამუშავება და შეღებვა </t>
  </si>
  <si>
    <t>გრუნტი  10 ლიტრიანი</t>
  </si>
  <si>
    <t>სათლი</t>
  </si>
  <si>
    <t>სამალიარო კუთხოვანა</t>
  </si>
  <si>
    <t>დანართი 2</t>
  </si>
  <si>
    <t>სამუშაოს დასახელება</t>
  </si>
  <si>
    <t>დამკვეთი:</t>
  </si>
  <si>
    <t>ს/კ</t>
  </si>
  <si>
    <t>ხელმოწერა:</t>
  </si>
  <si>
    <t>დღეების რაოდენ.</t>
  </si>
  <si>
    <t>სხვა  სამუშაოები</t>
  </si>
  <si>
    <t>სადემონტაჟო სამუშაოები</t>
  </si>
  <si>
    <t>არსებული საპირფარეშოების და დამლაგებლის ოთახების კედლების და ჭერის დემონტაჟი</t>
  </si>
  <si>
    <t>არსებული ბეტონის იატაკის მოხეხვა აპარატით და სპეც-ხსნარით დამუშავება</t>
  </si>
  <si>
    <t>მთავარი შესასვლელი გასაგორებელი კარის დემონტაჟი ვერტიკალური რკინის კონსტრუქციით</t>
  </si>
  <si>
    <t>სანტექნიკური აქსესუარების დემონტაჟი (გაყვანილობით)</t>
  </si>
  <si>
    <t>საპირფარეშოების გვერდით არკის ამოჭრა (2მ*3მ)</t>
  </si>
  <si>
    <t>რბილი იატაკის დემონტაჟი</t>
  </si>
  <si>
    <t>მომიჯნავე შოურმთან ალუმინის კარის და ფრამოვკის დემონტაჟი</t>
  </si>
  <si>
    <t>არსებული ძველი წყლის მილგაყვანილობის გაუქმება</t>
  </si>
  <si>
    <t>კომპლ</t>
  </si>
  <si>
    <t>ძველი ელ-გაყვანილობის და პროჟექტორების დემონტაჟი</t>
  </si>
  <si>
    <t>დღე</t>
  </si>
  <si>
    <t>ამ კარის მარცხნივ: დაზიანებული სენდვიჩპანელის ჩამოჭრა</t>
  </si>
  <si>
    <t>კედლები და ტიხრები</t>
  </si>
  <si>
    <t xml:space="preserve">კიბის ქვეშ თ/მუყაოს ფილებით კედლის და ბაქნის შეფუთვა </t>
  </si>
  <si>
    <t>ვერტიკალურ შველერსა და სენდვიჩ-პანელის კედელს შორის ღარის შევსება თ/მუყაოს ფილებით</t>
  </si>
  <si>
    <t xml:space="preserve">კიბის ქვეშ ვერტიკალური ტიხრის მოწყობა ორმაგი თეთრი  თ/მუყაოს ფილებით (6 მ * 1,3 მ) </t>
  </si>
  <si>
    <t>ლითონის კიბის საფეხურების შუბლების შევსება ლითონის ფურცლით</t>
  </si>
  <si>
    <r>
      <t xml:space="preserve">განათება  </t>
    </r>
    <r>
      <rPr>
        <b/>
        <sz val="12"/>
        <color rgb="FFFF0000"/>
        <rFont val="Arial"/>
        <family val="2"/>
      </rPr>
      <t>(სანათები დამკვეთის)</t>
    </r>
  </si>
  <si>
    <t>საპირფარეშოებში იატაკზე მეტლახის ფილების მოწყობა</t>
  </si>
  <si>
    <t>საპირფარეშოებში სანტექნიკური წყლის და კანალიზაციის მილების მოწყობა</t>
  </si>
  <si>
    <t>წერტ.</t>
  </si>
  <si>
    <r>
      <t xml:space="preserve">სანტექნიკური სამუშაოები </t>
    </r>
    <r>
      <rPr>
        <b/>
        <sz val="12"/>
        <color rgb="FFFF0000"/>
        <rFont val="Arial"/>
        <family val="2"/>
      </rPr>
      <t>(აქსესუარები დამკვეთის)</t>
    </r>
  </si>
  <si>
    <t>ხელსაბანის მონტაჟი (სარკით) წყალშემრევით</t>
  </si>
  <si>
    <t>ტრიტორიის  დასუფთავება და ნარჩანების გატანა</t>
  </si>
  <si>
    <t>ლითონის რიფლიონი ფურცელი 3მმ*1000*6000</t>
  </si>
  <si>
    <t>კედლის მოწყობა სენდვიჩ პანელით (ოფისის მხარე)</t>
  </si>
  <si>
    <t>კედლის მოწყობა სენდვიჩ პანელით (შოურუმის მხარე)</t>
  </si>
  <si>
    <t>სენდვიჩ პანელი თეთრი  50 მმ სისქის  (მასალა)</t>
  </si>
  <si>
    <t xml:space="preserve">დამხმარე მასალა </t>
  </si>
  <si>
    <t>ლარი</t>
  </si>
  <si>
    <t>სადემონტაჟო სამუშაოებისთვის ამწე კალათის მომსახურეობა</t>
  </si>
  <si>
    <t>სხვადასხვა აქსესუარების მონტაჟი</t>
  </si>
  <si>
    <t>სამონტაჟო მასალები</t>
  </si>
  <si>
    <t>ჭერზე დაკიდებული დეკორატიული სანათების მონტაჟი</t>
  </si>
  <si>
    <t>ელ-სამონტაჟო  სამუშაოებისთვის ამწე კალათის მომსახურეობა</t>
  </si>
  <si>
    <t xml:space="preserve">სენდვიჩპანელის კედლების შეფუთვა თ/მუყაოს ფილებით </t>
  </si>
  <si>
    <t>კიბის გვერდითა შუბლის შეფუთვა (ფარდის მოწყობა) თ/მუყაოს ფილებით</t>
  </si>
  <si>
    <t>მეორე სართულზე ოფისის შესასვლელი კარის გარშემო სეისმურ ნაკერში მოძრავი მასალის მოწყობა</t>
  </si>
  <si>
    <t>საპირფარეშოებში და დამხმარეს ოთახებში თეთრი მეტალოპლასტმასის კარის მოწყობა  (ზომა 80 სმ * 220 სმ)</t>
  </si>
  <si>
    <t>მთავარი შესასვლელში ალუმინის ვიტრაჟის მოწყობა ორფრთიანი მექანიკური  კარით ანტრაციტი  (6 მ * 4 მ)</t>
  </si>
  <si>
    <t>საპირფარეშოებში კედლებზე კაფელის  მოწყობა</t>
  </si>
  <si>
    <t>კაფელი და მეტლახი  (მასალა, სტანდარტული)</t>
  </si>
  <si>
    <t>წებოცემენტი</t>
  </si>
  <si>
    <t>ტომ.</t>
  </si>
  <si>
    <t>ფუგა და კლიფსები</t>
  </si>
  <si>
    <r>
      <t xml:space="preserve">ახალი ელ-კაბელების მოწყობა როზეტებისთვის და განათებისთვის </t>
    </r>
    <r>
      <rPr>
        <sz val="12"/>
        <color rgb="FFFF0000"/>
        <rFont val="Arial"/>
        <family val="2"/>
      </rPr>
      <t>(რაოდენობა დაზუსტდეს ადგილზე)</t>
    </r>
  </si>
  <si>
    <t>ჩასაშენებელი უნიტაზის მონტაჟი (კომპლექტში)</t>
  </si>
  <si>
    <r>
      <t xml:space="preserve">დენზე მომუშავე 50 ლიტ, წყლის ბაკის მონტაჟი  </t>
    </r>
    <r>
      <rPr>
        <sz val="12"/>
        <color rgb="FFFF0000"/>
        <rFont val="Arial"/>
        <family val="2"/>
      </rPr>
      <t>MIDEA</t>
    </r>
  </si>
  <si>
    <t>სარემონტო სამუშაოების  კალენდარული გეგმა-გრაფიკი  ( 60 კალ  დღე)</t>
  </si>
  <si>
    <t>მინების შეფუთვა შეღებვის დროს</t>
  </si>
  <si>
    <t>ცელოფანი, სკოჩი</t>
  </si>
  <si>
    <t>საპირფარეშოების და დამხმარეს გარე კედლების, შიდა ჭერების და დამხმარეს ოთახის შიდა კედლების  დამუშავება ფითხით და შეღებვა</t>
  </si>
  <si>
    <t>საპერფარეშოების ჭერის მოწყობა  ნესტგამძლე თ/მუყაოს ფილებით</t>
  </si>
  <si>
    <t>დამხმარეს ოთახის  ჭერის მოწყობა  თეთრი თ/მუყაოს ფილებით</t>
  </si>
  <si>
    <t>საღებავი (გრუნტით და გამხსნელით) შავი</t>
  </si>
  <si>
    <t>საღებავი (გრუნტით და გამხსნელით) თეთრი</t>
  </si>
  <si>
    <t>ლიტ</t>
  </si>
  <si>
    <t>მეტალის კიბის ქვეშ ვერტიკალური თ/მუყაოს კედლების დამუშავება ფითხით და შეღებვა</t>
  </si>
  <si>
    <t>მეტალის კიბის გვერდების თ/მუყაოს  დამუშავება ფითხით და შეღებვა</t>
  </si>
  <si>
    <t>არსებული სენდვიჩ პანელის გაწმენდა-გასუფთავება დაგრუნტვა და შეღებვა ფასადი მხრიდან შავი ფერით (ანტრაციტი)</t>
  </si>
  <si>
    <t>არსებული სენდვიჩ პანელის  გაწმენდა-გასუფთავება დაგრუნტვა და შეღებვა შიდა ინტერიერი კედლები და ჭერი  თეთრი ფერით (დასაზუსტებელია)</t>
  </si>
  <si>
    <t>მეტალის კოლონების, რიგელების და დახრილი დგარების  გაწმენდა-გასუფთავება დაგრუნტვა და შეღებვა (დასაზუსტებელია)</t>
  </si>
  <si>
    <t>არსებული შავი მეტალის კიბის გაწმენდა-გასუფთავება და შეღებვა სრულად (მოაჯირებით) შავი ფერი</t>
  </si>
  <si>
    <t>ფასადის მხრიდან ალუმინის ჩარჩოში ახალი მინაპაკეტის მოწყობა</t>
  </si>
  <si>
    <t>მეორე სართულზე ოფისის შესასვლელი კარის თავზე არსებული შველერის ჩაჭრა და აწევა-გამაგრება                        (დამხმარე მასალებით)</t>
  </si>
  <si>
    <t>საპირფარეშოების ტიხრების მოწყობა ორმაგი  თ/მუყაოს ფილებით (ქვაბამბით)</t>
  </si>
  <si>
    <t>სენდვიჩ-პანელების სამალიარო  სამუშაოებისთვის ამწე კალათის მომსახურეობა</t>
  </si>
  <si>
    <r>
      <t xml:space="preserve">არსებული გაყვანილობის მოწყობა სხვადასხვა ზომის  კაბელ-არხებში  </t>
    </r>
    <r>
      <rPr>
        <sz val="12"/>
        <color rgb="FFFF0000"/>
        <rFont val="Arial"/>
        <family val="2"/>
      </rPr>
      <t>(რაოდენობა დაზუსტდეს ადგილზე)</t>
    </r>
  </si>
  <si>
    <t>კიბის საფეხურების ქვეშ  ლედ სანათების მონტაჟი</t>
  </si>
  <si>
    <r>
      <t xml:space="preserve">კედლებზე დეკორატიული სანათების და პროჟექტორების მონტაჟი </t>
    </r>
    <r>
      <rPr>
        <sz val="12"/>
        <color rgb="FFFF0000"/>
        <rFont val="Arial"/>
        <family val="2"/>
      </rPr>
      <t xml:space="preserve"> (რაოდენობა დაზუსტდეს ადგილზე)</t>
    </r>
  </si>
  <si>
    <r>
      <t xml:space="preserve">როზეტების და ჩამრთველების მოწყობა                              </t>
    </r>
    <r>
      <rPr>
        <sz val="12"/>
        <color rgb="FFFF0000"/>
        <rFont val="Arial"/>
        <family val="2"/>
      </rPr>
      <t>(რაოდენობა დაზუსტდეს ადგილზე)</t>
    </r>
  </si>
  <si>
    <t>სახურავზე  ოფისის მხარეს, არსებული ღარის ჩახურვა ლითონის ფურცლით</t>
  </si>
  <si>
    <t>ელ-გაყვანილობის კაბელების  მოწესრიგება-მონტაჟი</t>
  </si>
  <si>
    <t>სანტექნიკური მილგაყვანილობის მოწესრიგება მონტაჟი</t>
  </si>
  <si>
    <t>სენდვიჩ-პანელების კედლების, ჭერის, მეტალის კოლონების და რიგელების დასუფთავება-გაწმენდა და შეღებვა</t>
  </si>
  <si>
    <t>საპირფარეშოებში კაფელ-მეტლახის მოწყობა</t>
  </si>
  <si>
    <t>საპირფარეშოების და დამხმარე ოთახების სამალიარო სამუშაოები</t>
  </si>
  <si>
    <t>სანტექნიკური აქსესუარების მონტაჟი</t>
  </si>
  <si>
    <t>თეთრი სენდვიჩპანელების მონტაჟი კედლებზე</t>
  </si>
  <si>
    <t>ტერიტორიის დასუფთავება და სამშ, ნაგვის გატანა</t>
  </si>
  <si>
    <t>მეტალის კიბის აღდგენა და შეღებვა</t>
  </si>
  <si>
    <t>მთავარი შესასვლელში ალუმინის ვიტრაჟის მოწყობა ორფრთიანი მექანიკური  კარით ანტრაციტი</t>
  </si>
  <si>
    <t>სანათების, შტეფსელ როზეტების მონტაჟი</t>
  </si>
  <si>
    <t>საპირფარეშოს, დამხმარე ოთახების და კიბის ქვეშ თ/მუყაოს ფილებით კედლების  მოწყობა</t>
  </si>
  <si>
    <t>ქ. თბილისი, ბელიაშვილის N 191,  სტრადა მოტორსი, ახალი შოურუმი</t>
  </si>
  <si>
    <t>შოურუმის   რემონტი  (იატაკის მოხეხვით)</t>
  </si>
  <si>
    <t xml:space="preserve">ფასადზე არსებული ძველი მინაპაკეტების დემონტაჟი </t>
  </si>
  <si>
    <t>ფიატის ცენტრის შოურუმის განახლება</t>
  </si>
  <si>
    <t>შემსრულებელი</t>
  </si>
  <si>
    <t xml:space="preserve">ს/კ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</si>
</sst>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[$$-409]* #,##0.00_);_([$$-409]* \(#,##0.00\);_([$$-409]* &quot;-&quot;??_);_(@_)"/>
    <numFmt numFmtId="167" formatCode="_-* #,##0.00\ [$₾-437]_-;\-* #,##0.00\ [$₾-437]_-;_-* &quot;-&quot;??\ [$₾-437]_-;_-@_-"/>
    <numFmt numFmtId="168" formatCode="0.0"/>
    <numFmt numFmtId="169" formatCode="_(* #,##0.000_);_(* \(#,##0.000\);_(* &quot;-&quot;??_);_(@_)"/>
    <numFmt numFmtId="170" formatCode="_(&quot;GEL&quot;* #,##0.00_);_(&quot;GEL&quot;* \(#,##0.00\);_(&quot;GEL&quot;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2"/>
      <color theme="1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85"/>
      <color theme="1"/>
      <name val="Calibri"/>
      <family val="2"/>
      <scheme val="minor"/>
    </font>
    <font>
      <sz val="48"/>
      <color theme="1"/>
      <name val="Calibri"/>
      <family val="1"/>
      <charset val="204"/>
      <scheme val="minor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60"/>
      <color theme="1"/>
      <name val="Calibri"/>
      <family val="2"/>
      <scheme val="minor"/>
    </font>
    <font>
      <b/>
      <sz val="48"/>
      <color theme="1"/>
      <name val="Calibri"/>
      <family val="1"/>
      <charset val="204"/>
      <scheme val="minor"/>
    </font>
    <font>
      <sz val="12"/>
      <name val="Arial"/>
      <family val="2"/>
    </font>
    <font>
      <b/>
      <i/>
      <sz val="12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name val="Arial"/>
      <family val="2"/>
    </font>
    <font>
      <b/>
      <sz val="30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0" tint="-4.9989318521683403E-2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5" fontId="17" fillId="0" borderId="0" applyFont="0" applyFill="0" applyBorder="0" applyAlignment="0" applyProtection="0"/>
  </cellStyleXfs>
  <cellXfs count="274">
    <xf numFmtId="0" fontId="0" fillId="0" borderId="0" xfId="0"/>
    <xf numFmtId="0" fontId="0" fillId="2" borderId="2" xfId="0" applyFill="1" applyBorder="1" applyProtection="1">
      <protection hidden="1"/>
    </xf>
    <xf numFmtId="0" fontId="0" fillId="0" borderId="0" xfId="0" applyProtection="1">
      <protection hidden="1"/>
    </xf>
    <xf numFmtId="165" fontId="3" fillId="3" borderId="4" xfId="0" applyNumberFormat="1" applyFont="1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horizontal="center" vertical="center" wrapText="1"/>
      <protection hidden="1"/>
    </xf>
    <xf numFmtId="0" fontId="2" fillId="3" borderId="0" xfId="0" applyFont="1" applyFill="1" applyAlignment="1" applyProtection="1">
      <alignment vertical="center" wrapText="1"/>
      <protection hidden="1"/>
    </xf>
    <xf numFmtId="0" fontId="5" fillId="3" borderId="0" xfId="0" applyFont="1" applyFill="1" applyAlignment="1" applyProtection="1">
      <alignment vertical="center" wrapText="1"/>
      <protection hidden="1"/>
    </xf>
    <xf numFmtId="166" fontId="2" fillId="3" borderId="0" xfId="0" applyNumberFormat="1" applyFont="1" applyFill="1" applyAlignment="1" applyProtection="1">
      <alignment vertical="center" wrapText="1"/>
      <protection hidden="1"/>
    </xf>
    <xf numFmtId="0" fontId="0" fillId="3" borderId="0" xfId="0" applyFill="1" applyProtection="1">
      <protection hidden="1"/>
    </xf>
    <xf numFmtId="0" fontId="6" fillId="3" borderId="5" xfId="0" applyFont="1" applyFill="1" applyBorder="1" applyAlignment="1" applyProtection="1">
      <alignment vertical="center" wrapText="1"/>
      <protection hidden="1"/>
    </xf>
    <xf numFmtId="0" fontId="6" fillId="3" borderId="6" xfId="0" applyFont="1" applyFill="1" applyBorder="1" applyAlignment="1" applyProtection="1">
      <alignment vertical="center" wrapText="1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7" fillId="3" borderId="0" xfId="0" applyFont="1" applyFill="1" applyAlignment="1" applyProtection="1">
      <alignment horizontal="left" vertical="center" wrapText="1"/>
      <protection hidden="1"/>
    </xf>
    <xf numFmtId="0" fontId="2" fillId="3" borderId="0" xfId="0" applyFont="1" applyFill="1" applyAlignment="1" applyProtection="1">
      <alignment vertical="center"/>
      <protection hidden="1"/>
    </xf>
    <xf numFmtId="166" fontId="8" fillId="3" borderId="0" xfId="0" applyNumberFormat="1" applyFont="1" applyFill="1" applyAlignment="1" applyProtection="1">
      <alignment horizontal="left" vertical="center" wrapText="1"/>
      <protection hidden="1"/>
    </xf>
    <xf numFmtId="166" fontId="6" fillId="3" borderId="5" xfId="0" applyNumberFormat="1" applyFont="1" applyFill="1" applyBorder="1" applyAlignment="1" applyProtection="1">
      <alignment vertical="center" wrapText="1"/>
      <protection hidden="1"/>
    </xf>
    <xf numFmtId="166" fontId="6" fillId="3" borderId="6" xfId="0" applyNumberFormat="1" applyFont="1" applyFill="1" applyBorder="1" applyAlignment="1" applyProtection="1">
      <alignment vertical="center" wrapText="1"/>
      <protection hidden="1"/>
    </xf>
    <xf numFmtId="0" fontId="2" fillId="3" borderId="0" xfId="0" applyFont="1" applyFill="1" applyAlignment="1" applyProtection="1">
      <alignment horizontal="left" vertical="center" wrapText="1"/>
      <protection hidden="1"/>
    </xf>
    <xf numFmtId="0" fontId="5" fillId="3" borderId="0" xfId="0" applyFont="1" applyFill="1" applyAlignment="1" applyProtection="1">
      <alignment horizontal="left" vertical="center" wrapText="1"/>
      <protection hidden="1"/>
    </xf>
    <xf numFmtId="166" fontId="2" fillId="3" borderId="0" xfId="0" applyNumberFormat="1" applyFont="1" applyFill="1" applyAlignment="1" applyProtection="1">
      <alignment horizontal="left" vertical="center" wrapText="1"/>
      <protection hidden="1"/>
    </xf>
    <xf numFmtId="164" fontId="9" fillId="3" borderId="6" xfId="2" applyFont="1" applyFill="1" applyBorder="1" applyAlignment="1" applyProtection="1">
      <alignment vertical="center" wrapText="1"/>
      <protection hidden="1"/>
    </xf>
    <xf numFmtId="0" fontId="2" fillId="2" borderId="4" xfId="0" applyFont="1" applyFill="1" applyBorder="1" applyAlignment="1" applyProtection="1">
      <alignment vertical="center" wrapText="1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vertical="center" wrapText="1"/>
      <protection hidden="1"/>
    </xf>
    <xf numFmtId="0" fontId="5" fillId="2" borderId="0" xfId="0" applyFont="1" applyFill="1" applyAlignment="1" applyProtection="1">
      <alignment horizontal="center" vertical="center" wrapText="1"/>
      <protection hidden="1"/>
    </xf>
    <xf numFmtId="166" fontId="2" fillId="2" borderId="0" xfId="0" applyNumberFormat="1" applyFont="1" applyFill="1" applyAlignment="1" applyProtection="1">
      <alignment horizontal="center" vertical="center" wrapText="1"/>
      <protection hidden="1"/>
    </xf>
    <xf numFmtId="166" fontId="5" fillId="2" borderId="0" xfId="0" applyNumberFormat="1" applyFont="1" applyFill="1" applyAlignment="1" applyProtection="1">
      <alignment horizontal="center" vertical="center" wrapText="1"/>
      <protection hidden="1"/>
    </xf>
    <xf numFmtId="166" fontId="5" fillId="2" borderId="0" xfId="0" applyNumberFormat="1" applyFont="1" applyFill="1" applyAlignment="1" applyProtection="1">
      <alignment vertical="center" wrapText="1"/>
      <protection hidden="1"/>
    </xf>
    <xf numFmtId="166" fontId="2" fillId="2" borderId="0" xfId="0" applyNumberFormat="1" applyFont="1" applyFill="1" applyAlignment="1" applyProtection="1">
      <alignment vertical="center" wrapText="1"/>
      <protection hidden="1"/>
    </xf>
    <xf numFmtId="2" fontId="6" fillId="3" borderId="11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166" fontId="10" fillId="3" borderId="12" xfId="0" applyNumberFormat="1" applyFont="1" applyFill="1" applyBorder="1" applyAlignment="1" applyProtection="1">
      <alignment horizontal="center" vertical="center" wrapText="1"/>
      <protection hidden="1"/>
    </xf>
    <xf numFmtId="166" fontId="6" fillId="3" borderId="7" xfId="0" applyNumberFormat="1" applyFont="1" applyFill="1" applyBorder="1" applyAlignment="1" applyProtection="1">
      <alignment horizontal="center" vertical="center" wrapText="1"/>
      <protection hidden="1"/>
    </xf>
    <xf numFmtId="166" fontId="6" fillId="3" borderId="11" xfId="0" applyNumberFormat="1" applyFont="1" applyFill="1" applyBorder="1" applyAlignment="1" applyProtection="1">
      <alignment horizontal="center" vertical="center" wrapText="1"/>
      <protection hidden="1"/>
    </xf>
    <xf numFmtId="49" fontId="9" fillId="3" borderId="13" xfId="0" applyNumberFormat="1" applyFont="1" applyFill="1" applyBorder="1" applyAlignment="1" applyProtection="1">
      <alignment horizontal="center" vertical="center" wrapText="1"/>
      <protection hidden="1"/>
    </xf>
    <xf numFmtId="49" fontId="9" fillId="3" borderId="9" xfId="0" applyNumberFormat="1" applyFont="1" applyFill="1" applyBorder="1" applyAlignment="1" applyProtection="1">
      <alignment horizontal="center" vertical="center" wrapText="1"/>
      <protection hidden="1"/>
    </xf>
    <xf numFmtId="49" fontId="5" fillId="3" borderId="3" xfId="0" applyNumberFormat="1" applyFont="1" applyFill="1" applyBorder="1" applyAlignment="1" applyProtection="1">
      <alignment horizontal="center" vertical="center" wrapText="1"/>
      <protection hidden="1"/>
    </xf>
    <xf numFmtId="49" fontId="11" fillId="3" borderId="9" xfId="0" applyNumberFormat="1" applyFont="1" applyFill="1" applyBorder="1" applyAlignment="1" applyProtection="1">
      <alignment horizontal="center" vertical="center" wrapText="1"/>
      <protection hidden="1"/>
    </xf>
    <xf numFmtId="49" fontId="12" fillId="3" borderId="3" xfId="0" applyNumberFormat="1" applyFont="1" applyFill="1" applyBorder="1" applyAlignment="1" applyProtection="1">
      <alignment horizontal="center" vertical="center" wrapText="1"/>
      <protection hidden="1"/>
    </xf>
    <xf numFmtId="49" fontId="13" fillId="4" borderId="12" xfId="0" applyNumberFormat="1" applyFont="1" applyFill="1" applyBorder="1" applyAlignment="1" applyProtection="1">
      <alignment horizontal="center" vertical="center" wrapText="1"/>
      <protection hidden="1"/>
    </xf>
    <xf numFmtId="49" fontId="13" fillId="4" borderId="7" xfId="0" applyNumberFormat="1" applyFont="1" applyFill="1" applyBorder="1" applyAlignment="1" applyProtection="1">
      <alignment horizontal="center" vertical="center" wrapText="1"/>
      <protection hidden="1"/>
    </xf>
    <xf numFmtId="49" fontId="14" fillId="4" borderId="7" xfId="0" applyNumberFormat="1" applyFont="1" applyFill="1" applyBorder="1" applyAlignment="1" applyProtection="1">
      <alignment horizontal="center" vertical="center" wrapText="1"/>
      <protection hidden="1"/>
    </xf>
    <xf numFmtId="49" fontId="15" fillId="4" borderId="7" xfId="0" applyNumberFormat="1" applyFont="1" applyFill="1" applyBorder="1" applyAlignment="1" applyProtection="1">
      <alignment horizontal="center" vertical="center" wrapText="1"/>
      <protection hidden="1"/>
    </xf>
    <xf numFmtId="49" fontId="14" fillId="4" borderId="12" xfId="0" applyNumberFormat="1" applyFont="1" applyFill="1" applyBorder="1" applyAlignment="1" applyProtection="1">
      <alignment horizontal="center" vertical="center" wrapText="1"/>
      <protection hidden="1"/>
    </xf>
    <xf numFmtId="166" fontId="15" fillId="4" borderId="12" xfId="0" applyNumberFormat="1" applyFont="1" applyFill="1" applyBorder="1" applyAlignment="1" applyProtection="1">
      <alignment horizontal="center" vertical="center" wrapText="1"/>
      <protection hidden="1"/>
    </xf>
    <xf numFmtId="166" fontId="14" fillId="4" borderId="7" xfId="0" applyNumberFormat="1" applyFont="1" applyFill="1" applyBorder="1" applyAlignment="1" applyProtection="1">
      <alignment horizontal="center" vertical="center" wrapText="1"/>
      <protection hidden="1"/>
    </xf>
    <xf numFmtId="166" fontId="15" fillId="4" borderId="7" xfId="0" applyNumberFormat="1" applyFont="1" applyFill="1" applyBorder="1" applyAlignment="1" applyProtection="1">
      <alignment horizontal="center" vertical="center" wrapText="1"/>
      <protection hidden="1"/>
    </xf>
    <xf numFmtId="165" fontId="16" fillId="5" borderId="6" xfId="1" applyFont="1" applyFill="1" applyBorder="1" applyAlignment="1" applyProtection="1">
      <alignment vertical="center"/>
      <protection hidden="1"/>
    </xf>
    <xf numFmtId="0" fontId="0" fillId="0" borderId="0" xfId="0" applyAlignment="1" applyProtection="1">
      <alignment horizontal="center"/>
      <protection hidden="1"/>
    </xf>
    <xf numFmtId="166" fontId="0" fillId="0" borderId="0" xfId="0" applyNumberFormat="1" applyProtection="1">
      <protection hidden="1"/>
    </xf>
    <xf numFmtId="0" fontId="20" fillId="3" borderId="32" xfId="0" applyFont="1" applyFill="1" applyBorder="1" applyAlignment="1">
      <alignment horizontal="center" vertical="center" wrapText="1"/>
    </xf>
    <xf numFmtId="0" fontId="23" fillId="3" borderId="37" xfId="0" applyFont="1" applyFill="1" applyBorder="1" applyAlignment="1">
      <alignment horizontal="left" vertical="center" wrapText="1"/>
    </xf>
    <xf numFmtId="0" fontId="0" fillId="3" borderId="32" xfId="0" applyFill="1" applyBorder="1"/>
    <xf numFmtId="0" fontId="23" fillId="3" borderId="37" xfId="0" applyFont="1" applyFill="1" applyBorder="1" applyAlignment="1">
      <alignment vertical="center" wrapText="1"/>
    </xf>
    <xf numFmtId="0" fontId="0" fillId="3" borderId="0" xfId="0" applyFill="1"/>
    <xf numFmtId="0" fontId="21" fillId="0" borderId="32" xfId="0" applyFont="1" applyBorder="1" applyAlignment="1">
      <alignment horizontal="center" vertical="center"/>
    </xf>
    <xf numFmtId="0" fontId="22" fillId="3" borderId="36" xfId="0" applyFont="1" applyFill="1" applyBorder="1" applyAlignment="1">
      <alignment horizontal="center" vertical="center" wrapText="1"/>
    </xf>
    <xf numFmtId="0" fontId="23" fillId="3" borderId="37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7" fillId="6" borderId="5" xfId="0" applyFont="1" applyFill="1" applyBorder="1" applyAlignment="1" applyProtection="1">
      <alignment horizontal="center" vertical="center" wrapText="1"/>
      <protection hidden="1"/>
    </xf>
    <xf numFmtId="0" fontId="7" fillId="6" borderId="12" xfId="0" applyFont="1" applyFill="1" applyBorder="1" applyAlignment="1" applyProtection="1">
      <alignment horizontal="center" vertical="center" wrapText="1"/>
      <protection hidden="1"/>
    </xf>
    <xf numFmtId="168" fontId="16" fillId="6" borderId="6" xfId="0" applyNumberFormat="1" applyFont="1" applyFill="1" applyBorder="1" applyAlignment="1" applyProtection="1">
      <alignment vertical="center" wrapText="1"/>
      <protection hidden="1"/>
    </xf>
    <xf numFmtId="165" fontId="8" fillId="6" borderId="5" xfId="1" applyFont="1" applyFill="1" applyBorder="1" applyAlignment="1" applyProtection="1">
      <alignment horizontal="center" vertical="center" wrapText="1"/>
      <protection hidden="1"/>
    </xf>
    <xf numFmtId="165" fontId="8" fillId="6" borderId="14" xfId="1" applyFont="1" applyFill="1" applyBorder="1" applyAlignment="1" applyProtection="1">
      <alignment horizontal="center" vertical="center" wrapText="1"/>
      <protection hidden="1"/>
    </xf>
    <xf numFmtId="165" fontId="7" fillId="6" borderId="15" xfId="1" applyFont="1" applyFill="1" applyBorder="1" applyAlignment="1" applyProtection="1">
      <alignment horizontal="center" vertical="center" wrapText="1"/>
      <protection locked="0"/>
    </xf>
    <xf numFmtId="167" fontId="8" fillId="6" borderId="14" xfId="1" applyNumberFormat="1" applyFont="1" applyFill="1" applyBorder="1" applyAlignment="1" applyProtection="1">
      <alignment horizontal="center" vertical="center" wrapText="1"/>
      <protection hidden="1"/>
    </xf>
    <xf numFmtId="167" fontId="7" fillId="6" borderId="15" xfId="1" applyNumberFormat="1" applyFont="1" applyFill="1" applyBorder="1" applyAlignment="1" applyProtection="1">
      <alignment horizontal="center" vertical="center" wrapText="1"/>
      <protection hidden="1"/>
    </xf>
    <xf numFmtId="167" fontId="8" fillId="6" borderId="14" xfId="2" applyNumberFormat="1" applyFont="1" applyFill="1" applyBorder="1" applyAlignment="1" applyProtection="1">
      <alignment horizontal="center" vertical="center" wrapText="1"/>
      <protection hidden="1"/>
    </xf>
    <xf numFmtId="167" fontId="7" fillId="6" borderId="15" xfId="2" applyNumberFormat="1" applyFont="1" applyFill="1" applyBorder="1" applyAlignment="1" applyProtection="1">
      <alignment horizontal="center" vertical="center" wrapText="1"/>
      <protection hidden="1"/>
    </xf>
    <xf numFmtId="167" fontId="7" fillId="6" borderId="12" xfId="2" applyNumberFormat="1" applyFont="1" applyFill="1" applyBorder="1" applyAlignment="1" applyProtection="1">
      <alignment vertical="center" wrapText="1"/>
      <protection hidden="1"/>
    </xf>
    <xf numFmtId="0" fontId="17" fillId="0" borderId="0" xfId="0" applyFont="1" applyProtection="1">
      <protection hidden="1"/>
    </xf>
    <xf numFmtId="0" fontId="17" fillId="3" borderId="0" xfId="0" applyFont="1" applyFill="1" applyProtection="1">
      <protection hidden="1"/>
    </xf>
    <xf numFmtId="0" fontId="25" fillId="3" borderId="0" xfId="0" applyFont="1" applyFill="1" applyAlignment="1">
      <alignment vertical="center"/>
    </xf>
    <xf numFmtId="167" fontId="25" fillId="6" borderId="6" xfId="2" applyNumberFormat="1" applyFont="1" applyFill="1" applyBorder="1" applyAlignment="1" applyProtection="1">
      <alignment horizontal="center" vertical="center" wrapText="1"/>
      <protection hidden="1"/>
    </xf>
    <xf numFmtId="2" fontId="25" fillId="3" borderId="32" xfId="0" applyNumberFormat="1" applyFont="1" applyFill="1" applyBorder="1" applyAlignment="1">
      <alignment horizontal="center" vertical="center" wrapText="1"/>
    </xf>
    <xf numFmtId="168" fontId="16" fillId="6" borderId="26" xfId="0" applyNumberFormat="1" applyFont="1" applyFill="1" applyBorder="1" applyAlignment="1" applyProtection="1">
      <alignment vertical="center" wrapText="1"/>
      <protection hidden="1"/>
    </xf>
    <xf numFmtId="169" fontId="25" fillId="6" borderId="27" xfId="4" applyNumberFormat="1" applyFont="1" applyFill="1" applyBorder="1" applyAlignment="1">
      <alignment horizontal="center" vertical="center" wrapText="1"/>
    </xf>
    <xf numFmtId="165" fontId="16" fillId="6" borderId="28" xfId="4" applyFont="1" applyFill="1" applyBorder="1" applyAlignment="1">
      <alignment horizontal="center" vertical="center" wrapText="1"/>
    </xf>
    <xf numFmtId="167" fontId="8" fillId="6" borderId="27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0" applyFont="1" applyAlignment="1" applyProtection="1">
      <alignment horizontal="center"/>
      <protection hidden="1"/>
    </xf>
    <xf numFmtId="167" fontId="8" fillId="7" borderId="4" xfId="0" applyNumberFormat="1" applyFont="1" applyFill="1" applyBorder="1" applyAlignment="1" applyProtection="1">
      <alignment vertical="center"/>
      <protection hidden="1"/>
    </xf>
    <xf numFmtId="167" fontId="8" fillId="7" borderId="0" xfId="0" applyNumberFormat="1" applyFont="1" applyFill="1" applyAlignment="1" applyProtection="1">
      <alignment vertical="center"/>
      <protection hidden="1"/>
    </xf>
    <xf numFmtId="167" fontId="17" fillId="0" borderId="0" xfId="0" applyNumberFormat="1" applyFont="1" applyProtection="1">
      <protection hidden="1"/>
    </xf>
    <xf numFmtId="167" fontId="8" fillId="3" borderId="5" xfId="0" applyNumberFormat="1" applyFont="1" applyFill="1" applyBorder="1" applyAlignment="1" applyProtection="1">
      <alignment vertical="center" wrapText="1"/>
      <protection hidden="1"/>
    </xf>
    <xf numFmtId="167" fontId="7" fillId="3" borderId="6" xfId="0" applyNumberFormat="1" applyFont="1" applyFill="1" applyBorder="1" applyAlignment="1" applyProtection="1">
      <alignment horizontal="right" vertical="center"/>
      <protection hidden="1"/>
    </xf>
    <xf numFmtId="10" fontId="8" fillId="8" borderId="6" xfId="3" applyNumberFormat="1" applyFont="1" applyFill="1" applyBorder="1" applyAlignment="1" applyProtection="1">
      <alignment vertical="center" wrapText="1"/>
      <protection locked="0"/>
    </xf>
    <xf numFmtId="167" fontId="7" fillId="3" borderId="6" xfId="0" applyNumberFormat="1" applyFont="1" applyFill="1" applyBorder="1" applyAlignment="1" applyProtection="1">
      <alignment vertical="center" wrapText="1"/>
      <protection hidden="1"/>
    </xf>
    <xf numFmtId="167" fontId="8" fillId="3" borderId="6" xfId="0" applyNumberFormat="1" applyFont="1" applyFill="1" applyBorder="1" applyAlignment="1" applyProtection="1">
      <alignment vertical="center" wrapText="1"/>
      <protection hidden="1"/>
    </xf>
    <xf numFmtId="167" fontId="8" fillId="3" borderId="7" xfId="2" applyNumberFormat="1" applyFont="1" applyFill="1" applyBorder="1" applyAlignment="1" applyProtection="1">
      <alignment horizontal="right" vertical="center" wrapText="1"/>
      <protection hidden="1"/>
    </xf>
    <xf numFmtId="167" fontId="7" fillId="7" borderId="0" xfId="0" applyNumberFormat="1" applyFont="1" applyFill="1" applyAlignment="1" applyProtection="1">
      <alignment vertical="center"/>
      <protection hidden="1"/>
    </xf>
    <xf numFmtId="10" fontId="8" fillId="7" borderId="0" xfId="0" applyNumberFormat="1" applyFont="1" applyFill="1" applyAlignment="1" applyProtection="1">
      <alignment vertical="center"/>
      <protection hidden="1"/>
    </xf>
    <xf numFmtId="167" fontId="8" fillId="7" borderId="8" xfId="1" applyNumberFormat="1" applyFont="1" applyFill="1" applyBorder="1" applyAlignment="1" applyProtection="1">
      <alignment horizontal="right" vertical="center"/>
      <protection hidden="1"/>
    </xf>
    <xf numFmtId="10" fontId="8" fillId="3" borderId="6" xfId="0" applyNumberFormat="1" applyFont="1" applyFill="1" applyBorder="1" applyAlignment="1" applyProtection="1">
      <alignment vertical="center" wrapText="1"/>
      <protection hidden="1"/>
    </xf>
    <xf numFmtId="167" fontId="7" fillId="3" borderId="7" xfId="2" applyNumberFormat="1" applyFont="1" applyFill="1" applyBorder="1" applyAlignment="1" applyProtection="1">
      <alignment horizontal="right" vertical="center" wrapText="1"/>
      <protection hidden="1"/>
    </xf>
    <xf numFmtId="167" fontId="8" fillId="7" borderId="4" xfId="0" applyNumberFormat="1" applyFont="1" applyFill="1" applyBorder="1" applyAlignment="1" applyProtection="1">
      <alignment vertical="center" wrapText="1"/>
      <protection hidden="1"/>
    </xf>
    <xf numFmtId="167" fontId="7" fillId="7" borderId="0" xfId="0" applyNumberFormat="1" applyFont="1" applyFill="1" applyAlignment="1" applyProtection="1">
      <alignment vertical="center" wrapText="1"/>
      <protection hidden="1"/>
    </xf>
    <xf numFmtId="10" fontId="8" fillId="7" borderId="0" xfId="0" applyNumberFormat="1" applyFont="1" applyFill="1" applyAlignment="1" applyProtection="1">
      <alignment vertical="center" wrapText="1"/>
      <protection hidden="1"/>
    </xf>
    <xf numFmtId="167" fontId="8" fillId="7" borderId="0" xfId="0" applyNumberFormat="1" applyFont="1" applyFill="1" applyAlignment="1" applyProtection="1">
      <alignment vertical="center" wrapText="1"/>
      <protection hidden="1"/>
    </xf>
    <xf numFmtId="167" fontId="8" fillId="7" borderId="8" xfId="1" applyNumberFormat="1" applyFont="1" applyFill="1" applyBorder="1" applyAlignment="1" applyProtection="1">
      <alignment horizontal="right" vertical="center" wrapText="1"/>
      <protection hidden="1"/>
    </xf>
    <xf numFmtId="167" fontId="8" fillId="3" borderId="1" xfId="0" applyNumberFormat="1" applyFont="1" applyFill="1" applyBorder="1" applyAlignment="1" applyProtection="1">
      <alignment vertical="center" wrapText="1"/>
      <protection hidden="1"/>
    </xf>
    <xf numFmtId="167" fontId="7" fillId="3" borderId="2" xfId="0" applyNumberFormat="1" applyFont="1" applyFill="1" applyBorder="1" applyAlignment="1" applyProtection="1">
      <alignment horizontal="right" vertical="center"/>
      <protection hidden="1"/>
    </xf>
    <xf numFmtId="10" fontId="8" fillId="8" borderId="2" xfId="3" applyNumberFormat="1" applyFont="1" applyFill="1" applyBorder="1" applyAlignment="1" applyProtection="1">
      <alignment horizontal="right" vertical="center" wrapText="1"/>
      <protection locked="0"/>
    </xf>
    <xf numFmtId="167" fontId="7" fillId="3" borderId="2" xfId="0" applyNumberFormat="1" applyFont="1" applyFill="1" applyBorder="1" applyAlignment="1" applyProtection="1">
      <alignment horizontal="right" vertical="center" wrapText="1"/>
      <protection hidden="1"/>
    </xf>
    <xf numFmtId="167" fontId="8" fillId="3" borderId="2" xfId="0" applyNumberFormat="1" applyFont="1" applyFill="1" applyBorder="1" applyAlignment="1" applyProtection="1">
      <alignment horizontal="right" vertical="center" wrapText="1"/>
      <protection hidden="1"/>
    </xf>
    <xf numFmtId="167" fontId="8" fillId="3" borderId="3" xfId="2" applyNumberFormat="1" applyFont="1" applyFill="1" applyBorder="1" applyAlignment="1" applyProtection="1">
      <alignment horizontal="right" vertical="center" wrapText="1"/>
      <protection hidden="1"/>
    </xf>
    <xf numFmtId="167" fontId="8" fillId="3" borderId="25" xfId="0" applyNumberFormat="1" applyFont="1" applyFill="1" applyBorder="1" applyAlignment="1" applyProtection="1">
      <alignment horizontal="right" vertical="center" wrapText="1"/>
      <protection hidden="1"/>
    </xf>
    <xf numFmtId="167" fontId="8" fillId="3" borderId="26" xfId="0" applyNumberFormat="1" applyFont="1" applyFill="1" applyBorder="1" applyAlignment="1" applyProtection="1">
      <alignment horizontal="right" vertical="center"/>
      <protection hidden="1"/>
    </xf>
    <xf numFmtId="10" fontId="8" fillId="3" borderId="26" xfId="0" applyNumberFormat="1" applyFont="1" applyFill="1" applyBorder="1" applyAlignment="1" applyProtection="1">
      <alignment horizontal="right" vertical="center" wrapText="1"/>
      <protection hidden="1"/>
    </xf>
    <xf numFmtId="167" fontId="8" fillId="3" borderId="26" xfId="0" applyNumberFormat="1" applyFont="1" applyFill="1" applyBorder="1" applyAlignment="1" applyProtection="1">
      <alignment horizontal="right" vertical="center" wrapText="1"/>
      <protection hidden="1"/>
    </xf>
    <xf numFmtId="167" fontId="7" fillId="3" borderId="11" xfId="2" applyNumberFormat="1" applyFont="1" applyFill="1" applyBorder="1" applyAlignment="1" applyProtection="1">
      <alignment horizontal="right" vertical="center" wrapText="1"/>
      <protection hidden="1"/>
    </xf>
    <xf numFmtId="167" fontId="8" fillId="7" borderId="4" xfId="0" applyNumberFormat="1" applyFont="1" applyFill="1" applyBorder="1" applyAlignment="1" applyProtection="1">
      <alignment horizontal="right" vertical="center" wrapText="1"/>
      <protection hidden="1"/>
    </xf>
    <xf numFmtId="167" fontId="7" fillId="7" borderId="0" xfId="0" applyNumberFormat="1" applyFont="1" applyFill="1" applyAlignment="1" applyProtection="1">
      <alignment horizontal="right" vertical="center"/>
      <protection hidden="1"/>
    </xf>
    <xf numFmtId="10" fontId="8" fillId="7" borderId="0" xfId="0" applyNumberFormat="1" applyFont="1" applyFill="1" applyAlignment="1" applyProtection="1">
      <alignment horizontal="right" vertical="center" wrapText="1"/>
      <protection hidden="1"/>
    </xf>
    <xf numFmtId="167" fontId="7" fillId="7" borderId="0" xfId="0" applyNumberFormat="1" applyFont="1" applyFill="1" applyAlignment="1" applyProtection="1">
      <alignment horizontal="right" vertical="center" wrapText="1"/>
      <protection hidden="1"/>
    </xf>
    <xf numFmtId="167" fontId="8" fillId="7" borderId="0" xfId="0" applyNumberFormat="1" applyFont="1" applyFill="1" applyAlignment="1" applyProtection="1">
      <alignment horizontal="right" vertical="center" wrapText="1"/>
      <protection hidden="1"/>
    </xf>
    <xf numFmtId="167" fontId="8" fillId="7" borderId="8" xfId="5" applyNumberFormat="1" applyFont="1" applyFill="1" applyBorder="1" applyAlignment="1" applyProtection="1">
      <alignment horizontal="right" vertical="center" wrapText="1"/>
      <protection hidden="1"/>
    </xf>
    <xf numFmtId="167" fontId="8" fillId="3" borderId="1" xfId="0" applyNumberFormat="1" applyFont="1" applyFill="1" applyBorder="1" applyAlignment="1" applyProtection="1">
      <alignment horizontal="right" vertical="center" wrapText="1"/>
      <protection hidden="1"/>
    </xf>
    <xf numFmtId="167" fontId="8" fillId="3" borderId="2" xfId="0" applyNumberFormat="1" applyFont="1" applyFill="1" applyBorder="1" applyAlignment="1" applyProtection="1">
      <alignment horizontal="right" vertical="center"/>
      <protection hidden="1"/>
    </xf>
    <xf numFmtId="10" fontId="8" fillId="3" borderId="2" xfId="3" applyNumberFormat="1" applyFont="1" applyFill="1" applyBorder="1" applyAlignment="1" applyProtection="1">
      <alignment horizontal="right" vertical="center" wrapText="1"/>
      <protection hidden="1"/>
    </xf>
    <xf numFmtId="167" fontId="7" fillId="3" borderId="26" xfId="0" applyNumberFormat="1" applyFont="1" applyFill="1" applyBorder="1" applyAlignment="1" applyProtection="1">
      <alignment horizontal="right" vertical="center"/>
      <protection hidden="1"/>
    </xf>
    <xf numFmtId="167" fontId="7" fillId="3" borderId="26" xfId="0" applyNumberFormat="1" applyFont="1" applyFill="1" applyBorder="1" applyAlignment="1" applyProtection="1">
      <alignment horizontal="right" vertical="center" wrapText="1"/>
      <protection hidden="1"/>
    </xf>
    <xf numFmtId="0" fontId="7" fillId="6" borderId="1" xfId="0" applyFont="1" applyFill="1" applyBorder="1" applyAlignment="1" applyProtection="1">
      <alignment horizontal="center" vertical="center" wrapText="1"/>
      <protection hidden="1"/>
    </xf>
    <xf numFmtId="0" fontId="7" fillId="6" borderId="9" xfId="0" applyFont="1" applyFill="1" applyBorder="1" applyAlignment="1" applyProtection="1">
      <alignment horizontal="center" vertical="center" wrapText="1"/>
      <protection hidden="1"/>
    </xf>
    <xf numFmtId="168" fontId="16" fillId="6" borderId="2" xfId="0" applyNumberFormat="1" applyFont="1" applyFill="1" applyBorder="1" applyAlignment="1" applyProtection="1">
      <alignment vertical="center" wrapText="1"/>
      <protection hidden="1"/>
    </xf>
    <xf numFmtId="165" fontId="8" fillId="6" borderId="1" xfId="1" applyFont="1" applyFill="1" applyBorder="1" applyAlignment="1" applyProtection="1">
      <alignment horizontal="center" vertical="center" wrapText="1"/>
      <protection hidden="1"/>
    </xf>
    <xf numFmtId="165" fontId="8" fillId="6" borderId="43" xfId="1" applyFont="1" applyFill="1" applyBorder="1" applyAlignment="1" applyProtection="1">
      <alignment horizontal="center" vertical="center" wrapText="1"/>
      <protection hidden="1"/>
    </xf>
    <xf numFmtId="165" fontId="7" fillId="6" borderId="44" xfId="1" applyFont="1" applyFill="1" applyBorder="1" applyAlignment="1" applyProtection="1">
      <alignment horizontal="center" vertical="center" wrapText="1"/>
      <protection locked="0"/>
    </xf>
    <xf numFmtId="167" fontId="8" fillId="6" borderId="43" xfId="1" applyNumberFormat="1" applyFont="1" applyFill="1" applyBorder="1" applyAlignment="1" applyProtection="1">
      <alignment horizontal="center" vertical="center" wrapText="1"/>
      <protection hidden="1"/>
    </xf>
    <xf numFmtId="167" fontId="7" fillId="6" borderId="44" xfId="1" applyNumberFormat="1" applyFont="1" applyFill="1" applyBorder="1" applyAlignment="1" applyProtection="1">
      <alignment horizontal="center" vertical="center" wrapText="1"/>
      <protection hidden="1"/>
    </xf>
    <xf numFmtId="167" fontId="8" fillId="6" borderId="43" xfId="2" applyNumberFormat="1" applyFont="1" applyFill="1" applyBorder="1" applyAlignment="1" applyProtection="1">
      <alignment horizontal="center" vertical="center" wrapText="1"/>
      <protection hidden="1"/>
    </xf>
    <xf numFmtId="167" fontId="7" fillId="6" borderId="44" xfId="2" applyNumberFormat="1" applyFont="1" applyFill="1" applyBorder="1" applyAlignment="1" applyProtection="1">
      <alignment horizontal="center" vertical="center" wrapText="1"/>
      <protection hidden="1"/>
    </xf>
    <xf numFmtId="167" fontId="25" fillId="6" borderId="1" xfId="2" applyNumberFormat="1" applyFont="1" applyFill="1" applyBorder="1" applyAlignment="1" applyProtection="1">
      <alignment horizontal="center" vertical="center" wrapText="1"/>
      <protection hidden="1"/>
    </xf>
    <xf numFmtId="167" fontId="7" fillId="6" borderId="9" xfId="2" applyNumberFormat="1" applyFont="1" applyFill="1" applyBorder="1" applyAlignment="1" applyProtection="1">
      <alignment vertical="center" wrapText="1"/>
      <protection hidden="1"/>
    </xf>
    <xf numFmtId="0" fontId="7" fillId="6" borderId="25" xfId="0" applyFont="1" applyFill="1" applyBorder="1" applyAlignment="1" applyProtection="1">
      <alignment horizontal="center" vertical="center" wrapText="1"/>
      <protection hidden="1"/>
    </xf>
    <xf numFmtId="167" fontId="7" fillId="6" borderId="28" xfId="1" applyNumberFormat="1" applyFont="1" applyFill="1" applyBorder="1" applyAlignment="1" applyProtection="1">
      <alignment horizontal="center" vertical="center" wrapText="1"/>
      <protection hidden="1"/>
    </xf>
    <xf numFmtId="167" fontId="8" fillId="6" borderId="27" xfId="2" applyNumberFormat="1" applyFont="1" applyFill="1" applyBorder="1" applyAlignment="1" applyProtection="1">
      <alignment horizontal="center" vertical="center" wrapText="1"/>
      <protection hidden="1"/>
    </xf>
    <xf numFmtId="167" fontId="7" fillId="6" borderId="28" xfId="2" applyNumberFormat="1" applyFont="1" applyFill="1" applyBorder="1" applyAlignment="1" applyProtection="1">
      <alignment horizontal="center" vertical="center" wrapText="1"/>
      <protection hidden="1"/>
    </xf>
    <xf numFmtId="167" fontId="25" fillId="6" borderId="26" xfId="2" applyNumberFormat="1" applyFont="1" applyFill="1" applyBorder="1" applyAlignment="1" applyProtection="1">
      <alignment horizontal="center" vertical="center" wrapText="1"/>
      <protection hidden="1"/>
    </xf>
    <xf numFmtId="167" fontId="7" fillId="6" borderId="10" xfId="2" applyNumberFormat="1" applyFont="1" applyFill="1" applyBorder="1" applyAlignment="1" applyProtection="1">
      <alignment vertical="center" wrapText="1"/>
      <protection hidden="1"/>
    </xf>
    <xf numFmtId="0" fontId="7" fillId="6" borderId="4" xfId="0" applyFont="1" applyFill="1" applyBorder="1" applyAlignment="1" applyProtection="1">
      <alignment horizontal="center" vertical="center" wrapText="1"/>
      <protection hidden="1"/>
    </xf>
    <xf numFmtId="0" fontId="7" fillId="6" borderId="13" xfId="0" applyFont="1" applyFill="1" applyBorder="1" applyAlignment="1" applyProtection="1">
      <alignment horizontal="center" vertical="center" wrapText="1"/>
      <protection hidden="1"/>
    </xf>
    <xf numFmtId="168" fontId="16" fillId="6" borderId="0" xfId="0" applyNumberFormat="1" applyFont="1" applyFill="1" applyBorder="1" applyAlignment="1" applyProtection="1">
      <alignment vertical="center" wrapText="1"/>
      <protection hidden="1"/>
    </xf>
    <xf numFmtId="165" fontId="8" fillId="6" borderId="4" xfId="1" applyFont="1" applyFill="1" applyBorder="1" applyAlignment="1" applyProtection="1">
      <alignment horizontal="center" vertical="center" wrapText="1"/>
      <protection hidden="1"/>
    </xf>
    <xf numFmtId="165" fontId="8" fillId="6" borderId="34" xfId="1" applyFont="1" applyFill="1" applyBorder="1" applyAlignment="1" applyProtection="1">
      <alignment horizontal="center" vertical="center" wrapText="1"/>
      <protection hidden="1"/>
    </xf>
    <xf numFmtId="165" fontId="7" fillId="6" borderId="33" xfId="1" applyFont="1" applyFill="1" applyBorder="1" applyAlignment="1" applyProtection="1">
      <alignment horizontal="center" vertical="center" wrapText="1"/>
      <protection locked="0"/>
    </xf>
    <xf numFmtId="167" fontId="8" fillId="6" borderId="34" xfId="1" applyNumberFormat="1" applyFont="1" applyFill="1" applyBorder="1" applyAlignment="1" applyProtection="1">
      <alignment horizontal="center" vertical="center" wrapText="1"/>
      <protection hidden="1"/>
    </xf>
    <xf numFmtId="167" fontId="7" fillId="6" borderId="33" xfId="1" applyNumberFormat="1" applyFont="1" applyFill="1" applyBorder="1" applyAlignment="1" applyProtection="1">
      <alignment horizontal="center" vertical="center" wrapText="1"/>
      <protection hidden="1"/>
    </xf>
    <xf numFmtId="167" fontId="8" fillId="6" borderId="34" xfId="2" applyNumberFormat="1" applyFont="1" applyFill="1" applyBorder="1" applyAlignment="1" applyProtection="1">
      <alignment horizontal="center" vertical="center" wrapText="1"/>
      <protection hidden="1"/>
    </xf>
    <xf numFmtId="167" fontId="7" fillId="6" borderId="33" xfId="2" applyNumberFormat="1" applyFont="1" applyFill="1" applyBorder="1" applyAlignment="1" applyProtection="1">
      <alignment horizontal="center" vertical="center" wrapText="1"/>
      <protection hidden="1"/>
    </xf>
    <xf numFmtId="167" fontId="25" fillId="6" borderId="0" xfId="2" applyNumberFormat="1" applyFont="1" applyFill="1" applyBorder="1" applyAlignment="1" applyProtection="1">
      <alignment horizontal="center" vertical="center" wrapText="1"/>
      <protection hidden="1"/>
    </xf>
    <xf numFmtId="167" fontId="7" fillId="6" borderId="13" xfId="2" applyNumberFormat="1" applyFont="1" applyFill="1" applyBorder="1" applyAlignment="1" applyProtection="1">
      <alignment vertical="center" wrapText="1"/>
      <protection hidden="1"/>
    </xf>
    <xf numFmtId="0" fontId="26" fillId="6" borderId="10" xfId="0" applyFont="1" applyFill="1" applyBorder="1" applyAlignment="1">
      <alignment horizontal="center" vertical="center" wrapText="1"/>
    </xf>
    <xf numFmtId="167" fontId="30" fillId="7" borderId="0" xfId="2" applyNumberFormat="1" applyFont="1" applyFill="1" applyAlignment="1" applyProtection="1">
      <alignment vertical="center"/>
      <protection hidden="1"/>
    </xf>
    <xf numFmtId="167" fontId="31" fillId="7" borderId="0" xfId="0" applyNumberFormat="1" applyFont="1" applyFill="1" applyAlignment="1" applyProtection="1">
      <alignment vertical="center"/>
      <protection hidden="1"/>
    </xf>
    <xf numFmtId="167" fontId="31" fillId="7" borderId="0" xfId="2" applyNumberFormat="1" applyFont="1" applyFill="1" applyAlignment="1" applyProtection="1">
      <alignment vertical="center"/>
      <protection hidden="1"/>
    </xf>
    <xf numFmtId="167" fontId="30" fillId="7" borderId="8" xfId="0" applyNumberFormat="1" applyFont="1" applyFill="1" applyBorder="1" applyAlignment="1" applyProtection="1">
      <alignment vertical="center"/>
      <protection hidden="1"/>
    </xf>
    <xf numFmtId="167" fontId="8" fillId="6" borderId="23" xfId="1" applyNumberFormat="1" applyFont="1" applyFill="1" applyBorder="1" applyAlignment="1" applyProtection="1">
      <alignment horizontal="center" vertical="center" wrapText="1"/>
      <protection hidden="1"/>
    </xf>
    <xf numFmtId="0" fontId="7" fillId="6" borderId="10" xfId="0" applyFont="1" applyFill="1" applyBorder="1" applyAlignment="1" applyProtection="1">
      <alignment horizontal="center" vertical="center" wrapText="1"/>
      <protection hidden="1"/>
    </xf>
    <xf numFmtId="165" fontId="8" fillId="6" borderId="25" xfId="1" applyFont="1" applyFill="1" applyBorder="1" applyAlignment="1" applyProtection="1">
      <alignment horizontal="center" vertical="center" wrapText="1"/>
      <protection hidden="1"/>
    </xf>
    <xf numFmtId="165" fontId="8" fillId="6" borderId="27" xfId="1" applyFont="1" applyFill="1" applyBorder="1" applyAlignment="1" applyProtection="1">
      <alignment horizontal="center" vertical="center" wrapText="1"/>
      <protection hidden="1"/>
    </xf>
    <xf numFmtId="165" fontId="7" fillId="6" borderId="28" xfId="1" applyFont="1" applyFill="1" applyBorder="1" applyAlignment="1" applyProtection="1">
      <alignment horizontal="center" vertical="center" wrapText="1"/>
      <protection locked="0"/>
    </xf>
    <xf numFmtId="2" fontId="25" fillId="6" borderId="4" xfId="0" applyNumberFormat="1" applyFont="1" applyFill="1" applyBorder="1" applyAlignment="1">
      <alignment horizontal="center" vertical="center" wrapText="1"/>
    </xf>
    <xf numFmtId="0" fontId="28" fillId="3" borderId="32" xfId="0" applyFont="1" applyFill="1" applyBorder="1" applyAlignment="1">
      <alignment horizontal="center" vertical="center" wrapText="1"/>
    </xf>
    <xf numFmtId="0" fontId="26" fillId="3" borderId="32" xfId="0" applyFont="1" applyFill="1" applyBorder="1" applyAlignment="1">
      <alignment horizontal="center" vertical="center" wrapText="1"/>
    </xf>
    <xf numFmtId="0" fontId="25" fillId="3" borderId="32" xfId="0" applyFont="1" applyFill="1" applyBorder="1" applyAlignment="1">
      <alignment vertical="center" wrapText="1"/>
    </xf>
    <xf numFmtId="169" fontId="25" fillId="3" borderId="32" xfId="4" applyNumberFormat="1" applyFont="1" applyFill="1" applyBorder="1" applyAlignment="1">
      <alignment horizontal="center" vertical="center" wrapText="1"/>
    </xf>
    <xf numFmtId="165" fontId="16" fillId="3" borderId="32" xfId="4" applyFont="1" applyFill="1" applyBorder="1" applyAlignment="1">
      <alignment horizontal="center" vertical="center" wrapText="1"/>
    </xf>
    <xf numFmtId="167" fontId="8" fillId="3" borderId="32" xfId="1" applyNumberFormat="1" applyFont="1" applyFill="1" applyBorder="1" applyAlignment="1" applyProtection="1">
      <alignment horizontal="center" vertical="center" wrapText="1"/>
      <protection hidden="1"/>
    </xf>
    <xf numFmtId="167" fontId="7" fillId="3" borderId="32" xfId="1" applyNumberFormat="1" applyFont="1" applyFill="1" applyBorder="1" applyAlignment="1" applyProtection="1">
      <alignment horizontal="center" vertical="center" wrapText="1"/>
      <protection hidden="1"/>
    </xf>
    <xf numFmtId="167" fontId="8" fillId="3" borderId="32" xfId="2" applyNumberFormat="1" applyFont="1" applyFill="1" applyBorder="1" applyAlignment="1" applyProtection="1">
      <alignment horizontal="center" vertical="center" wrapText="1"/>
      <protection hidden="1"/>
    </xf>
    <xf numFmtId="167" fontId="7" fillId="3" borderId="32" xfId="2" applyNumberFormat="1" applyFont="1" applyFill="1" applyBorder="1" applyAlignment="1" applyProtection="1">
      <alignment horizontal="center" vertical="center" wrapText="1"/>
      <protection hidden="1"/>
    </xf>
    <xf numFmtId="167" fontId="25" fillId="3" borderId="32" xfId="2" applyNumberFormat="1" applyFont="1" applyFill="1" applyBorder="1" applyAlignment="1" applyProtection="1">
      <alignment horizontal="center" vertical="center" wrapText="1"/>
      <protection hidden="1"/>
    </xf>
    <xf numFmtId="167" fontId="7" fillId="3" borderId="32" xfId="2" applyNumberFormat="1" applyFont="1" applyFill="1" applyBorder="1" applyAlignment="1" applyProtection="1">
      <alignment vertical="center" wrapText="1"/>
      <protection hidden="1"/>
    </xf>
    <xf numFmtId="167" fontId="25" fillId="3" borderId="8" xfId="0" applyNumberFormat="1" applyFont="1" applyFill="1" applyBorder="1" applyAlignment="1">
      <alignment vertical="center"/>
    </xf>
    <xf numFmtId="0" fontId="32" fillId="3" borderId="32" xfId="0" applyFont="1" applyFill="1" applyBorder="1" applyAlignment="1">
      <alignment horizontal="center" vertical="center" wrapText="1"/>
    </xf>
    <xf numFmtId="0" fontId="32" fillId="3" borderId="16" xfId="0" applyFont="1" applyFill="1" applyBorder="1" applyAlignment="1">
      <alignment horizontal="center" vertical="center" wrapText="1"/>
    </xf>
    <xf numFmtId="0" fontId="26" fillId="3" borderId="17" xfId="0" applyFont="1" applyFill="1" applyBorder="1" applyAlignment="1">
      <alignment horizontal="center" vertical="center" wrapText="1"/>
    </xf>
    <xf numFmtId="0" fontId="25" fillId="3" borderId="18" xfId="0" applyFont="1" applyFill="1" applyBorder="1" applyAlignment="1">
      <alignment vertical="center" wrapText="1"/>
    </xf>
    <xf numFmtId="169" fontId="25" fillId="3" borderId="35" xfId="4" applyNumberFormat="1" applyFont="1" applyFill="1" applyBorder="1" applyAlignment="1">
      <alignment horizontal="center" vertical="center" wrapText="1"/>
    </xf>
    <xf numFmtId="165" fontId="16" fillId="3" borderId="20" xfId="4" applyFont="1" applyFill="1" applyBorder="1" applyAlignment="1">
      <alignment horizontal="center" vertical="center" wrapText="1"/>
    </xf>
    <xf numFmtId="167" fontId="8" fillId="3" borderId="19" xfId="1" applyNumberFormat="1" applyFont="1" applyFill="1" applyBorder="1" applyAlignment="1" applyProtection="1">
      <alignment horizontal="center" vertical="center" wrapText="1"/>
      <protection hidden="1"/>
    </xf>
    <xf numFmtId="167" fontId="7" fillId="3" borderId="20" xfId="1" applyNumberFormat="1" applyFont="1" applyFill="1" applyBorder="1" applyAlignment="1" applyProtection="1">
      <alignment horizontal="center" vertical="center" wrapText="1"/>
      <protection hidden="1"/>
    </xf>
    <xf numFmtId="167" fontId="8" fillId="3" borderId="19" xfId="2" applyNumberFormat="1" applyFont="1" applyFill="1" applyBorder="1" applyAlignment="1" applyProtection="1">
      <alignment horizontal="center" vertical="center" wrapText="1"/>
      <protection hidden="1"/>
    </xf>
    <xf numFmtId="167" fontId="7" fillId="3" borderId="20" xfId="2" applyNumberFormat="1" applyFont="1" applyFill="1" applyBorder="1" applyAlignment="1" applyProtection="1">
      <alignment horizontal="center" vertical="center" wrapText="1"/>
      <protection hidden="1"/>
    </xf>
    <xf numFmtId="167" fontId="25" fillId="3" borderId="18" xfId="2" applyNumberFormat="1" applyFont="1" applyFill="1" applyBorder="1" applyAlignment="1" applyProtection="1">
      <alignment horizontal="center" vertical="center" wrapText="1"/>
      <protection hidden="1"/>
    </xf>
    <xf numFmtId="167" fontId="7" fillId="3" borderId="17" xfId="2" applyNumberFormat="1" applyFont="1" applyFill="1" applyBorder="1" applyAlignment="1" applyProtection="1">
      <alignment vertical="center" wrapText="1"/>
      <protection hidden="1"/>
    </xf>
    <xf numFmtId="167" fontId="25" fillId="3" borderId="13" xfId="0" applyNumberFormat="1" applyFont="1" applyFill="1" applyBorder="1" applyAlignment="1">
      <alignment vertical="center"/>
    </xf>
    <xf numFmtId="165" fontId="16" fillId="3" borderId="24" xfId="4" applyFont="1" applyFill="1" applyBorder="1" applyAlignment="1">
      <alignment horizontal="center" vertical="center" wrapText="1"/>
    </xf>
    <xf numFmtId="2" fontId="25" fillId="3" borderId="16" xfId="0" applyNumberFormat="1" applyFont="1" applyFill="1" applyBorder="1" applyAlignment="1">
      <alignment horizontal="center" vertical="center" wrapText="1"/>
    </xf>
    <xf numFmtId="169" fontId="25" fillId="3" borderId="19" xfId="4" applyNumberFormat="1" applyFont="1" applyFill="1" applyBorder="1" applyAlignment="1">
      <alignment horizontal="center" vertical="center" wrapText="1"/>
    </xf>
    <xf numFmtId="0" fontId="26" fillId="3" borderId="21" xfId="0" applyFont="1" applyFill="1" applyBorder="1" applyAlignment="1">
      <alignment horizontal="center" vertical="center" wrapText="1"/>
    </xf>
    <xf numFmtId="0" fontId="25" fillId="3" borderId="22" xfId="0" applyFont="1" applyFill="1" applyBorder="1" applyAlignment="1">
      <alignment vertical="center" wrapText="1"/>
    </xf>
    <xf numFmtId="2" fontId="25" fillId="3" borderId="29" xfId="0" applyNumberFormat="1" applyFont="1" applyFill="1" applyBorder="1" applyAlignment="1">
      <alignment horizontal="center" vertical="center" wrapText="1"/>
    </xf>
    <xf numFmtId="167" fontId="8" fillId="3" borderId="23" xfId="1" applyNumberFormat="1" applyFont="1" applyFill="1" applyBorder="1" applyAlignment="1" applyProtection="1">
      <alignment horizontal="center" vertical="center" wrapText="1"/>
      <protection hidden="1"/>
    </xf>
    <xf numFmtId="169" fontId="25" fillId="3" borderId="23" xfId="4" applyNumberFormat="1" applyFont="1" applyFill="1" applyBorder="1" applyAlignment="1">
      <alignment horizontal="center" vertical="center" wrapText="1"/>
    </xf>
    <xf numFmtId="167" fontId="8" fillId="3" borderId="31" xfId="1" applyNumberFormat="1" applyFont="1" applyFill="1" applyBorder="1" applyAlignment="1" applyProtection="1">
      <alignment horizontal="center" vertical="center" wrapText="1"/>
      <protection hidden="1"/>
    </xf>
    <xf numFmtId="167" fontId="8" fillId="3" borderId="23" xfId="2" applyNumberFormat="1" applyFont="1" applyFill="1" applyBorder="1" applyAlignment="1" applyProtection="1">
      <alignment horizontal="center" vertical="center" wrapText="1"/>
      <protection hidden="1"/>
    </xf>
    <xf numFmtId="0" fontId="32" fillId="3" borderId="1" xfId="0" applyFont="1" applyFill="1" applyBorder="1" applyAlignment="1">
      <alignment horizontal="center" vertical="center" wrapText="1"/>
    </xf>
    <xf numFmtId="0" fontId="26" fillId="3" borderId="9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vertical="center" wrapText="1"/>
    </xf>
    <xf numFmtId="2" fontId="25" fillId="3" borderId="1" xfId="0" applyNumberFormat="1" applyFont="1" applyFill="1" applyBorder="1" applyAlignment="1">
      <alignment horizontal="center" vertical="center" wrapText="1"/>
    </xf>
    <xf numFmtId="169" fontId="25" fillId="3" borderId="43" xfId="4" applyNumberFormat="1" applyFont="1" applyFill="1" applyBorder="1" applyAlignment="1">
      <alignment horizontal="center" vertical="center" wrapText="1"/>
    </xf>
    <xf numFmtId="165" fontId="16" fillId="3" borderId="44" xfId="4" applyFont="1" applyFill="1" applyBorder="1" applyAlignment="1">
      <alignment horizontal="center" vertical="center" wrapText="1"/>
    </xf>
    <xf numFmtId="167" fontId="7" fillId="3" borderId="44" xfId="1" applyNumberFormat="1" applyFont="1" applyFill="1" applyBorder="1" applyAlignment="1" applyProtection="1">
      <alignment horizontal="center" vertical="center" wrapText="1"/>
      <protection hidden="1"/>
    </xf>
    <xf numFmtId="167" fontId="8" fillId="3" borderId="43" xfId="2" applyNumberFormat="1" applyFont="1" applyFill="1" applyBorder="1" applyAlignment="1" applyProtection="1">
      <alignment horizontal="center" vertical="center" wrapText="1"/>
      <protection hidden="1"/>
    </xf>
    <xf numFmtId="167" fontId="7" fillId="3" borderId="44" xfId="2" applyNumberFormat="1" applyFont="1" applyFill="1" applyBorder="1" applyAlignment="1" applyProtection="1">
      <alignment horizontal="center" vertical="center" wrapText="1"/>
      <protection hidden="1"/>
    </xf>
    <xf numFmtId="167" fontId="25" fillId="3" borderId="2" xfId="2" applyNumberFormat="1" applyFont="1" applyFill="1" applyBorder="1" applyAlignment="1" applyProtection="1">
      <alignment horizontal="center" vertical="center" wrapText="1"/>
      <protection hidden="1"/>
    </xf>
    <xf numFmtId="167" fontId="7" fillId="3" borderId="9" xfId="2" applyNumberFormat="1" applyFont="1" applyFill="1" applyBorder="1" applyAlignment="1" applyProtection="1">
      <alignment vertical="center" wrapText="1"/>
      <protection hidden="1"/>
    </xf>
    <xf numFmtId="167" fontId="25" fillId="3" borderId="9" xfId="0" applyNumberFormat="1" applyFont="1" applyFill="1" applyBorder="1" applyAlignment="1">
      <alignment vertical="center"/>
    </xf>
    <xf numFmtId="167" fontId="25" fillId="3" borderId="11" xfId="0" applyNumberFormat="1" applyFont="1" applyFill="1" applyBorder="1" applyAlignment="1">
      <alignment vertical="center"/>
    </xf>
    <xf numFmtId="0" fontId="16" fillId="3" borderId="25" xfId="0" applyFont="1" applyFill="1" applyBorder="1" applyAlignment="1">
      <alignment horizontal="center" vertical="center" wrapText="1"/>
    </xf>
    <xf numFmtId="0" fontId="26" fillId="3" borderId="10" xfId="0" applyFont="1" applyFill="1" applyBorder="1" applyAlignment="1">
      <alignment horizontal="center" vertical="center" wrapText="1"/>
    </xf>
    <xf numFmtId="0" fontId="25" fillId="3" borderId="26" xfId="0" applyFont="1" applyFill="1" applyBorder="1" applyAlignment="1">
      <alignment vertical="center" wrapText="1"/>
    </xf>
    <xf numFmtId="2" fontId="25" fillId="3" borderId="25" xfId="0" applyNumberFormat="1" applyFont="1" applyFill="1" applyBorder="1" applyAlignment="1">
      <alignment horizontal="center" vertical="center" wrapText="1"/>
    </xf>
    <xf numFmtId="169" fontId="25" fillId="3" borderId="27" xfId="4" applyNumberFormat="1" applyFont="1" applyFill="1" applyBorder="1" applyAlignment="1">
      <alignment horizontal="center" vertical="center" wrapText="1"/>
    </xf>
    <xf numFmtId="165" fontId="16" fillId="3" borderId="28" xfId="4" applyFont="1" applyFill="1" applyBorder="1" applyAlignment="1">
      <alignment horizontal="center" vertical="center" wrapText="1"/>
    </xf>
    <xf numFmtId="167" fontId="25" fillId="3" borderId="10" xfId="0" applyNumberFormat="1" applyFont="1" applyFill="1" applyBorder="1" applyAlignment="1">
      <alignment vertical="center"/>
    </xf>
    <xf numFmtId="0" fontId="0" fillId="9" borderId="32" xfId="0" applyFill="1" applyBorder="1"/>
    <xf numFmtId="0" fontId="33" fillId="3" borderId="32" xfId="0" applyFont="1" applyFill="1" applyBorder="1" applyAlignment="1">
      <alignment horizontal="center" vertical="center"/>
    </xf>
    <xf numFmtId="0" fontId="34" fillId="0" borderId="32" xfId="0" applyFont="1" applyBorder="1"/>
    <xf numFmtId="0" fontId="35" fillId="0" borderId="32" xfId="0" applyFont="1" applyBorder="1" applyAlignment="1">
      <alignment horizontal="center" vertical="center"/>
    </xf>
    <xf numFmtId="0" fontId="35" fillId="3" borderId="32" xfId="0" applyFont="1" applyFill="1" applyBorder="1" applyAlignment="1">
      <alignment horizontal="center" vertical="center"/>
    </xf>
    <xf numFmtId="0" fontId="34" fillId="3" borderId="0" xfId="0" applyFont="1" applyFill="1"/>
    <xf numFmtId="0" fontId="34" fillId="0" borderId="0" xfId="0" applyFont="1"/>
    <xf numFmtId="0" fontId="32" fillId="8" borderId="16" xfId="0" applyFont="1" applyFill="1" applyBorder="1" applyAlignment="1">
      <alignment horizontal="center" vertical="center" wrapText="1"/>
    </xf>
    <xf numFmtId="0" fontId="26" fillId="8" borderId="17" xfId="0" applyFont="1" applyFill="1" applyBorder="1" applyAlignment="1">
      <alignment horizontal="center" vertical="center" wrapText="1"/>
    </xf>
    <xf numFmtId="0" fontId="25" fillId="8" borderId="18" xfId="0" applyFont="1" applyFill="1" applyBorder="1" applyAlignment="1">
      <alignment vertical="center" wrapText="1"/>
    </xf>
    <xf numFmtId="2" fontId="25" fillId="8" borderId="16" xfId="0" applyNumberFormat="1" applyFont="1" applyFill="1" applyBorder="1" applyAlignment="1">
      <alignment horizontal="center" vertical="center" wrapText="1"/>
    </xf>
    <xf numFmtId="169" fontId="25" fillId="8" borderId="19" xfId="4" applyNumberFormat="1" applyFont="1" applyFill="1" applyBorder="1" applyAlignment="1">
      <alignment horizontal="center" vertical="center" wrapText="1"/>
    </xf>
    <xf numFmtId="165" fontId="16" fillId="8" borderId="20" xfId="4" applyFont="1" applyFill="1" applyBorder="1" applyAlignment="1">
      <alignment horizontal="center" vertical="center" wrapText="1"/>
    </xf>
    <xf numFmtId="167" fontId="8" fillId="8" borderId="23" xfId="1" applyNumberFormat="1" applyFont="1" applyFill="1" applyBorder="1" applyAlignment="1" applyProtection="1">
      <alignment horizontal="center" vertical="center" wrapText="1"/>
      <protection hidden="1"/>
    </xf>
    <xf numFmtId="167" fontId="7" fillId="8" borderId="20" xfId="1" applyNumberFormat="1" applyFont="1" applyFill="1" applyBorder="1" applyAlignment="1" applyProtection="1">
      <alignment horizontal="center" vertical="center" wrapText="1"/>
      <protection hidden="1"/>
    </xf>
    <xf numFmtId="167" fontId="8" fillId="8" borderId="23" xfId="2" applyNumberFormat="1" applyFont="1" applyFill="1" applyBorder="1" applyAlignment="1" applyProtection="1">
      <alignment horizontal="center" vertical="center" wrapText="1"/>
      <protection hidden="1"/>
    </xf>
    <xf numFmtId="167" fontId="7" fillId="8" borderId="20" xfId="2" applyNumberFormat="1" applyFont="1" applyFill="1" applyBorder="1" applyAlignment="1" applyProtection="1">
      <alignment horizontal="center" vertical="center" wrapText="1"/>
      <protection hidden="1"/>
    </xf>
    <xf numFmtId="167" fontId="25" fillId="8" borderId="18" xfId="2" applyNumberFormat="1" applyFont="1" applyFill="1" applyBorder="1" applyAlignment="1" applyProtection="1">
      <alignment horizontal="center" vertical="center" wrapText="1"/>
      <protection hidden="1"/>
    </xf>
    <xf numFmtId="167" fontId="7" fillId="8" borderId="17" xfId="2" applyNumberFormat="1" applyFont="1" applyFill="1" applyBorder="1" applyAlignment="1" applyProtection="1">
      <alignment vertical="center" wrapText="1"/>
      <protection hidden="1"/>
    </xf>
    <xf numFmtId="167" fontId="6" fillId="3" borderId="5" xfId="2" applyNumberFormat="1" applyFont="1" applyFill="1" applyBorder="1" applyAlignment="1" applyProtection="1">
      <alignment vertical="center" wrapText="1"/>
      <protection hidden="1"/>
    </xf>
    <xf numFmtId="165" fontId="16" fillId="2" borderId="32" xfId="4" applyFont="1" applyFill="1" applyBorder="1" applyAlignment="1">
      <alignment horizontal="center" vertical="center" wrapText="1"/>
    </xf>
    <xf numFmtId="166" fontId="6" fillId="3" borderId="9" xfId="1" applyNumberFormat="1" applyFont="1" applyFill="1" applyBorder="1" applyAlignment="1" applyProtection="1">
      <alignment horizontal="center" vertical="center" wrapText="1"/>
      <protection hidden="1"/>
    </xf>
    <xf numFmtId="166" fontId="6" fillId="3" borderId="10" xfId="1" applyNumberFormat="1" applyFont="1" applyFill="1" applyBorder="1" applyAlignment="1" applyProtection="1">
      <alignment horizontal="center" vertical="center" wrapText="1"/>
      <protection hidden="1"/>
    </xf>
    <xf numFmtId="2" fontId="6" fillId="3" borderId="9" xfId="0" applyNumberFormat="1" applyFont="1" applyFill="1" applyBorder="1" applyAlignment="1" applyProtection="1">
      <alignment horizontal="center" vertical="center" wrapText="1"/>
      <protection hidden="1"/>
    </xf>
    <xf numFmtId="2" fontId="6" fillId="3" borderId="10" xfId="0" applyNumberFormat="1" applyFont="1" applyFill="1" applyBorder="1" applyAlignment="1" applyProtection="1">
      <alignment horizontal="center" vertical="center" wrapText="1"/>
      <protection hidden="1"/>
    </xf>
    <xf numFmtId="1" fontId="9" fillId="3" borderId="9" xfId="0" applyNumberFormat="1" applyFont="1" applyFill="1" applyBorder="1" applyAlignment="1" applyProtection="1">
      <alignment horizontal="center" vertical="center" wrapText="1"/>
      <protection hidden="1"/>
    </xf>
    <xf numFmtId="1" fontId="9" fillId="3" borderId="10" xfId="0" applyNumberFormat="1" applyFont="1" applyFill="1" applyBorder="1" applyAlignment="1" applyProtection="1">
      <alignment horizontal="center" vertical="center" wrapText="1"/>
      <protection hidden="1"/>
    </xf>
    <xf numFmtId="0" fontId="3" fillId="3" borderId="4" xfId="0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7" xfId="0" applyFont="1" applyFill="1" applyBorder="1" applyAlignment="1" applyProtection="1">
      <alignment horizontal="center" vertical="center" wrapText="1"/>
      <protection hidden="1"/>
    </xf>
    <xf numFmtId="0" fontId="10" fillId="3" borderId="5" xfId="0" applyFont="1" applyFill="1" applyBorder="1" applyAlignment="1" applyProtection="1">
      <alignment horizontal="center" vertical="center" wrapText="1"/>
      <protection hidden="1"/>
    </xf>
    <xf numFmtId="0" fontId="10" fillId="3" borderId="7" xfId="0" applyFont="1" applyFill="1" applyBorder="1" applyAlignment="1" applyProtection="1">
      <alignment horizontal="center" vertical="center" wrapText="1"/>
      <protection hidden="1"/>
    </xf>
    <xf numFmtId="0" fontId="10" fillId="3" borderId="5" xfId="0" applyFont="1" applyFill="1" applyBorder="1" applyAlignment="1" applyProtection="1">
      <alignment horizontal="center" vertical="center"/>
      <protection hidden="1"/>
    </xf>
    <xf numFmtId="0" fontId="10" fillId="3" borderId="7" xfId="0" applyFont="1" applyFill="1" applyBorder="1" applyAlignment="1" applyProtection="1">
      <alignment horizontal="center" vertical="center"/>
      <protection hidden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4" fillId="3" borderId="38" xfId="0" applyFont="1" applyFill="1" applyBorder="1" applyAlignment="1">
      <alignment horizontal="left" vertical="top"/>
    </xf>
    <xf numFmtId="0" fontId="24" fillId="3" borderId="30" xfId="0" applyFont="1" applyFill="1" applyBorder="1" applyAlignment="1">
      <alignment horizontal="left" vertical="top"/>
    </xf>
    <xf numFmtId="0" fontId="24" fillId="3" borderId="39" xfId="0" applyFont="1" applyFill="1" applyBorder="1" applyAlignment="1">
      <alignment horizontal="left" vertical="top"/>
    </xf>
    <xf numFmtId="0" fontId="24" fillId="3" borderId="40" xfId="0" applyFont="1" applyFill="1" applyBorder="1" applyAlignment="1">
      <alignment horizontal="left" vertical="top"/>
    </xf>
    <xf numFmtId="0" fontId="24" fillId="3" borderId="0" xfId="0" applyFont="1" applyFill="1" applyBorder="1" applyAlignment="1">
      <alignment horizontal="left" vertical="top"/>
    </xf>
    <xf numFmtId="0" fontId="24" fillId="3" borderId="41" xfId="0" applyFont="1" applyFill="1" applyBorder="1" applyAlignment="1">
      <alignment horizontal="left" vertical="top"/>
    </xf>
    <xf numFmtId="0" fontId="24" fillId="3" borderId="42" xfId="0" applyFont="1" applyFill="1" applyBorder="1" applyAlignment="1">
      <alignment horizontal="left" vertical="top"/>
    </xf>
    <xf numFmtId="0" fontId="24" fillId="3" borderId="18" xfId="0" applyFont="1" applyFill="1" applyBorder="1" applyAlignment="1">
      <alignment horizontal="left" vertical="top"/>
    </xf>
    <xf numFmtId="0" fontId="24" fillId="3" borderId="35" xfId="0" applyFont="1" applyFill="1" applyBorder="1" applyAlignment="1">
      <alignment horizontal="left" vertical="top"/>
    </xf>
    <xf numFmtId="0" fontId="18" fillId="0" borderId="32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4" fillId="3" borderId="36" xfId="0" applyFont="1" applyFill="1" applyBorder="1" applyAlignment="1">
      <alignment horizontal="left" vertical="top"/>
    </xf>
    <xf numFmtId="0" fontId="24" fillId="3" borderId="22" xfId="0" applyFont="1" applyFill="1" applyBorder="1" applyAlignment="1">
      <alignment horizontal="left" vertical="top"/>
    </xf>
    <xf numFmtId="0" fontId="24" fillId="3" borderId="37" xfId="0" applyFont="1" applyFill="1" applyBorder="1" applyAlignment="1">
      <alignment horizontal="left" vertical="top"/>
    </xf>
    <xf numFmtId="0" fontId="36" fillId="2" borderId="2" xfId="0" applyFont="1" applyFill="1" applyBorder="1" applyAlignment="1" applyProtection="1">
      <alignment horizontal="center" vertical="center"/>
      <protection hidden="1"/>
    </xf>
  </cellXfs>
  <cellStyles count="7">
    <cellStyle name="Comma" xfId="1" builtinId="3"/>
    <cellStyle name="Comma 2" xfId="6" xr:uid="{AA1B0933-27EE-4C68-810F-A279C8706DA5}"/>
    <cellStyle name="Comma 3" xfId="4" xr:uid="{3792C08C-D1F6-49C0-8A9F-826F7859BBFC}"/>
    <cellStyle name="Currency" xfId="2" builtinId="4"/>
    <cellStyle name="Currency 2" xfId="5" xr:uid="{1D883A20-1611-4F2E-8FB1-DC0CB7230970}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&#225;ce\Inovat\_vzory\NKC%20xxx_15_V1%20elektroinstalace%2015052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&#225;ce/Inovat/_vzory/NKC%20xxx_15_V1%20elektroinstalace%2015052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TRADA-MOTORS/Art%20Studio/2024-10-04_Submission_REV3/&#4334;&#4304;&#4320;&#4335;&#4311;&#4304;&#4320;&#4312;&#4330;&#4334;&#4309;&#4304;/FIAT_BOQ_rev%202-(&#4313;&#4317;&#4315;&#4308;&#4316;&#4322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itulace"/>
      <sheetName val="Obor 1"/>
      <sheetName val="Obor 2"/>
      <sheetName val="Obor 3"/>
      <sheetName val="Obor 4"/>
      <sheetName val="Obor 5"/>
      <sheetName val="Obor 6"/>
      <sheetName val="Obor 7"/>
      <sheetName val="Obor 8"/>
      <sheetName val="Obor 9"/>
      <sheetName val="Obor 10"/>
      <sheetName val="Obor 11"/>
      <sheetName val="Obor 12"/>
      <sheetName val="Obor 13"/>
      <sheetName val="Obor 14"/>
      <sheetName val="Obor 15"/>
      <sheetName val="Obor 16"/>
      <sheetName val="Obor 17"/>
      <sheetName val="Obor 18"/>
      <sheetName val="Obor 19"/>
      <sheetName val="ROP"/>
      <sheetName val="FitOutConfCentre"/>
      <sheetName val="TABLO-3"/>
      <sheetName val="DIM-LOBBY"/>
    </sheetNames>
    <sheetDataSet>
      <sheetData sheetId="0">
        <row r="13">
          <cell r="G13">
            <v>1</v>
          </cell>
          <cell r="H13">
            <v>1.05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itulace"/>
      <sheetName val="Obor 1"/>
      <sheetName val="Obor 2"/>
      <sheetName val="Obor 3"/>
      <sheetName val="Obor 4"/>
      <sheetName val="Obor 5"/>
      <sheetName val="Obor 6"/>
      <sheetName val="Obor 7"/>
      <sheetName val="Obor 8"/>
      <sheetName val="Obor 9"/>
      <sheetName val="Obor 10"/>
      <sheetName val="Obor 11"/>
      <sheetName val="Obor 12"/>
      <sheetName val="Obor 13"/>
      <sheetName val="Obor 14"/>
      <sheetName val="Obor 15"/>
      <sheetName val="Obor 16"/>
      <sheetName val="Obor 17"/>
      <sheetName val="Obor 18"/>
      <sheetName val="Obor 19"/>
      <sheetName val="ROP"/>
      <sheetName val="FitOutConfCentre"/>
      <sheetName val="TABLO-3"/>
      <sheetName val="DIM-LOBBY"/>
    </sheetNames>
    <sheetDataSet>
      <sheetData sheetId="0">
        <row r="13">
          <cell r="G13">
            <v>1</v>
          </cell>
          <cell r="H13">
            <v>1.05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"/>
      <sheetName val="ერთეულის ფასის გრაფა "/>
      <sheetName val="Analysis Sheet"/>
      <sheetName val="1. სადემონტაჟო სამუშაები"/>
      <sheetName val="2.კარკასის მშენებლობა"/>
      <sheetName val="3. კარ-ფანჯარა"/>
      <sheetName val="4. ფასადი"/>
      <sheetName val="5. სარემონტო სამუშაოები"/>
      <sheetName val="6. სანიტარული მოწყობილობები"/>
      <sheetName val="7.ავეჯი"/>
      <sheetName val="8. გაუთვალისწინებელი ხარჯი"/>
    </sheetNames>
    <sheetDataSet>
      <sheetData sheetId="0"/>
      <sheetData sheetId="1">
        <row r="1">
          <cell r="A1" t="str">
            <v>FIAT_SERVICE BOXES_OFFICES_SALON</v>
          </cell>
        </row>
        <row r="3">
          <cell r="A3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529E5-EEC4-41F0-8C0A-C5886B694D31}">
  <sheetPr>
    <tabColor rgb="FFFFFF00"/>
  </sheetPr>
  <dimension ref="A1:AN106"/>
  <sheetViews>
    <sheetView tabSelected="1" zoomScale="80" zoomScaleNormal="80" workbookViewId="0">
      <selection activeCell="I8" sqref="I8"/>
    </sheetView>
  </sheetViews>
  <sheetFormatPr defaultColWidth="8.81640625" defaultRowHeight="14.5" x14ac:dyDescent="0.35"/>
  <cols>
    <col min="1" max="1" width="4" style="2" customWidth="1"/>
    <col min="2" max="2" width="6.453125" style="50" customWidth="1"/>
    <col min="3" max="3" width="67.81640625" style="2" customWidth="1"/>
    <col min="4" max="4" width="8.54296875" style="2" customWidth="1"/>
    <col min="5" max="5" width="11.1796875" style="2" customWidth="1"/>
    <col min="6" max="6" width="11.54296875" style="2" customWidth="1"/>
    <col min="7" max="7" width="13" style="2" customWidth="1"/>
    <col min="8" max="8" width="16.54296875" style="2" customWidth="1"/>
    <col min="9" max="9" width="14" style="2" customWidth="1"/>
    <col min="10" max="10" width="16.26953125" style="2" customWidth="1"/>
    <col min="11" max="11" width="14" style="2" customWidth="1"/>
    <col min="12" max="12" width="17" style="2" customWidth="1"/>
    <col min="13" max="13" width="17.453125" style="2" customWidth="1"/>
    <col min="14" max="14" width="15.453125" style="2" customWidth="1"/>
    <col min="15" max="16384" width="8.81640625" style="2"/>
  </cols>
  <sheetData>
    <row r="1" spans="1:40" ht="55" customHeight="1" thickBot="1" x14ac:dyDescent="0.4">
      <c r="A1" s="273" t="s">
        <v>145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1"/>
      <c r="M1" s="1"/>
      <c r="N1" s="1"/>
    </row>
    <row r="2" spans="1:40" ht="27" customHeight="1" thickBot="1" x14ac:dyDescent="0.4">
      <c r="A2" s="3">
        <f>'[3]ერთეულის ფასის გრაფა '!A3</f>
        <v>0</v>
      </c>
      <c r="B2" s="4"/>
      <c r="C2" s="5"/>
      <c r="D2" s="6"/>
      <c r="E2" s="7"/>
      <c r="F2" s="8"/>
      <c r="G2" s="9"/>
      <c r="H2" s="10"/>
      <c r="I2" s="11" t="s">
        <v>0</v>
      </c>
      <c r="J2" s="12"/>
      <c r="K2" s="12"/>
      <c r="L2" s="12"/>
      <c r="M2" s="12"/>
      <c r="N2" s="12"/>
    </row>
    <row r="3" spans="1:40" ht="18.5" thickBot="1" x14ac:dyDescent="0.4">
      <c r="A3" s="13"/>
      <c r="B3" s="6"/>
      <c r="C3" s="14"/>
      <c r="D3" s="15"/>
      <c r="E3" s="14"/>
      <c r="F3" s="14"/>
      <c r="G3" s="16"/>
      <c r="H3" s="10"/>
      <c r="I3" s="17" t="s">
        <v>1</v>
      </c>
      <c r="J3" s="18"/>
      <c r="K3" s="18"/>
      <c r="L3" s="18"/>
      <c r="M3" s="18"/>
      <c r="N3" s="18"/>
    </row>
    <row r="4" spans="1:40" ht="27" customHeight="1" thickBot="1" x14ac:dyDescent="0.4">
      <c r="A4" s="247" t="s">
        <v>143</v>
      </c>
      <c r="B4" s="248"/>
      <c r="C4" s="248"/>
      <c r="D4" s="19"/>
      <c r="E4" s="20"/>
      <c r="F4" s="20"/>
      <c r="G4" s="21"/>
      <c r="H4" s="10"/>
      <c r="I4" s="239">
        <f>M101</f>
        <v>0</v>
      </c>
      <c r="J4" s="22"/>
      <c r="K4" s="22"/>
      <c r="L4" s="22"/>
      <c r="M4" s="22"/>
      <c r="N4" s="22"/>
    </row>
    <row r="5" spans="1:40" ht="20.25" customHeight="1" thickBot="1" x14ac:dyDescent="0.4">
      <c r="A5" s="23"/>
      <c r="B5" s="24"/>
      <c r="C5" s="25"/>
      <c r="D5" s="24"/>
      <c r="E5" s="24"/>
      <c r="F5" s="26"/>
      <c r="G5" s="27"/>
      <c r="H5" s="28"/>
      <c r="I5" s="27"/>
      <c r="J5" s="29"/>
      <c r="K5" s="30"/>
      <c r="L5" s="29"/>
      <c r="M5" s="30"/>
      <c r="N5" s="29"/>
    </row>
    <row r="6" spans="1:40" ht="30.75" customHeight="1" thickBot="1" x14ac:dyDescent="0.4">
      <c r="A6" s="255" t="s">
        <v>2</v>
      </c>
      <c r="B6" s="245" t="s">
        <v>3</v>
      </c>
      <c r="C6" s="243" t="s">
        <v>4</v>
      </c>
      <c r="D6" s="243" t="s">
        <v>5</v>
      </c>
      <c r="E6" s="249" t="s">
        <v>6</v>
      </c>
      <c r="F6" s="250"/>
      <c r="G6" s="251" t="s">
        <v>7</v>
      </c>
      <c r="H6" s="252"/>
      <c r="I6" s="251" t="s">
        <v>8</v>
      </c>
      <c r="J6" s="252"/>
      <c r="K6" s="253" t="s">
        <v>9</v>
      </c>
      <c r="L6" s="254"/>
      <c r="M6" s="241" t="s">
        <v>10</v>
      </c>
      <c r="N6" s="241" t="s">
        <v>14</v>
      </c>
    </row>
    <row r="7" spans="1:40" ht="48.75" customHeight="1" thickBot="1" x14ac:dyDescent="0.4">
      <c r="A7" s="256"/>
      <c r="B7" s="246"/>
      <c r="C7" s="244"/>
      <c r="D7" s="244"/>
      <c r="E7" s="32" t="s">
        <v>11</v>
      </c>
      <c r="F7" s="31" t="s">
        <v>12</v>
      </c>
      <c r="G7" s="33" t="s">
        <v>13</v>
      </c>
      <c r="H7" s="34" t="s">
        <v>12</v>
      </c>
      <c r="I7" s="33" t="s">
        <v>13</v>
      </c>
      <c r="J7" s="35" t="s">
        <v>12</v>
      </c>
      <c r="K7" s="33" t="s">
        <v>13</v>
      </c>
      <c r="L7" s="35" t="s">
        <v>12</v>
      </c>
      <c r="M7" s="242"/>
      <c r="N7" s="242"/>
    </row>
    <row r="8" spans="1:40" ht="15" thickBot="1" x14ac:dyDescent="0.4">
      <c r="A8" s="36" t="s">
        <v>15</v>
      </c>
      <c r="B8" s="37" t="s">
        <v>16</v>
      </c>
      <c r="C8" s="37" t="s">
        <v>17</v>
      </c>
      <c r="D8" s="38" t="s">
        <v>18</v>
      </c>
      <c r="E8" s="37" t="s">
        <v>19</v>
      </c>
      <c r="F8" s="37" t="s">
        <v>20</v>
      </c>
      <c r="G8" s="39" t="s">
        <v>21</v>
      </c>
      <c r="H8" s="38" t="s">
        <v>22</v>
      </c>
      <c r="I8" s="39" t="s">
        <v>23</v>
      </c>
      <c r="J8" s="38" t="s">
        <v>24</v>
      </c>
      <c r="K8" s="40" t="s">
        <v>25</v>
      </c>
      <c r="L8" s="38" t="s">
        <v>26</v>
      </c>
      <c r="M8" s="37" t="s">
        <v>27</v>
      </c>
      <c r="N8" s="38" t="s">
        <v>28</v>
      </c>
    </row>
    <row r="9" spans="1:40" ht="15" thickBot="1" x14ac:dyDescent="0.4">
      <c r="A9" s="41"/>
      <c r="B9" s="42"/>
      <c r="C9" s="43"/>
      <c r="D9" s="44"/>
      <c r="E9" s="45"/>
      <c r="F9" s="43"/>
      <c r="G9" s="46"/>
      <c r="H9" s="47"/>
      <c r="I9" s="46"/>
      <c r="J9" s="47"/>
      <c r="K9" s="48"/>
      <c r="L9" s="47"/>
      <c r="M9" s="47"/>
      <c r="N9" s="47"/>
    </row>
    <row r="10" spans="1:40" ht="16" thickBot="1" x14ac:dyDescent="0.4">
      <c r="A10" s="49"/>
      <c r="B10" s="49"/>
      <c r="C10" s="49">
        <v>0</v>
      </c>
      <c r="D10" s="49">
        <v>0</v>
      </c>
      <c r="E10" s="49">
        <v>0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0</v>
      </c>
    </row>
    <row r="11" spans="1:40" s="74" customFormat="1" ht="16" thickBot="1" x14ac:dyDescent="0.4">
      <c r="A11" s="124">
        <v>1</v>
      </c>
      <c r="B11" s="125"/>
      <c r="C11" s="126" t="s">
        <v>57</v>
      </c>
      <c r="D11" s="127"/>
      <c r="E11" s="128"/>
      <c r="F11" s="129"/>
      <c r="G11" s="130"/>
      <c r="H11" s="131"/>
      <c r="I11" s="132"/>
      <c r="J11" s="133"/>
      <c r="K11" s="134"/>
      <c r="L11" s="133"/>
      <c r="M11" s="135"/>
      <c r="N11" s="72">
        <f>M12+M13+M14+M15+M16+M17+M18+M19+M20+M21+M22+M23</f>
        <v>0</v>
      </c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</row>
    <row r="12" spans="1:40" s="75" customFormat="1" ht="33.75" customHeight="1" x14ac:dyDescent="0.35">
      <c r="A12" s="165">
        <v>1</v>
      </c>
      <c r="B12" s="166"/>
      <c r="C12" s="167" t="s">
        <v>58</v>
      </c>
      <c r="D12" s="77" t="s">
        <v>29</v>
      </c>
      <c r="E12" s="168">
        <v>1</v>
      </c>
      <c r="F12" s="169">
        <v>50</v>
      </c>
      <c r="G12" s="170">
        <v>0</v>
      </c>
      <c r="H12" s="171">
        <f t="shared" ref="H12:H27" si="0">G12*F12</f>
        <v>0</v>
      </c>
      <c r="I12" s="172">
        <v>0</v>
      </c>
      <c r="J12" s="173">
        <f t="shared" ref="J12:J23" si="1">I12*F12</f>
        <v>0</v>
      </c>
      <c r="K12" s="174">
        <v>0</v>
      </c>
      <c r="L12" s="173">
        <f>K12*F12</f>
        <v>0</v>
      </c>
      <c r="M12" s="175">
        <f>L12+J12+H12</f>
        <v>0</v>
      </c>
      <c r="N12" s="176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</row>
    <row r="13" spans="1:40" s="75" customFormat="1" ht="26.25" customHeight="1" x14ac:dyDescent="0.35">
      <c r="A13" s="165">
        <v>2</v>
      </c>
      <c r="B13" s="166"/>
      <c r="C13" s="167" t="s">
        <v>61</v>
      </c>
      <c r="D13" s="77" t="s">
        <v>43</v>
      </c>
      <c r="E13" s="168">
        <v>1</v>
      </c>
      <c r="F13" s="169">
        <v>4</v>
      </c>
      <c r="G13" s="170">
        <v>0</v>
      </c>
      <c r="H13" s="171">
        <f t="shared" si="0"/>
        <v>0</v>
      </c>
      <c r="I13" s="172">
        <v>0</v>
      </c>
      <c r="J13" s="173">
        <f t="shared" si="1"/>
        <v>0</v>
      </c>
      <c r="K13" s="174">
        <v>0</v>
      </c>
      <c r="L13" s="173">
        <f t="shared" ref="L13:L23" si="2">K13*F13</f>
        <v>0</v>
      </c>
      <c r="M13" s="175">
        <f t="shared" ref="M13:M23" si="3">L13+J13+H13</f>
        <v>0</v>
      </c>
      <c r="N13" s="176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</row>
    <row r="14" spans="1:40" s="75" customFormat="1" ht="33.75" customHeight="1" x14ac:dyDescent="0.35">
      <c r="A14" s="165">
        <v>3</v>
      </c>
      <c r="B14" s="166"/>
      <c r="C14" s="167" t="s">
        <v>60</v>
      </c>
      <c r="D14" s="77" t="s">
        <v>29</v>
      </c>
      <c r="E14" s="168">
        <v>1</v>
      </c>
      <c r="F14" s="169">
        <v>18</v>
      </c>
      <c r="G14" s="170">
        <v>0</v>
      </c>
      <c r="H14" s="171">
        <f t="shared" si="0"/>
        <v>0</v>
      </c>
      <c r="I14" s="172">
        <v>0</v>
      </c>
      <c r="J14" s="173">
        <f t="shared" si="1"/>
        <v>0</v>
      </c>
      <c r="K14" s="174">
        <v>0</v>
      </c>
      <c r="L14" s="173">
        <f t="shared" si="2"/>
        <v>0</v>
      </c>
      <c r="M14" s="175">
        <f t="shared" si="3"/>
        <v>0</v>
      </c>
      <c r="N14" s="176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</row>
    <row r="15" spans="1:40" s="75" customFormat="1" ht="23.25" customHeight="1" x14ac:dyDescent="0.35">
      <c r="A15" s="165">
        <v>4</v>
      </c>
      <c r="B15" s="166"/>
      <c r="C15" s="167" t="s">
        <v>69</v>
      </c>
      <c r="D15" s="77" t="s">
        <v>29</v>
      </c>
      <c r="E15" s="168">
        <v>1</v>
      </c>
      <c r="F15" s="169">
        <v>3</v>
      </c>
      <c r="G15" s="170">
        <v>0</v>
      </c>
      <c r="H15" s="171">
        <f t="shared" si="0"/>
        <v>0</v>
      </c>
      <c r="I15" s="172">
        <v>0</v>
      </c>
      <c r="J15" s="173">
        <f t="shared" si="1"/>
        <v>0</v>
      </c>
      <c r="K15" s="174">
        <v>0</v>
      </c>
      <c r="L15" s="173">
        <f t="shared" si="2"/>
        <v>0</v>
      </c>
      <c r="M15" s="175">
        <f t="shared" si="3"/>
        <v>0</v>
      </c>
      <c r="N15" s="176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</row>
    <row r="16" spans="1:40" s="75" customFormat="1" ht="20.25" customHeight="1" x14ac:dyDescent="0.35">
      <c r="A16" s="165">
        <v>5</v>
      </c>
      <c r="B16" s="166"/>
      <c r="C16" s="167" t="s">
        <v>62</v>
      </c>
      <c r="D16" s="77" t="s">
        <v>29</v>
      </c>
      <c r="E16" s="168">
        <v>1</v>
      </c>
      <c r="F16" s="169">
        <v>6</v>
      </c>
      <c r="G16" s="170">
        <v>0</v>
      </c>
      <c r="H16" s="171">
        <f t="shared" si="0"/>
        <v>0</v>
      </c>
      <c r="I16" s="172">
        <v>0</v>
      </c>
      <c r="J16" s="173">
        <f t="shared" si="1"/>
        <v>0</v>
      </c>
      <c r="K16" s="174">
        <v>0</v>
      </c>
      <c r="L16" s="173">
        <f t="shared" si="2"/>
        <v>0</v>
      </c>
      <c r="M16" s="175">
        <f t="shared" si="3"/>
        <v>0</v>
      </c>
      <c r="N16" s="176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</row>
    <row r="17" spans="1:40" s="75" customFormat="1" ht="20.25" customHeight="1" x14ac:dyDescent="0.35">
      <c r="A17" s="165">
        <v>6</v>
      </c>
      <c r="B17" s="166"/>
      <c r="C17" s="167" t="s">
        <v>63</v>
      </c>
      <c r="D17" s="77" t="s">
        <v>29</v>
      </c>
      <c r="E17" s="168">
        <v>1</v>
      </c>
      <c r="F17" s="169">
        <v>30</v>
      </c>
      <c r="G17" s="170">
        <v>0</v>
      </c>
      <c r="H17" s="171">
        <f t="shared" si="0"/>
        <v>0</v>
      </c>
      <c r="I17" s="172">
        <v>0</v>
      </c>
      <c r="J17" s="173">
        <f t="shared" si="1"/>
        <v>0</v>
      </c>
      <c r="K17" s="174">
        <v>0</v>
      </c>
      <c r="L17" s="173">
        <f t="shared" si="2"/>
        <v>0</v>
      </c>
      <c r="M17" s="175">
        <f t="shared" si="3"/>
        <v>0</v>
      </c>
      <c r="N17" s="176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</row>
    <row r="18" spans="1:40" s="75" customFormat="1" ht="33.75" customHeight="1" x14ac:dyDescent="0.35">
      <c r="A18" s="165">
        <v>7</v>
      </c>
      <c r="B18" s="166"/>
      <c r="C18" s="167" t="s">
        <v>64</v>
      </c>
      <c r="D18" s="77" t="s">
        <v>29</v>
      </c>
      <c r="E18" s="168">
        <v>1</v>
      </c>
      <c r="F18" s="169">
        <v>3</v>
      </c>
      <c r="G18" s="170">
        <v>0</v>
      </c>
      <c r="H18" s="171">
        <f t="shared" si="0"/>
        <v>0</v>
      </c>
      <c r="I18" s="172">
        <v>0</v>
      </c>
      <c r="J18" s="173">
        <f t="shared" si="1"/>
        <v>0</v>
      </c>
      <c r="K18" s="174">
        <v>0</v>
      </c>
      <c r="L18" s="173">
        <f t="shared" si="2"/>
        <v>0</v>
      </c>
      <c r="M18" s="175">
        <f t="shared" si="3"/>
        <v>0</v>
      </c>
      <c r="N18" s="176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</row>
    <row r="19" spans="1:40" s="75" customFormat="1" ht="21.75" customHeight="1" x14ac:dyDescent="0.35">
      <c r="A19" s="165">
        <v>8</v>
      </c>
      <c r="B19" s="166"/>
      <c r="C19" s="167" t="s">
        <v>65</v>
      </c>
      <c r="D19" s="77" t="s">
        <v>66</v>
      </c>
      <c r="E19" s="168">
        <v>1</v>
      </c>
      <c r="F19" s="169">
        <v>1</v>
      </c>
      <c r="G19" s="170">
        <v>0</v>
      </c>
      <c r="H19" s="171">
        <f t="shared" si="0"/>
        <v>0</v>
      </c>
      <c r="I19" s="172">
        <v>0</v>
      </c>
      <c r="J19" s="173">
        <f t="shared" si="1"/>
        <v>0</v>
      </c>
      <c r="K19" s="174">
        <v>0</v>
      </c>
      <c r="L19" s="173">
        <f t="shared" si="2"/>
        <v>0</v>
      </c>
      <c r="M19" s="175">
        <f t="shared" si="3"/>
        <v>0</v>
      </c>
      <c r="N19" s="176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</row>
    <row r="20" spans="1:40" s="75" customFormat="1" ht="21.75" customHeight="1" x14ac:dyDescent="0.35">
      <c r="A20" s="165">
        <v>9</v>
      </c>
      <c r="B20" s="166"/>
      <c r="C20" s="167" t="s">
        <v>144</v>
      </c>
      <c r="D20" s="77" t="s">
        <v>29</v>
      </c>
      <c r="E20" s="168">
        <v>1</v>
      </c>
      <c r="F20" s="169">
        <v>22</v>
      </c>
      <c r="G20" s="170">
        <v>0</v>
      </c>
      <c r="H20" s="171">
        <f t="shared" si="0"/>
        <v>0</v>
      </c>
      <c r="I20" s="172">
        <v>0</v>
      </c>
      <c r="J20" s="173">
        <f t="shared" si="1"/>
        <v>0</v>
      </c>
      <c r="K20" s="174">
        <v>0</v>
      </c>
      <c r="L20" s="173">
        <f t="shared" si="2"/>
        <v>0</v>
      </c>
      <c r="M20" s="175">
        <f t="shared" si="3"/>
        <v>0</v>
      </c>
      <c r="N20" s="176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</row>
    <row r="21" spans="1:40" s="75" customFormat="1" ht="18.75" customHeight="1" x14ac:dyDescent="0.35">
      <c r="A21" s="165">
        <v>10</v>
      </c>
      <c r="B21" s="166"/>
      <c r="C21" s="167" t="s">
        <v>67</v>
      </c>
      <c r="D21" s="77" t="s">
        <v>66</v>
      </c>
      <c r="E21" s="168">
        <v>1</v>
      </c>
      <c r="F21" s="169">
        <v>1</v>
      </c>
      <c r="G21" s="170">
        <v>0</v>
      </c>
      <c r="H21" s="171">
        <f t="shared" si="0"/>
        <v>0</v>
      </c>
      <c r="I21" s="172">
        <v>0</v>
      </c>
      <c r="J21" s="173">
        <f t="shared" si="1"/>
        <v>0</v>
      </c>
      <c r="K21" s="174">
        <v>0</v>
      </c>
      <c r="L21" s="173">
        <f t="shared" si="2"/>
        <v>0</v>
      </c>
      <c r="M21" s="175">
        <f t="shared" si="3"/>
        <v>0</v>
      </c>
      <c r="N21" s="176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</row>
    <row r="22" spans="1:40" s="75" customFormat="1" ht="48" customHeight="1" x14ac:dyDescent="0.35">
      <c r="A22" s="165">
        <v>11</v>
      </c>
      <c r="B22" s="166"/>
      <c r="C22" s="167" t="s">
        <v>122</v>
      </c>
      <c r="D22" s="77" t="s">
        <v>43</v>
      </c>
      <c r="E22" s="168">
        <v>1</v>
      </c>
      <c r="F22" s="169">
        <v>1</v>
      </c>
      <c r="G22" s="170">
        <v>0</v>
      </c>
      <c r="H22" s="171">
        <f t="shared" si="0"/>
        <v>0</v>
      </c>
      <c r="I22" s="172">
        <v>0</v>
      </c>
      <c r="J22" s="173">
        <f t="shared" si="1"/>
        <v>0</v>
      </c>
      <c r="K22" s="174">
        <v>0</v>
      </c>
      <c r="L22" s="173">
        <f t="shared" si="2"/>
        <v>0</v>
      </c>
      <c r="M22" s="175">
        <f t="shared" si="3"/>
        <v>0</v>
      </c>
      <c r="N22" s="176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</row>
    <row r="23" spans="1:40" s="75" customFormat="1" ht="34.5" customHeight="1" thickBot="1" x14ac:dyDescent="0.4">
      <c r="A23" s="165">
        <v>12</v>
      </c>
      <c r="B23" s="166"/>
      <c r="C23" s="167" t="s">
        <v>88</v>
      </c>
      <c r="D23" s="77" t="s">
        <v>68</v>
      </c>
      <c r="E23" s="168">
        <v>1</v>
      </c>
      <c r="F23" s="169">
        <v>5</v>
      </c>
      <c r="G23" s="170">
        <v>0</v>
      </c>
      <c r="H23" s="171">
        <f t="shared" si="0"/>
        <v>0</v>
      </c>
      <c r="I23" s="172">
        <v>0</v>
      </c>
      <c r="J23" s="173">
        <f t="shared" si="1"/>
        <v>0</v>
      </c>
      <c r="K23" s="174">
        <v>0</v>
      </c>
      <c r="L23" s="173">
        <f t="shared" si="2"/>
        <v>0</v>
      </c>
      <c r="M23" s="175">
        <f t="shared" si="3"/>
        <v>0</v>
      </c>
      <c r="N23" s="176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</row>
    <row r="24" spans="1:40" s="74" customFormat="1" ht="16" thickBot="1" x14ac:dyDescent="0.4">
      <c r="A24" s="142">
        <f>A11+1</f>
        <v>2</v>
      </c>
      <c r="B24" s="143"/>
      <c r="C24" s="144" t="s">
        <v>37</v>
      </c>
      <c r="D24" s="145"/>
      <c r="E24" s="146"/>
      <c r="F24" s="147"/>
      <c r="G24" s="148"/>
      <c r="H24" s="149"/>
      <c r="I24" s="150"/>
      <c r="J24" s="151"/>
      <c r="K24" s="152"/>
      <c r="L24" s="151"/>
      <c r="M24" s="153"/>
      <c r="N24" s="72">
        <f>M25+M26+M27</f>
        <v>0</v>
      </c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</row>
    <row r="25" spans="1:40" s="75" customFormat="1" ht="36.75" customHeight="1" x14ac:dyDescent="0.35">
      <c r="A25" s="165">
        <v>1</v>
      </c>
      <c r="B25" s="166"/>
      <c r="C25" s="167" t="s">
        <v>96</v>
      </c>
      <c r="D25" s="77" t="s">
        <v>43</v>
      </c>
      <c r="E25" s="168">
        <v>1</v>
      </c>
      <c r="F25" s="169">
        <v>4</v>
      </c>
      <c r="G25" s="170">
        <v>0</v>
      </c>
      <c r="H25" s="171">
        <f t="shared" si="0"/>
        <v>0</v>
      </c>
      <c r="I25" s="172">
        <v>0</v>
      </c>
      <c r="J25" s="173">
        <f t="shared" ref="J25:J27" si="4">I25*F25</f>
        <v>0</v>
      </c>
      <c r="K25" s="174">
        <v>0</v>
      </c>
      <c r="L25" s="173">
        <v>0</v>
      </c>
      <c r="M25" s="175">
        <f>L25+J25+H25</f>
        <v>0</v>
      </c>
      <c r="N25" s="176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</row>
    <row r="26" spans="1:40" s="75" customFormat="1" ht="39" customHeight="1" x14ac:dyDescent="0.35">
      <c r="A26" s="165">
        <v>2</v>
      </c>
      <c r="B26" s="166"/>
      <c r="C26" s="167" t="s">
        <v>97</v>
      </c>
      <c r="D26" s="77" t="s">
        <v>29</v>
      </c>
      <c r="E26" s="168">
        <v>1</v>
      </c>
      <c r="F26" s="169">
        <v>24</v>
      </c>
      <c r="G26" s="170">
        <v>0</v>
      </c>
      <c r="H26" s="171">
        <f t="shared" si="0"/>
        <v>0</v>
      </c>
      <c r="I26" s="172">
        <v>0</v>
      </c>
      <c r="J26" s="173">
        <f t="shared" si="4"/>
        <v>0</v>
      </c>
      <c r="K26" s="174">
        <v>0</v>
      </c>
      <c r="L26" s="173">
        <v>0</v>
      </c>
      <c r="M26" s="175">
        <f t="shared" ref="M26:M27" si="5">L26+J26+H26</f>
        <v>0</v>
      </c>
      <c r="N26" s="176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</row>
    <row r="27" spans="1:40" s="75" customFormat="1" ht="39" customHeight="1" thickBot="1" x14ac:dyDescent="0.4">
      <c r="A27" s="165">
        <v>3</v>
      </c>
      <c r="B27" s="166"/>
      <c r="C27" s="167" t="s">
        <v>121</v>
      </c>
      <c r="D27" s="77" t="s">
        <v>29</v>
      </c>
      <c r="E27" s="168">
        <v>1</v>
      </c>
      <c r="F27" s="169">
        <v>22</v>
      </c>
      <c r="G27" s="170">
        <v>0</v>
      </c>
      <c r="H27" s="171">
        <f t="shared" si="0"/>
        <v>0</v>
      </c>
      <c r="I27" s="172">
        <v>0</v>
      </c>
      <c r="J27" s="173">
        <f t="shared" si="4"/>
        <v>0</v>
      </c>
      <c r="K27" s="174">
        <v>0</v>
      </c>
      <c r="L27" s="173">
        <v>0</v>
      </c>
      <c r="M27" s="175">
        <f t="shared" si="5"/>
        <v>0</v>
      </c>
      <c r="N27" s="176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</row>
    <row r="28" spans="1:40" s="75" customFormat="1" ht="16" thickBot="1" x14ac:dyDescent="0.4">
      <c r="A28" s="142">
        <f>A24+1</f>
        <v>3</v>
      </c>
      <c r="B28" s="143"/>
      <c r="C28" s="144" t="s">
        <v>70</v>
      </c>
      <c r="D28" s="145"/>
      <c r="E28" s="146"/>
      <c r="F28" s="147"/>
      <c r="G28" s="148"/>
      <c r="H28" s="149"/>
      <c r="I28" s="150"/>
      <c r="J28" s="151"/>
      <c r="K28" s="152"/>
      <c r="L28" s="151"/>
      <c r="M28" s="153"/>
      <c r="N28" s="72">
        <f>M29+M30+M31+M32+M33+M34+M35+M36+M37+M38+M39+M40+M41+M42+M43</f>
        <v>0</v>
      </c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</row>
    <row r="29" spans="1:40" s="75" customFormat="1" ht="33.75" customHeight="1" x14ac:dyDescent="0.35">
      <c r="A29" s="177">
        <v>1</v>
      </c>
      <c r="B29" s="166"/>
      <c r="C29" s="167" t="s">
        <v>123</v>
      </c>
      <c r="D29" s="77" t="s">
        <v>29</v>
      </c>
      <c r="E29" s="168">
        <v>1</v>
      </c>
      <c r="F29" s="169">
        <v>55</v>
      </c>
      <c r="G29" s="170">
        <v>0</v>
      </c>
      <c r="H29" s="171">
        <f t="shared" ref="H29:H43" si="6">G29*F29</f>
        <v>0</v>
      </c>
      <c r="I29" s="172">
        <v>0</v>
      </c>
      <c r="J29" s="173">
        <f t="shared" ref="J29:J43" si="7">I29*F29</f>
        <v>0</v>
      </c>
      <c r="K29" s="174">
        <v>0</v>
      </c>
      <c r="L29" s="173">
        <f>K29*F29</f>
        <v>0</v>
      </c>
      <c r="M29" s="175">
        <f>L29+J29+H29</f>
        <v>0</v>
      </c>
      <c r="N29" s="176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</row>
    <row r="30" spans="1:40" s="75" customFormat="1" ht="33.75" customHeight="1" x14ac:dyDescent="0.35">
      <c r="A30" s="177">
        <v>2</v>
      </c>
      <c r="B30" s="166"/>
      <c r="C30" s="167" t="s">
        <v>93</v>
      </c>
      <c r="D30" s="77" t="s">
        <v>29</v>
      </c>
      <c r="E30" s="168">
        <v>1</v>
      </c>
      <c r="F30" s="169">
        <v>24</v>
      </c>
      <c r="G30" s="170">
        <v>0</v>
      </c>
      <c r="H30" s="171">
        <f t="shared" si="6"/>
        <v>0</v>
      </c>
      <c r="I30" s="172">
        <v>0</v>
      </c>
      <c r="J30" s="173">
        <f t="shared" si="7"/>
        <v>0</v>
      </c>
      <c r="K30" s="174">
        <v>0</v>
      </c>
      <c r="L30" s="173">
        <f t="shared" ref="L30:L31" si="8">K30*F30</f>
        <v>0</v>
      </c>
      <c r="M30" s="175">
        <f t="shared" ref="M30:M31" si="9">L30+J30+H30</f>
        <v>0</v>
      </c>
      <c r="N30" s="176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</row>
    <row r="31" spans="1:40" s="75" customFormat="1" ht="36" customHeight="1" x14ac:dyDescent="0.35">
      <c r="A31" s="177">
        <v>3</v>
      </c>
      <c r="B31" s="166"/>
      <c r="C31" s="167" t="s">
        <v>110</v>
      </c>
      <c r="D31" s="77" t="s">
        <v>29</v>
      </c>
      <c r="E31" s="168">
        <v>1</v>
      </c>
      <c r="F31" s="169">
        <v>6.5</v>
      </c>
      <c r="G31" s="170">
        <v>0</v>
      </c>
      <c r="H31" s="171">
        <f t="shared" si="6"/>
        <v>0</v>
      </c>
      <c r="I31" s="172">
        <v>0</v>
      </c>
      <c r="J31" s="173">
        <f t="shared" si="7"/>
        <v>0</v>
      </c>
      <c r="K31" s="174">
        <v>0</v>
      </c>
      <c r="L31" s="173">
        <f t="shared" si="8"/>
        <v>0</v>
      </c>
      <c r="M31" s="175">
        <f t="shared" si="9"/>
        <v>0</v>
      </c>
      <c r="N31" s="176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</row>
    <row r="32" spans="1:40" s="75" customFormat="1" ht="35.25" customHeight="1" x14ac:dyDescent="0.35">
      <c r="A32" s="177">
        <v>4</v>
      </c>
      <c r="B32" s="166"/>
      <c r="C32" s="167" t="s">
        <v>111</v>
      </c>
      <c r="D32" s="77" t="s">
        <v>29</v>
      </c>
      <c r="E32" s="168">
        <v>1</v>
      </c>
      <c r="F32" s="169">
        <v>2.7</v>
      </c>
      <c r="G32" s="170">
        <v>0</v>
      </c>
      <c r="H32" s="171">
        <f t="shared" ref="H32" si="10">G32*F32</f>
        <v>0</v>
      </c>
      <c r="I32" s="172">
        <v>0</v>
      </c>
      <c r="J32" s="173">
        <f t="shared" ref="J32" si="11">I32*F32</f>
        <v>0</v>
      </c>
      <c r="K32" s="174">
        <v>0</v>
      </c>
      <c r="L32" s="173">
        <f t="shared" ref="L32" si="12">K32*F32</f>
        <v>0</v>
      </c>
      <c r="M32" s="175">
        <f t="shared" ref="M32" si="13">L32+J32+H32</f>
        <v>0</v>
      </c>
      <c r="N32" s="176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</row>
    <row r="33" spans="1:40" s="75" customFormat="1" ht="33" customHeight="1" x14ac:dyDescent="0.35">
      <c r="A33" s="177">
        <v>5</v>
      </c>
      <c r="B33" s="166"/>
      <c r="C33" s="167" t="s">
        <v>73</v>
      </c>
      <c r="D33" s="77" t="s">
        <v>29</v>
      </c>
      <c r="E33" s="168">
        <v>1</v>
      </c>
      <c r="F33" s="169">
        <v>8</v>
      </c>
      <c r="G33" s="170">
        <v>0</v>
      </c>
      <c r="H33" s="171">
        <f t="shared" si="6"/>
        <v>0</v>
      </c>
      <c r="I33" s="172">
        <v>0</v>
      </c>
      <c r="J33" s="173">
        <f t="shared" si="7"/>
        <v>0</v>
      </c>
      <c r="K33" s="174">
        <v>0</v>
      </c>
      <c r="L33" s="173">
        <f t="shared" ref="L33:L43" si="14">K33*F33</f>
        <v>0</v>
      </c>
      <c r="M33" s="175">
        <f t="shared" ref="M33:M43" si="15">L33+J33+H33</f>
        <v>0</v>
      </c>
      <c r="N33" s="176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</row>
    <row r="34" spans="1:40" s="75" customFormat="1" ht="28.5" customHeight="1" x14ac:dyDescent="0.35">
      <c r="A34" s="177">
        <v>6</v>
      </c>
      <c r="B34" s="166"/>
      <c r="C34" s="167" t="s">
        <v>71</v>
      </c>
      <c r="D34" s="77" t="s">
        <v>29</v>
      </c>
      <c r="E34" s="168">
        <v>1</v>
      </c>
      <c r="F34" s="169">
        <v>10</v>
      </c>
      <c r="G34" s="170">
        <v>0</v>
      </c>
      <c r="H34" s="171">
        <f t="shared" si="6"/>
        <v>0</v>
      </c>
      <c r="I34" s="172">
        <v>0</v>
      </c>
      <c r="J34" s="173">
        <f t="shared" si="7"/>
        <v>0</v>
      </c>
      <c r="K34" s="174">
        <v>0</v>
      </c>
      <c r="L34" s="173">
        <f t="shared" si="14"/>
        <v>0</v>
      </c>
      <c r="M34" s="175">
        <f t="shared" si="15"/>
        <v>0</v>
      </c>
      <c r="N34" s="176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</row>
    <row r="35" spans="1:40" s="75" customFormat="1" ht="34.5" customHeight="1" x14ac:dyDescent="0.35">
      <c r="A35" s="177">
        <v>7</v>
      </c>
      <c r="B35" s="166"/>
      <c r="C35" s="167" t="s">
        <v>72</v>
      </c>
      <c r="D35" s="77" t="s">
        <v>41</v>
      </c>
      <c r="E35" s="168">
        <v>1</v>
      </c>
      <c r="F35" s="169">
        <v>8</v>
      </c>
      <c r="G35" s="170">
        <v>0</v>
      </c>
      <c r="H35" s="171">
        <f t="shared" si="6"/>
        <v>0</v>
      </c>
      <c r="I35" s="172">
        <v>0</v>
      </c>
      <c r="J35" s="173">
        <f t="shared" si="7"/>
        <v>0</v>
      </c>
      <c r="K35" s="174">
        <v>0</v>
      </c>
      <c r="L35" s="173">
        <f t="shared" si="14"/>
        <v>0</v>
      </c>
      <c r="M35" s="175">
        <f t="shared" si="15"/>
        <v>0</v>
      </c>
      <c r="N35" s="176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</row>
    <row r="36" spans="1:40" s="75" customFormat="1" ht="31.5" customHeight="1" x14ac:dyDescent="0.35">
      <c r="A36" s="177">
        <v>8</v>
      </c>
      <c r="B36" s="166"/>
      <c r="C36" s="167" t="s">
        <v>94</v>
      </c>
      <c r="D36" s="77" t="s">
        <v>41</v>
      </c>
      <c r="E36" s="168">
        <v>1</v>
      </c>
      <c r="F36" s="169">
        <v>12</v>
      </c>
      <c r="G36" s="170">
        <v>0</v>
      </c>
      <c r="H36" s="171">
        <f t="shared" si="6"/>
        <v>0</v>
      </c>
      <c r="I36" s="172">
        <v>0</v>
      </c>
      <c r="J36" s="173">
        <f t="shared" si="7"/>
        <v>0</v>
      </c>
      <c r="K36" s="174">
        <v>0</v>
      </c>
      <c r="L36" s="173">
        <f t="shared" si="14"/>
        <v>0</v>
      </c>
      <c r="M36" s="175">
        <f t="shared" si="15"/>
        <v>0</v>
      </c>
      <c r="N36" s="176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</row>
    <row r="37" spans="1:40" s="75" customFormat="1" ht="36.75" customHeight="1" x14ac:dyDescent="0.35">
      <c r="A37" s="177">
        <v>9</v>
      </c>
      <c r="B37" s="166"/>
      <c r="C37" s="167" t="s">
        <v>74</v>
      </c>
      <c r="D37" s="77" t="s">
        <v>43</v>
      </c>
      <c r="E37" s="168">
        <v>1</v>
      </c>
      <c r="F37" s="169">
        <v>27</v>
      </c>
      <c r="G37" s="170">
        <v>0</v>
      </c>
      <c r="H37" s="171">
        <f t="shared" si="6"/>
        <v>0</v>
      </c>
      <c r="I37" s="172">
        <v>0</v>
      </c>
      <c r="J37" s="173">
        <f t="shared" si="7"/>
        <v>0</v>
      </c>
      <c r="K37" s="174">
        <v>0</v>
      </c>
      <c r="L37" s="173">
        <f t="shared" si="14"/>
        <v>0</v>
      </c>
      <c r="M37" s="175">
        <f t="shared" si="15"/>
        <v>0</v>
      </c>
      <c r="N37" s="176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</row>
    <row r="38" spans="1:40" s="75" customFormat="1" ht="25.5" customHeight="1" x14ac:dyDescent="0.35">
      <c r="A38" s="177">
        <v>10</v>
      </c>
      <c r="B38" s="166"/>
      <c r="C38" s="167" t="s">
        <v>82</v>
      </c>
      <c r="D38" s="77" t="s">
        <v>43</v>
      </c>
      <c r="E38" s="168">
        <v>1</v>
      </c>
      <c r="F38" s="169">
        <v>1</v>
      </c>
      <c r="G38" s="170">
        <v>0</v>
      </c>
      <c r="H38" s="171">
        <f t="shared" si="6"/>
        <v>0</v>
      </c>
      <c r="I38" s="172">
        <v>0</v>
      </c>
      <c r="J38" s="173">
        <f t="shared" si="7"/>
        <v>0</v>
      </c>
      <c r="K38" s="174">
        <v>0</v>
      </c>
      <c r="L38" s="173">
        <f t="shared" si="14"/>
        <v>0</v>
      </c>
      <c r="M38" s="175">
        <f t="shared" si="15"/>
        <v>0</v>
      </c>
      <c r="N38" s="176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</row>
    <row r="39" spans="1:40" s="75" customFormat="1" ht="25.5" customHeight="1" x14ac:dyDescent="0.35">
      <c r="A39" s="177">
        <v>11</v>
      </c>
      <c r="B39" s="166"/>
      <c r="C39" s="167" t="s">
        <v>83</v>
      </c>
      <c r="D39" s="77" t="s">
        <v>29</v>
      </c>
      <c r="E39" s="168">
        <v>1</v>
      </c>
      <c r="F39" s="169">
        <v>80</v>
      </c>
      <c r="G39" s="170">
        <v>0</v>
      </c>
      <c r="H39" s="171">
        <f t="shared" si="6"/>
        <v>0</v>
      </c>
      <c r="I39" s="172">
        <v>0</v>
      </c>
      <c r="J39" s="173">
        <f t="shared" si="7"/>
        <v>0</v>
      </c>
      <c r="K39" s="174">
        <v>0</v>
      </c>
      <c r="L39" s="173">
        <f t="shared" si="14"/>
        <v>0</v>
      </c>
      <c r="M39" s="175">
        <f t="shared" si="15"/>
        <v>0</v>
      </c>
      <c r="N39" s="176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</row>
    <row r="40" spans="1:40" s="75" customFormat="1" ht="25.5" customHeight="1" x14ac:dyDescent="0.35">
      <c r="A40" s="177">
        <v>12</v>
      </c>
      <c r="B40" s="166"/>
      <c r="C40" s="167" t="s">
        <v>84</v>
      </c>
      <c r="D40" s="77" t="s">
        <v>29</v>
      </c>
      <c r="E40" s="168">
        <v>1</v>
      </c>
      <c r="F40" s="169">
        <v>20</v>
      </c>
      <c r="G40" s="170">
        <v>0</v>
      </c>
      <c r="H40" s="171">
        <f t="shared" ref="H40" si="16">G40*F40</f>
        <v>0</v>
      </c>
      <c r="I40" s="172">
        <v>0</v>
      </c>
      <c r="J40" s="173">
        <f t="shared" ref="J40" si="17">I40*F40</f>
        <v>0</v>
      </c>
      <c r="K40" s="174">
        <v>0</v>
      </c>
      <c r="L40" s="173">
        <f t="shared" ref="L40" si="18">K40*F40</f>
        <v>0</v>
      </c>
      <c r="M40" s="175">
        <f t="shared" ref="M40" si="19">L40+J40+H40</f>
        <v>0</v>
      </c>
      <c r="N40" s="176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</row>
    <row r="41" spans="1:40" s="75" customFormat="1" ht="25.5" customHeight="1" x14ac:dyDescent="0.35">
      <c r="A41" s="177">
        <v>13</v>
      </c>
      <c r="B41" s="166"/>
      <c r="C41" s="167" t="s">
        <v>85</v>
      </c>
      <c r="D41" s="77" t="s">
        <v>29</v>
      </c>
      <c r="E41" s="168">
        <v>1.2</v>
      </c>
      <c r="F41" s="169">
        <f>(F39+F40)*E41</f>
        <v>120</v>
      </c>
      <c r="G41" s="170">
        <v>0</v>
      </c>
      <c r="H41" s="171">
        <f t="shared" si="6"/>
        <v>0</v>
      </c>
      <c r="I41" s="172">
        <v>0</v>
      </c>
      <c r="J41" s="173">
        <f t="shared" si="7"/>
        <v>0</v>
      </c>
      <c r="K41" s="174">
        <v>0</v>
      </c>
      <c r="L41" s="173">
        <f t="shared" si="14"/>
        <v>0</v>
      </c>
      <c r="M41" s="175">
        <f t="shared" si="15"/>
        <v>0</v>
      </c>
      <c r="N41" s="176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</row>
    <row r="42" spans="1:40" s="75" customFormat="1" ht="25.5" customHeight="1" x14ac:dyDescent="0.35">
      <c r="A42" s="177">
        <v>14</v>
      </c>
      <c r="B42" s="166"/>
      <c r="C42" s="167" t="s">
        <v>86</v>
      </c>
      <c r="D42" s="77" t="s">
        <v>87</v>
      </c>
      <c r="E42" s="168">
        <v>1</v>
      </c>
      <c r="F42" s="169">
        <v>1</v>
      </c>
      <c r="G42" s="170">
        <v>0</v>
      </c>
      <c r="H42" s="171">
        <f t="shared" si="6"/>
        <v>0</v>
      </c>
      <c r="I42" s="172">
        <v>0</v>
      </c>
      <c r="J42" s="173">
        <f t="shared" si="7"/>
        <v>0</v>
      </c>
      <c r="K42" s="174">
        <v>0</v>
      </c>
      <c r="L42" s="173">
        <f t="shared" si="14"/>
        <v>0</v>
      </c>
      <c r="M42" s="175">
        <f t="shared" si="15"/>
        <v>0</v>
      </c>
      <c r="N42" s="176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</row>
    <row r="43" spans="1:40" s="75" customFormat="1" ht="36.75" customHeight="1" thickBot="1" x14ac:dyDescent="0.4">
      <c r="A43" s="177">
        <v>15</v>
      </c>
      <c r="B43" s="166"/>
      <c r="C43" s="167" t="s">
        <v>95</v>
      </c>
      <c r="D43" s="77" t="s">
        <v>41</v>
      </c>
      <c r="E43" s="168">
        <v>1</v>
      </c>
      <c r="F43" s="169">
        <v>5</v>
      </c>
      <c r="G43" s="170">
        <v>0</v>
      </c>
      <c r="H43" s="171">
        <f t="shared" si="6"/>
        <v>0</v>
      </c>
      <c r="I43" s="172">
        <v>0</v>
      </c>
      <c r="J43" s="173">
        <f t="shared" si="7"/>
        <v>0</v>
      </c>
      <c r="K43" s="174">
        <v>0</v>
      </c>
      <c r="L43" s="173">
        <f t="shared" si="14"/>
        <v>0</v>
      </c>
      <c r="M43" s="175">
        <f t="shared" si="15"/>
        <v>0</v>
      </c>
      <c r="N43" s="176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</row>
    <row r="44" spans="1:40" s="75" customFormat="1" ht="22.5" customHeight="1" thickBot="1" x14ac:dyDescent="0.4">
      <c r="A44" s="136">
        <f>A28+1</f>
        <v>4</v>
      </c>
      <c r="B44" s="154"/>
      <c r="C44" s="78" t="s">
        <v>46</v>
      </c>
      <c r="D44" s="164"/>
      <c r="E44" s="79"/>
      <c r="F44" s="80"/>
      <c r="G44" s="81"/>
      <c r="H44" s="137"/>
      <c r="I44" s="138"/>
      <c r="J44" s="139"/>
      <c r="K44" s="140"/>
      <c r="L44" s="139"/>
      <c r="M44" s="141"/>
      <c r="N44" s="72">
        <f>M45+M46+M47+M48+M49+M50+M51+M52+M53+M54+M55+M56+M57+M58+M59+M60+M61+M62+M63</f>
        <v>0</v>
      </c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</row>
    <row r="45" spans="1:40" s="75" customFormat="1" ht="46.5" customHeight="1" x14ac:dyDescent="0.35">
      <c r="A45" s="178">
        <v>1</v>
      </c>
      <c r="B45" s="179"/>
      <c r="C45" s="180" t="s">
        <v>117</v>
      </c>
      <c r="D45" s="77" t="s">
        <v>29</v>
      </c>
      <c r="E45" s="181">
        <v>1</v>
      </c>
      <c r="F45" s="182">
        <v>50</v>
      </c>
      <c r="G45" s="183">
        <v>0</v>
      </c>
      <c r="H45" s="184">
        <f>G45*F45</f>
        <v>0</v>
      </c>
      <c r="I45" s="185">
        <v>0</v>
      </c>
      <c r="J45" s="186">
        <f>I45*F45</f>
        <v>0</v>
      </c>
      <c r="K45" s="187">
        <v>0</v>
      </c>
      <c r="L45" s="186">
        <f>K45*F45</f>
        <v>0</v>
      </c>
      <c r="M45" s="188">
        <f>L45+J45+H45</f>
        <v>0</v>
      </c>
      <c r="N45" s="189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</row>
    <row r="46" spans="1:40" s="75" customFormat="1" ht="47.25" customHeight="1" x14ac:dyDescent="0.35">
      <c r="A46" s="178">
        <v>2</v>
      </c>
      <c r="B46" s="179"/>
      <c r="C46" s="180" t="s">
        <v>118</v>
      </c>
      <c r="D46" s="77" t="s">
        <v>29</v>
      </c>
      <c r="E46" s="181">
        <v>1</v>
      </c>
      <c r="F46" s="182">
        <v>1000</v>
      </c>
      <c r="G46" s="183">
        <v>0</v>
      </c>
      <c r="H46" s="184">
        <f t="shared" ref="H46:H56" si="20">G46*F46</f>
        <v>0</v>
      </c>
      <c r="I46" s="185">
        <v>0</v>
      </c>
      <c r="J46" s="186">
        <f t="shared" ref="J46:J52" si="21">I46*F46</f>
        <v>0</v>
      </c>
      <c r="K46" s="187">
        <v>0</v>
      </c>
      <c r="L46" s="186">
        <f t="shared" ref="L46:L52" si="22">K46*F46</f>
        <v>0</v>
      </c>
      <c r="M46" s="188">
        <f t="shared" ref="M46:M56" si="23">L46+J46+H46</f>
        <v>0</v>
      </c>
      <c r="N46" s="189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</row>
    <row r="47" spans="1:40" s="75" customFormat="1" ht="54" customHeight="1" x14ac:dyDescent="0.35">
      <c r="A47" s="178">
        <v>3</v>
      </c>
      <c r="B47" s="179"/>
      <c r="C47" s="180" t="s">
        <v>119</v>
      </c>
      <c r="D47" s="77" t="s">
        <v>41</v>
      </c>
      <c r="E47" s="181">
        <v>1</v>
      </c>
      <c r="F47" s="182">
        <v>450</v>
      </c>
      <c r="G47" s="183">
        <v>0</v>
      </c>
      <c r="H47" s="184">
        <f t="shared" si="20"/>
        <v>0</v>
      </c>
      <c r="I47" s="185">
        <v>0</v>
      </c>
      <c r="J47" s="186">
        <f t="shared" si="21"/>
        <v>0</v>
      </c>
      <c r="K47" s="187">
        <v>0</v>
      </c>
      <c r="L47" s="186">
        <f t="shared" si="22"/>
        <v>0</v>
      </c>
      <c r="M47" s="188">
        <f t="shared" si="23"/>
        <v>0</v>
      </c>
      <c r="N47" s="189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</row>
    <row r="48" spans="1:40" s="75" customFormat="1" ht="27" customHeight="1" x14ac:dyDescent="0.35">
      <c r="A48" s="178">
        <v>4</v>
      </c>
      <c r="B48" s="179"/>
      <c r="C48" s="180" t="s">
        <v>112</v>
      </c>
      <c r="D48" s="77" t="s">
        <v>114</v>
      </c>
      <c r="E48" s="181">
        <v>1</v>
      </c>
      <c r="F48" s="182">
        <f>2*5</f>
        <v>10</v>
      </c>
      <c r="G48" s="183">
        <v>0</v>
      </c>
      <c r="H48" s="184">
        <f t="shared" si="20"/>
        <v>0</v>
      </c>
      <c r="I48" s="185">
        <v>0</v>
      </c>
      <c r="J48" s="186">
        <f t="shared" si="21"/>
        <v>0</v>
      </c>
      <c r="K48" s="187">
        <v>0</v>
      </c>
      <c r="L48" s="186">
        <f t="shared" si="22"/>
        <v>0</v>
      </c>
      <c r="M48" s="188">
        <f t="shared" si="23"/>
        <v>0</v>
      </c>
      <c r="N48" s="189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</row>
    <row r="49" spans="1:40" s="75" customFormat="1" ht="25.5" customHeight="1" x14ac:dyDescent="0.35">
      <c r="A49" s="178">
        <v>5</v>
      </c>
      <c r="B49" s="179"/>
      <c r="C49" s="180" t="s">
        <v>113</v>
      </c>
      <c r="D49" s="77" t="s">
        <v>114</v>
      </c>
      <c r="E49" s="181">
        <v>1</v>
      </c>
      <c r="F49" s="182">
        <f>70*5</f>
        <v>350</v>
      </c>
      <c r="G49" s="183">
        <v>0</v>
      </c>
      <c r="H49" s="184">
        <f t="shared" si="20"/>
        <v>0</v>
      </c>
      <c r="I49" s="185">
        <v>0</v>
      </c>
      <c r="J49" s="186">
        <f t="shared" si="21"/>
        <v>0</v>
      </c>
      <c r="K49" s="187">
        <v>0</v>
      </c>
      <c r="L49" s="186">
        <f t="shared" si="22"/>
        <v>0</v>
      </c>
      <c r="M49" s="188">
        <f t="shared" si="23"/>
        <v>0</v>
      </c>
      <c r="N49" s="189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</row>
    <row r="50" spans="1:40" s="75" customFormat="1" ht="25.5" customHeight="1" x14ac:dyDescent="0.35">
      <c r="A50" s="178">
        <v>6</v>
      </c>
      <c r="B50" s="179"/>
      <c r="C50" s="180" t="s">
        <v>107</v>
      </c>
      <c r="D50" s="77" t="s">
        <v>29</v>
      </c>
      <c r="E50" s="181">
        <v>1</v>
      </c>
      <c r="F50" s="182">
        <v>40</v>
      </c>
      <c r="G50" s="183">
        <v>0</v>
      </c>
      <c r="H50" s="184">
        <f t="shared" si="20"/>
        <v>0</v>
      </c>
      <c r="I50" s="185">
        <v>0</v>
      </c>
      <c r="J50" s="186">
        <f t="shared" si="21"/>
        <v>0</v>
      </c>
      <c r="K50" s="187">
        <v>0</v>
      </c>
      <c r="L50" s="186">
        <f t="shared" si="22"/>
        <v>0</v>
      </c>
      <c r="M50" s="188">
        <f t="shared" si="23"/>
        <v>0</v>
      </c>
      <c r="N50" s="189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</row>
    <row r="51" spans="1:40" s="75" customFormat="1" ht="25.5" customHeight="1" x14ac:dyDescent="0.35">
      <c r="A51" s="178">
        <v>7</v>
      </c>
      <c r="B51" s="179"/>
      <c r="C51" s="180" t="s">
        <v>108</v>
      </c>
      <c r="D51" s="77" t="s">
        <v>29</v>
      </c>
      <c r="E51" s="181">
        <v>1</v>
      </c>
      <c r="F51" s="182">
        <v>40</v>
      </c>
      <c r="G51" s="183">
        <v>0</v>
      </c>
      <c r="H51" s="184">
        <f t="shared" si="20"/>
        <v>0</v>
      </c>
      <c r="I51" s="185">
        <v>0</v>
      </c>
      <c r="J51" s="186">
        <f t="shared" si="21"/>
        <v>0</v>
      </c>
      <c r="K51" s="187">
        <v>0</v>
      </c>
      <c r="L51" s="186">
        <f t="shared" si="22"/>
        <v>0</v>
      </c>
      <c r="M51" s="188">
        <f t="shared" si="23"/>
        <v>0</v>
      </c>
      <c r="N51" s="189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</row>
    <row r="52" spans="1:40" s="75" customFormat="1" ht="34.5" customHeight="1" x14ac:dyDescent="0.35">
      <c r="A52" s="178">
        <v>8</v>
      </c>
      <c r="B52" s="179"/>
      <c r="C52" s="180" t="s">
        <v>120</v>
      </c>
      <c r="D52" s="77" t="s">
        <v>29</v>
      </c>
      <c r="E52" s="181">
        <v>1</v>
      </c>
      <c r="F52" s="182">
        <v>60</v>
      </c>
      <c r="G52" s="183">
        <v>0</v>
      </c>
      <c r="H52" s="184">
        <f t="shared" si="20"/>
        <v>0</v>
      </c>
      <c r="I52" s="185">
        <v>0</v>
      </c>
      <c r="J52" s="186">
        <f t="shared" si="21"/>
        <v>0</v>
      </c>
      <c r="K52" s="187"/>
      <c r="L52" s="186">
        <f t="shared" si="22"/>
        <v>0</v>
      </c>
      <c r="M52" s="188">
        <f t="shared" si="23"/>
        <v>0</v>
      </c>
      <c r="N52" s="189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</row>
    <row r="53" spans="1:40" s="75" customFormat="1" ht="27" customHeight="1" x14ac:dyDescent="0.35">
      <c r="A53" s="178">
        <v>9</v>
      </c>
      <c r="B53" s="179"/>
      <c r="C53" s="180" t="s">
        <v>112</v>
      </c>
      <c r="D53" s="77" t="s">
        <v>114</v>
      </c>
      <c r="E53" s="181">
        <v>1</v>
      </c>
      <c r="F53" s="182">
        <v>15</v>
      </c>
      <c r="G53" s="183">
        <v>0</v>
      </c>
      <c r="H53" s="184">
        <f t="shared" ref="H53" si="24">G53*F53</f>
        <v>0</v>
      </c>
      <c r="I53" s="185">
        <v>0</v>
      </c>
      <c r="J53" s="186">
        <f t="shared" ref="J53" si="25">I53*F53</f>
        <v>0</v>
      </c>
      <c r="K53" s="187">
        <v>0</v>
      </c>
      <c r="L53" s="186">
        <f t="shared" ref="L53" si="26">K53*F53</f>
        <v>0</v>
      </c>
      <c r="M53" s="188">
        <f t="shared" ref="M53" si="27">L53+J53+H53</f>
        <v>0</v>
      </c>
      <c r="N53" s="189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</row>
    <row r="54" spans="1:40" s="75" customFormat="1" ht="51" customHeight="1" x14ac:dyDescent="0.35">
      <c r="A54" s="178">
        <v>10</v>
      </c>
      <c r="B54" s="179"/>
      <c r="C54" s="180" t="s">
        <v>109</v>
      </c>
      <c r="D54" s="77" t="s">
        <v>29</v>
      </c>
      <c r="E54" s="181">
        <v>1</v>
      </c>
      <c r="F54" s="190">
        <v>60</v>
      </c>
      <c r="G54" s="183">
        <v>0</v>
      </c>
      <c r="H54" s="184">
        <f t="shared" si="20"/>
        <v>0</v>
      </c>
      <c r="I54" s="185">
        <v>0</v>
      </c>
      <c r="J54" s="186">
        <f t="shared" ref="J54:J56" si="28">I54*F54</f>
        <v>0</v>
      </c>
      <c r="K54" s="187">
        <v>0</v>
      </c>
      <c r="L54" s="186">
        <f t="shared" ref="L54:L56" si="29">K54*F54</f>
        <v>0</v>
      </c>
      <c r="M54" s="188">
        <f t="shared" si="23"/>
        <v>0</v>
      </c>
      <c r="N54" s="189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</row>
    <row r="55" spans="1:40" s="75" customFormat="1" ht="34.5" customHeight="1" x14ac:dyDescent="0.35">
      <c r="A55" s="178">
        <v>11</v>
      </c>
      <c r="B55" s="179"/>
      <c r="C55" s="180" t="s">
        <v>115</v>
      </c>
      <c r="D55" s="77" t="s">
        <v>29</v>
      </c>
      <c r="E55" s="181">
        <v>1</v>
      </c>
      <c r="F55" s="190">
        <v>30</v>
      </c>
      <c r="G55" s="183">
        <v>0</v>
      </c>
      <c r="H55" s="184">
        <f t="shared" si="20"/>
        <v>0</v>
      </c>
      <c r="I55" s="185">
        <v>0</v>
      </c>
      <c r="J55" s="186">
        <f t="shared" si="28"/>
        <v>0</v>
      </c>
      <c r="K55" s="187">
        <v>0</v>
      </c>
      <c r="L55" s="186">
        <f t="shared" si="29"/>
        <v>0</v>
      </c>
      <c r="M55" s="188">
        <f t="shared" si="23"/>
        <v>0</v>
      </c>
      <c r="N55" s="189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</row>
    <row r="56" spans="1:40" s="75" customFormat="1" ht="34.5" customHeight="1" x14ac:dyDescent="0.35">
      <c r="A56" s="178">
        <v>12</v>
      </c>
      <c r="B56" s="179"/>
      <c r="C56" s="180" t="s">
        <v>116</v>
      </c>
      <c r="D56" s="77" t="s">
        <v>41</v>
      </c>
      <c r="E56" s="181">
        <v>1</v>
      </c>
      <c r="F56" s="190">
        <v>30</v>
      </c>
      <c r="G56" s="183">
        <v>0</v>
      </c>
      <c r="H56" s="184">
        <f t="shared" si="20"/>
        <v>0</v>
      </c>
      <c r="I56" s="185">
        <v>0</v>
      </c>
      <c r="J56" s="186">
        <f t="shared" si="28"/>
        <v>0</v>
      </c>
      <c r="K56" s="187">
        <v>0</v>
      </c>
      <c r="L56" s="186">
        <f t="shared" si="29"/>
        <v>0</v>
      </c>
      <c r="M56" s="188">
        <f t="shared" si="23"/>
        <v>0</v>
      </c>
      <c r="N56" s="189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</row>
    <row r="57" spans="1:40" s="75" customFormat="1" ht="21.75" customHeight="1" x14ac:dyDescent="0.35">
      <c r="A57" s="178">
        <v>13</v>
      </c>
      <c r="B57" s="179"/>
      <c r="C57" s="180" t="s">
        <v>38</v>
      </c>
      <c r="D57" s="77" t="s">
        <v>101</v>
      </c>
      <c r="E57" s="168">
        <v>1</v>
      </c>
      <c r="F57" s="190">
        <v>8</v>
      </c>
      <c r="G57" s="183">
        <v>0</v>
      </c>
      <c r="H57" s="184">
        <f t="shared" ref="H57:H75" si="30">G57*F57</f>
        <v>0</v>
      </c>
      <c r="I57" s="185">
        <v>0</v>
      </c>
      <c r="J57" s="186">
        <f t="shared" ref="J57:J78" si="31">I57*F57</f>
        <v>0</v>
      </c>
      <c r="K57" s="187">
        <v>0</v>
      </c>
      <c r="L57" s="186">
        <f t="shared" ref="L57:L63" si="32">K57*F57</f>
        <v>0</v>
      </c>
      <c r="M57" s="188">
        <f t="shared" ref="M57:M63" si="33">L57+J57+H57</f>
        <v>0</v>
      </c>
      <c r="N57" s="189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</row>
    <row r="58" spans="1:40" s="75" customFormat="1" ht="21.75" customHeight="1" x14ac:dyDescent="0.35">
      <c r="A58" s="178">
        <v>14</v>
      </c>
      <c r="B58" s="179"/>
      <c r="C58" s="180" t="s">
        <v>42</v>
      </c>
      <c r="D58" s="77" t="s">
        <v>43</v>
      </c>
      <c r="E58" s="168">
        <v>1</v>
      </c>
      <c r="F58" s="182">
        <v>8</v>
      </c>
      <c r="G58" s="183">
        <v>0</v>
      </c>
      <c r="H58" s="184">
        <f t="shared" si="30"/>
        <v>0</v>
      </c>
      <c r="I58" s="185">
        <v>0</v>
      </c>
      <c r="J58" s="186">
        <f t="shared" si="31"/>
        <v>0</v>
      </c>
      <c r="K58" s="187">
        <v>0</v>
      </c>
      <c r="L58" s="186">
        <f t="shared" si="32"/>
        <v>0</v>
      </c>
      <c r="M58" s="188">
        <f t="shared" si="33"/>
        <v>0</v>
      </c>
      <c r="N58" s="189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</row>
    <row r="59" spans="1:40" s="75" customFormat="1" ht="19.5" customHeight="1" x14ac:dyDescent="0.35">
      <c r="A59" s="178">
        <v>15</v>
      </c>
      <c r="B59" s="179"/>
      <c r="C59" s="180" t="s">
        <v>47</v>
      </c>
      <c r="D59" s="191" t="s">
        <v>48</v>
      </c>
      <c r="E59" s="192">
        <v>1</v>
      </c>
      <c r="F59" s="182">
        <v>2</v>
      </c>
      <c r="G59" s="183">
        <v>0</v>
      </c>
      <c r="H59" s="184">
        <f t="shared" si="30"/>
        <v>0</v>
      </c>
      <c r="I59" s="185">
        <v>0</v>
      </c>
      <c r="J59" s="186">
        <f t="shared" si="31"/>
        <v>0</v>
      </c>
      <c r="K59" s="187">
        <v>0</v>
      </c>
      <c r="L59" s="186">
        <f t="shared" si="32"/>
        <v>0</v>
      </c>
      <c r="M59" s="188">
        <f t="shared" si="33"/>
        <v>0</v>
      </c>
      <c r="N59" s="189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</row>
    <row r="60" spans="1:40" s="75" customFormat="1" ht="15.5" x14ac:dyDescent="0.35">
      <c r="A60" s="178">
        <v>16</v>
      </c>
      <c r="B60" s="193"/>
      <c r="C60" s="194" t="s">
        <v>45</v>
      </c>
      <c r="D60" s="195" t="s">
        <v>39</v>
      </c>
      <c r="E60" s="192">
        <v>1</v>
      </c>
      <c r="F60" s="190">
        <v>50</v>
      </c>
      <c r="G60" s="183">
        <v>0</v>
      </c>
      <c r="H60" s="184">
        <f t="shared" si="30"/>
        <v>0</v>
      </c>
      <c r="I60" s="185">
        <v>0</v>
      </c>
      <c r="J60" s="186">
        <f t="shared" si="31"/>
        <v>0</v>
      </c>
      <c r="K60" s="187">
        <v>0</v>
      </c>
      <c r="L60" s="186">
        <f t="shared" si="32"/>
        <v>0</v>
      </c>
      <c r="M60" s="188">
        <f t="shared" si="33"/>
        <v>0</v>
      </c>
      <c r="N60" s="189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74"/>
      <c r="AL60" s="74"/>
      <c r="AM60" s="74"/>
      <c r="AN60" s="74"/>
    </row>
    <row r="61" spans="1:40" s="75" customFormat="1" ht="15.5" x14ac:dyDescent="0.35">
      <c r="A61" s="178">
        <v>17</v>
      </c>
      <c r="B61" s="193"/>
      <c r="C61" s="194" t="s">
        <v>40</v>
      </c>
      <c r="D61" s="195" t="s">
        <v>43</v>
      </c>
      <c r="E61" s="197">
        <v>1</v>
      </c>
      <c r="F61" s="190">
        <v>15</v>
      </c>
      <c r="G61" s="183">
        <v>0</v>
      </c>
      <c r="H61" s="184">
        <f t="shared" si="30"/>
        <v>0</v>
      </c>
      <c r="I61" s="185">
        <v>0</v>
      </c>
      <c r="J61" s="186">
        <f t="shared" si="31"/>
        <v>0</v>
      </c>
      <c r="K61" s="187">
        <v>0</v>
      </c>
      <c r="L61" s="186">
        <f t="shared" si="32"/>
        <v>0</v>
      </c>
      <c r="M61" s="188">
        <f t="shared" si="33"/>
        <v>0</v>
      </c>
      <c r="N61" s="189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</row>
    <row r="62" spans="1:40" s="75" customFormat="1" ht="15.5" x14ac:dyDescent="0.35">
      <c r="A62" s="177">
        <v>18</v>
      </c>
      <c r="B62" s="166"/>
      <c r="C62" s="167" t="s">
        <v>49</v>
      </c>
      <c r="D62" s="77" t="s">
        <v>43</v>
      </c>
      <c r="E62" s="168">
        <v>1</v>
      </c>
      <c r="F62" s="169">
        <v>20</v>
      </c>
      <c r="G62" s="183">
        <v>0</v>
      </c>
      <c r="H62" s="171">
        <f t="shared" si="30"/>
        <v>0</v>
      </c>
      <c r="I62" s="185">
        <v>0</v>
      </c>
      <c r="J62" s="173">
        <f t="shared" si="31"/>
        <v>0</v>
      </c>
      <c r="K62" s="174">
        <v>0</v>
      </c>
      <c r="L62" s="173">
        <f t="shared" si="32"/>
        <v>0</v>
      </c>
      <c r="M62" s="175">
        <f t="shared" si="33"/>
        <v>0</v>
      </c>
      <c r="N62" s="176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</row>
    <row r="63" spans="1:40" s="75" customFormat="1" ht="34.5" customHeight="1" thickBot="1" x14ac:dyDescent="0.4">
      <c r="A63" s="165">
        <v>19</v>
      </c>
      <c r="B63" s="166"/>
      <c r="C63" s="167" t="s">
        <v>124</v>
      </c>
      <c r="D63" s="77" t="s">
        <v>68</v>
      </c>
      <c r="E63" s="168">
        <v>1</v>
      </c>
      <c r="F63" s="169">
        <v>30</v>
      </c>
      <c r="G63" s="183">
        <v>0</v>
      </c>
      <c r="H63" s="171">
        <f t="shared" si="30"/>
        <v>0</v>
      </c>
      <c r="I63" s="185">
        <v>0</v>
      </c>
      <c r="J63" s="173">
        <f t="shared" si="31"/>
        <v>0</v>
      </c>
      <c r="K63" s="174">
        <v>0</v>
      </c>
      <c r="L63" s="173">
        <f t="shared" si="32"/>
        <v>0</v>
      </c>
      <c r="M63" s="175">
        <f t="shared" si="33"/>
        <v>0</v>
      </c>
      <c r="N63" s="176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</row>
    <row r="64" spans="1:40" s="75" customFormat="1" ht="16" thickBot="1" x14ac:dyDescent="0.4">
      <c r="A64" s="136">
        <f>A44+1</f>
        <v>5</v>
      </c>
      <c r="B64" s="160"/>
      <c r="C64" s="78" t="s">
        <v>44</v>
      </c>
      <c r="D64" s="161"/>
      <c r="E64" s="162"/>
      <c r="F64" s="163"/>
      <c r="G64" s="81"/>
      <c r="H64" s="137"/>
      <c r="I64" s="138"/>
      <c r="J64" s="139"/>
      <c r="K64" s="140"/>
      <c r="L64" s="139"/>
      <c r="M64" s="141"/>
      <c r="N64" s="72">
        <f>M65+M66+M67+M68+M69+M70</f>
        <v>0</v>
      </c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</row>
    <row r="65" spans="1:40" s="75" customFormat="1" ht="31.5" customHeight="1" x14ac:dyDescent="0.35">
      <c r="A65" s="227">
        <v>1</v>
      </c>
      <c r="B65" s="228"/>
      <c r="C65" s="229" t="s">
        <v>59</v>
      </c>
      <c r="D65" s="230" t="s">
        <v>29</v>
      </c>
      <c r="E65" s="231">
        <v>1</v>
      </c>
      <c r="F65" s="232">
        <v>315</v>
      </c>
      <c r="G65" s="233">
        <v>0</v>
      </c>
      <c r="H65" s="234">
        <f t="shared" si="30"/>
        <v>0</v>
      </c>
      <c r="I65" s="235">
        <v>0</v>
      </c>
      <c r="J65" s="236">
        <f t="shared" si="31"/>
        <v>0</v>
      </c>
      <c r="K65" s="237">
        <v>0</v>
      </c>
      <c r="L65" s="236">
        <f t="shared" ref="L65:L70" si="34">K65*F65</f>
        <v>0</v>
      </c>
      <c r="M65" s="238">
        <f t="shared" ref="M65:M70" si="35">L65+J65+H65</f>
        <v>0</v>
      </c>
      <c r="N65" s="189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</row>
    <row r="66" spans="1:40" s="75" customFormat="1" ht="27" customHeight="1" x14ac:dyDescent="0.35">
      <c r="A66" s="178">
        <v>2</v>
      </c>
      <c r="B66" s="179"/>
      <c r="C66" s="180" t="s">
        <v>76</v>
      </c>
      <c r="D66" s="191" t="s">
        <v>29</v>
      </c>
      <c r="E66" s="192">
        <v>1</v>
      </c>
      <c r="F66" s="182">
        <v>6.5</v>
      </c>
      <c r="G66" s="196">
        <v>0</v>
      </c>
      <c r="H66" s="184">
        <f t="shared" si="30"/>
        <v>0</v>
      </c>
      <c r="I66" s="199">
        <v>0</v>
      </c>
      <c r="J66" s="186">
        <f t="shared" si="31"/>
        <v>0</v>
      </c>
      <c r="K66" s="187">
        <v>0</v>
      </c>
      <c r="L66" s="186">
        <f t="shared" si="34"/>
        <v>0</v>
      </c>
      <c r="M66" s="188">
        <f t="shared" si="35"/>
        <v>0</v>
      </c>
      <c r="N66" s="189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</row>
    <row r="67" spans="1:40" s="75" customFormat="1" ht="27" customHeight="1" x14ac:dyDescent="0.35">
      <c r="A67" s="178">
        <v>3</v>
      </c>
      <c r="B67" s="179"/>
      <c r="C67" s="180" t="s">
        <v>98</v>
      </c>
      <c r="D67" s="191" t="s">
        <v>29</v>
      </c>
      <c r="E67" s="192">
        <v>1</v>
      </c>
      <c r="F67" s="182">
        <v>45</v>
      </c>
      <c r="G67" s="196">
        <v>0</v>
      </c>
      <c r="H67" s="184">
        <f t="shared" si="30"/>
        <v>0</v>
      </c>
      <c r="I67" s="199">
        <v>0</v>
      </c>
      <c r="J67" s="186">
        <f t="shared" si="31"/>
        <v>0</v>
      </c>
      <c r="K67" s="187">
        <v>0</v>
      </c>
      <c r="L67" s="186">
        <f t="shared" si="34"/>
        <v>0</v>
      </c>
      <c r="M67" s="188">
        <f t="shared" si="35"/>
        <v>0</v>
      </c>
      <c r="N67" s="189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4"/>
      <c r="AL67" s="74"/>
      <c r="AM67" s="74"/>
      <c r="AN67" s="74"/>
    </row>
    <row r="68" spans="1:40" s="75" customFormat="1" ht="27" customHeight="1" x14ac:dyDescent="0.35">
      <c r="A68" s="178">
        <v>4</v>
      </c>
      <c r="B68" s="179"/>
      <c r="C68" s="180" t="s">
        <v>99</v>
      </c>
      <c r="D68" s="191" t="s">
        <v>29</v>
      </c>
      <c r="E68" s="192">
        <v>1</v>
      </c>
      <c r="F68" s="182">
        <f>(F66+F67)*1.1</f>
        <v>56.650000000000006</v>
      </c>
      <c r="G68" s="196">
        <v>0</v>
      </c>
      <c r="H68" s="184">
        <f t="shared" si="30"/>
        <v>0</v>
      </c>
      <c r="I68" s="199">
        <v>0</v>
      </c>
      <c r="J68" s="186">
        <f t="shared" si="31"/>
        <v>0</v>
      </c>
      <c r="K68" s="187">
        <v>0</v>
      </c>
      <c r="L68" s="186">
        <f t="shared" si="34"/>
        <v>0</v>
      </c>
      <c r="M68" s="188">
        <f t="shared" si="35"/>
        <v>0</v>
      </c>
      <c r="N68" s="189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L68" s="74"/>
      <c r="AM68" s="74"/>
      <c r="AN68" s="74"/>
    </row>
    <row r="69" spans="1:40" s="75" customFormat="1" ht="27" customHeight="1" x14ac:dyDescent="0.35">
      <c r="A69" s="178">
        <v>5</v>
      </c>
      <c r="B69" s="179"/>
      <c r="C69" s="180" t="s">
        <v>100</v>
      </c>
      <c r="D69" s="191" t="s">
        <v>101</v>
      </c>
      <c r="E69" s="192">
        <v>1</v>
      </c>
      <c r="F69" s="182">
        <v>25</v>
      </c>
      <c r="G69" s="196">
        <v>0</v>
      </c>
      <c r="H69" s="184">
        <f t="shared" si="30"/>
        <v>0</v>
      </c>
      <c r="I69" s="199">
        <v>0</v>
      </c>
      <c r="J69" s="186">
        <f t="shared" si="31"/>
        <v>0</v>
      </c>
      <c r="K69" s="187">
        <v>0</v>
      </c>
      <c r="L69" s="186">
        <f t="shared" si="34"/>
        <v>0</v>
      </c>
      <c r="M69" s="188">
        <f t="shared" si="35"/>
        <v>0</v>
      </c>
      <c r="N69" s="189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74"/>
    </row>
    <row r="70" spans="1:40" s="75" customFormat="1" ht="27" customHeight="1" thickBot="1" x14ac:dyDescent="0.4">
      <c r="A70" s="178">
        <v>6</v>
      </c>
      <c r="B70" s="179"/>
      <c r="C70" s="180" t="s">
        <v>102</v>
      </c>
      <c r="D70" s="191" t="s">
        <v>87</v>
      </c>
      <c r="E70" s="192">
        <v>1</v>
      </c>
      <c r="F70" s="182">
        <v>1</v>
      </c>
      <c r="G70" s="196">
        <v>0</v>
      </c>
      <c r="H70" s="184">
        <f t="shared" si="30"/>
        <v>0</v>
      </c>
      <c r="I70" s="199">
        <v>0</v>
      </c>
      <c r="J70" s="186">
        <f t="shared" si="31"/>
        <v>0</v>
      </c>
      <c r="K70" s="187">
        <v>0</v>
      </c>
      <c r="L70" s="186">
        <f t="shared" si="34"/>
        <v>0</v>
      </c>
      <c r="M70" s="188">
        <f t="shared" si="35"/>
        <v>0</v>
      </c>
      <c r="N70" s="189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  <c r="AI70" s="74"/>
      <c r="AJ70" s="74"/>
      <c r="AK70" s="74"/>
      <c r="AL70" s="74"/>
      <c r="AM70" s="74"/>
      <c r="AN70" s="74"/>
    </row>
    <row r="71" spans="1:40" s="75" customFormat="1" ht="21" customHeight="1" thickBot="1" x14ac:dyDescent="0.4">
      <c r="A71" s="62">
        <f>A64+1</f>
        <v>6</v>
      </c>
      <c r="B71" s="63"/>
      <c r="C71" s="64" t="s">
        <v>75</v>
      </c>
      <c r="D71" s="65"/>
      <c r="E71" s="66"/>
      <c r="F71" s="67"/>
      <c r="G71" s="68"/>
      <c r="H71" s="69"/>
      <c r="I71" s="70"/>
      <c r="J71" s="71"/>
      <c r="K71" s="76"/>
      <c r="L71" s="71"/>
      <c r="M71" s="72"/>
      <c r="N71" s="72">
        <f>M72+M73+M74+M75+M76+M77+M78</f>
        <v>0</v>
      </c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73"/>
    </row>
    <row r="72" spans="1:40" s="75" customFormat="1" ht="36.75" customHeight="1" x14ac:dyDescent="0.35">
      <c r="A72" s="178">
        <v>1</v>
      </c>
      <c r="B72" s="179"/>
      <c r="C72" s="180" t="s">
        <v>125</v>
      </c>
      <c r="D72" s="191" t="s">
        <v>41</v>
      </c>
      <c r="E72" s="192">
        <v>1</v>
      </c>
      <c r="F72" s="182">
        <v>100</v>
      </c>
      <c r="G72" s="196">
        <v>0</v>
      </c>
      <c r="H72" s="184">
        <f t="shared" si="30"/>
        <v>0</v>
      </c>
      <c r="I72" s="199">
        <v>0</v>
      </c>
      <c r="J72" s="186">
        <f t="shared" si="31"/>
        <v>0</v>
      </c>
      <c r="K72" s="187">
        <v>0</v>
      </c>
      <c r="L72" s="186">
        <f t="shared" ref="L72:L78" si="36">K72*F72</f>
        <v>0</v>
      </c>
      <c r="M72" s="188">
        <f t="shared" ref="M72:M78" si="37">L72+J72+H72</f>
        <v>0</v>
      </c>
      <c r="N72" s="189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</row>
    <row r="73" spans="1:40" s="75" customFormat="1" ht="35.25" customHeight="1" x14ac:dyDescent="0.35">
      <c r="A73" s="178">
        <v>2</v>
      </c>
      <c r="B73" s="179"/>
      <c r="C73" s="180" t="s">
        <v>103</v>
      </c>
      <c r="D73" s="191" t="s">
        <v>41</v>
      </c>
      <c r="E73" s="192">
        <v>1</v>
      </c>
      <c r="F73" s="182">
        <v>800</v>
      </c>
      <c r="G73" s="196">
        <v>0</v>
      </c>
      <c r="H73" s="184">
        <f t="shared" si="30"/>
        <v>0</v>
      </c>
      <c r="I73" s="199">
        <v>0</v>
      </c>
      <c r="J73" s="186">
        <f t="shared" si="31"/>
        <v>0</v>
      </c>
      <c r="K73" s="187">
        <v>0</v>
      </c>
      <c r="L73" s="186">
        <f t="shared" si="36"/>
        <v>0</v>
      </c>
      <c r="M73" s="188">
        <f t="shared" si="37"/>
        <v>0</v>
      </c>
      <c r="N73" s="189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</row>
    <row r="74" spans="1:40" s="75" customFormat="1" ht="28.5" customHeight="1" x14ac:dyDescent="0.35">
      <c r="A74" s="178">
        <v>3</v>
      </c>
      <c r="B74" s="179"/>
      <c r="C74" s="180" t="s">
        <v>126</v>
      </c>
      <c r="D74" s="191" t="s">
        <v>43</v>
      </c>
      <c r="E74" s="192">
        <v>1</v>
      </c>
      <c r="F74" s="182">
        <v>20</v>
      </c>
      <c r="G74" s="196">
        <v>0</v>
      </c>
      <c r="H74" s="184">
        <f t="shared" si="30"/>
        <v>0</v>
      </c>
      <c r="I74" s="199">
        <v>0</v>
      </c>
      <c r="J74" s="186">
        <f t="shared" si="31"/>
        <v>0</v>
      </c>
      <c r="K74" s="187">
        <v>0</v>
      </c>
      <c r="L74" s="186">
        <f t="shared" si="36"/>
        <v>0</v>
      </c>
      <c r="M74" s="188">
        <f t="shared" si="37"/>
        <v>0</v>
      </c>
      <c r="N74" s="189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74"/>
    </row>
    <row r="75" spans="1:40" s="75" customFormat="1" ht="24.75" customHeight="1" x14ac:dyDescent="0.35">
      <c r="A75" s="178">
        <v>4</v>
      </c>
      <c r="B75" s="179"/>
      <c r="C75" s="180" t="s">
        <v>91</v>
      </c>
      <c r="D75" s="191" t="s">
        <v>43</v>
      </c>
      <c r="E75" s="192">
        <v>1</v>
      </c>
      <c r="F75" s="182">
        <v>10</v>
      </c>
      <c r="G75" s="196">
        <v>0</v>
      </c>
      <c r="H75" s="184">
        <f t="shared" si="30"/>
        <v>0</v>
      </c>
      <c r="I75" s="199">
        <v>0</v>
      </c>
      <c r="J75" s="186">
        <f t="shared" si="31"/>
        <v>0</v>
      </c>
      <c r="K75" s="187">
        <v>0</v>
      </c>
      <c r="L75" s="186">
        <f t="shared" si="36"/>
        <v>0</v>
      </c>
      <c r="M75" s="188">
        <f t="shared" si="37"/>
        <v>0</v>
      </c>
      <c r="N75" s="189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</row>
    <row r="76" spans="1:40" s="75" customFormat="1" ht="37.5" customHeight="1" x14ac:dyDescent="0.35">
      <c r="A76" s="178">
        <v>5</v>
      </c>
      <c r="B76" s="179"/>
      <c r="C76" s="180" t="s">
        <v>127</v>
      </c>
      <c r="D76" s="191" t="s">
        <v>43</v>
      </c>
      <c r="E76" s="192">
        <v>1</v>
      </c>
      <c r="F76" s="182">
        <v>20</v>
      </c>
      <c r="G76" s="196">
        <v>0</v>
      </c>
      <c r="H76" s="184">
        <f t="shared" ref="H76:H78" si="38">G76*F76</f>
        <v>0</v>
      </c>
      <c r="I76" s="199">
        <v>0</v>
      </c>
      <c r="J76" s="186">
        <f t="shared" si="31"/>
        <v>0</v>
      </c>
      <c r="K76" s="187">
        <v>0</v>
      </c>
      <c r="L76" s="186">
        <f t="shared" si="36"/>
        <v>0</v>
      </c>
      <c r="M76" s="188">
        <f t="shared" si="37"/>
        <v>0</v>
      </c>
      <c r="N76" s="189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4"/>
      <c r="AI76" s="74"/>
      <c r="AJ76" s="74"/>
      <c r="AK76" s="74"/>
      <c r="AL76" s="74"/>
      <c r="AM76" s="74"/>
      <c r="AN76" s="74"/>
    </row>
    <row r="77" spans="1:40" s="75" customFormat="1" ht="35.25" customHeight="1" x14ac:dyDescent="0.35">
      <c r="A77" s="178">
        <v>6</v>
      </c>
      <c r="B77" s="179"/>
      <c r="C77" s="180" t="s">
        <v>128</v>
      </c>
      <c r="D77" s="191" t="s">
        <v>43</v>
      </c>
      <c r="E77" s="192">
        <v>1</v>
      </c>
      <c r="F77" s="182">
        <v>20</v>
      </c>
      <c r="G77" s="196">
        <v>0</v>
      </c>
      <c r="H77" s="184">
        <f t="shared" si="38"/>
        <v>0</v>
      </c>
      <c r="I77" s="199">
        <v>0</v>
      </c>
      <c r="J77" s="186">
        <f t="shared" si="31"/>
        <v>0</v>
      </c>
      <c r="K77" s="187">
        <v>0</v>
      </c>
      <c r="L77" s="186">
        <f t="shared" si="36"/>
        <v>0</v>
      </c>
      <c r="M77" s="188">
        <f t="shared" si="37"/>
        <v>0</v>
      </c>
      <c r="N77" s="189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</row>
    <row r="78" spans="1:40" s="75" customFormat="1" ht="34.5" customHeight="1" thickBot="1" x14ac:dyDescent="0.4">
      <c r="A78" s="178">
        <v>7</v>
      </c>
      <c r="B78" s="166"/>
      <c r="C78" s="167" t="s">
        <v>92</v>
      </c>
      <c r="D78" s="77" t="s">
        <v>68</v>
      </c>
      <c r="E78" s="168">
        <v>1</v>
      </c>
      <c r="F78" s="169">
        <v>5</v>
      </c>
      <c r="G78" s="196">
        <v>0</v>
      </c>
      <c r="H78" s="171">
        <f t="shared" si="38"/>
        <v>0</v>
      </c>
      <c r="I78" s="199">
        <v>0</v>
      </c>
      <c r="J78" s="173">
        <f t="shared" si="31"/>
        <v>0</v>
      </c>
      <c r="K78" s="174">
        <v>0</v>
      </c>
      <c r="L78" s="173">
        <f t="shared" si="36"/>
        <v>0</v>
      </c>
      <c r="M78" s="175">
        <f t="shared" si="37"/>
        <v>0</v>
      </c>
      <c r="N78" s="176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4"/>
      <c r="AI78" s="74"/>
      <c r="AJ78" s="74"/>
      <c r="AK78" s="74"/>
      <c r="AL78" s="74"/>
      <c r="AM78" s="74"/>
      <c r="AN78" s="74"/>
    </row>
    <row r="79" spans="1:40" s="75" customFormat="1" ht="24" customHeight="1" thickBot="1" x14ac:dyDescent="0.4">
      <c r="A79" s="62"/>
      <c r="B79" s="63"/>
      <c r="C79" s="64" t="s">
        <v>79</v>
      </c>
      <c r="D79" s="65"/>
      <c r="E79" s="66"/>
      <c r="F79" s="67"/>
      <c r="G79" s="159">
        <v>0</v>
      </c>
      <c r="H79" s="69"/>
      <c r="I79" s="70"/>
      <c r="J79" s="71"/>
      <c r="K79" s="76"/>
      <c r="L79" s="71"/>
      <c r="M79" s="72"/>
      <c r="N79" s="72">
        <f>M80+M81+M82+M83+M84+M85+M86</f>
        <v>0</v>
      </c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73"/>
    </row>
    <row r="80" spans="1:40" s="75" customFormat="1" ht="35.25" customHeight="1" thickBot="1" x14ac:dyDescent="0.4">
      <c r="A80" s="200">
        <v>1</v>
      </c>
      <c r="B80" s="201"/>
      <c r="C80" s="202" t="s">
        <v>77</v>
      </c>
      <c r="D80" s="203" t="s">
        <v>78</v>
      </c>
      <c r="E80" s="204">
        <v>1</v>
      </c>
      <c r="F80" s="205">
        <v>5</v>
      </c>
      <c r="G80" s="198">
        <v>0</v>
      </c>
      <c r="H80" s="206">
        <f t="shared" ref="H80:H86" si="39">G80*F80</f>
        <v>0</v>
      </c>
      <c r="I80" s="207">
        <v>0</v>
      </c>
      <c r="J80" s="208">
        <f t="shared" ref="J80:J86" si="40">I80*F80</f>
        <v>0</v>
      </c>
      <c r="K80" s="209">
        <v>0</v>
      </c>
      <c r="L80" s="208">
        <f t="shared" ref="L80:L86" si="41">K80*F80</f>
        <v>0</v>
      </c>
      <c r="M80" s="210">
        <f t="shared" ref="M80:M86" si="42">L80+J80+H80</f>
        <v>0</v>
      </c>
      <c r="N80" s="211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</row>
    <row r="81" spans="1:40" s="75" customFormat="1" ht="23.25" customHeight="1" thickBot="1" x14ac:dyDescent="0.4">
      <c r="A81" s="177">
        <v>2</v>
      </c>
      <c r="B81" s="166"/>
      <c r="C81" s="167" t="s">
        <v>104</v>
      </c>
      <c r="D81" s="77" t="s">
        <v>43</v>
      </c>
      <c r="E81" s="168">
        <v>1</v>
      </c>
      <c r="F81" s="169">
        <v>2</v>
      </c>
      <c r="G81" s="198">
        <v>0</v>
      </c>
      <c r="H81" s="171">
        <f t="shared" si="39"/>
        <v>0</v>
      </c>
      <c r="I81" s="207">
        <v>0</v>
      </c>
      <c r="J81" s="173">
        <f t="shared" si="40"/>
        <v>0</v>
      </c>
      <c r="K81" s="174">
        <v>0</v>
      </c>
      <c r="L81" s="173">
        <f t="shared" si="41"/>
        <v>0</v>
      </c>
      <c r="M81" s="175">
        <f t="shared" si="42"/>
        <v>0</v>
      </c>
      <c r="N81" s="176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</row>
    <row r="82" spans="1:40" s="75" customFormat="1" ht="23.25" customHeight="1" thickBot="1" x14ac:dyDescent="0.4">
      <c r="A82" s="177">
        <v>3</v>
      </c>
      <c r="B82" s="166"/>
      <c r="C82" s="167" t="s">
        <v>80</v>
      </c>
      <c r="D82" s="77" t="s">
        <v>43</v>
      </c>
      <c r="E82" s="168">
        <v>1</v>
      </c>
      <c r="F82" s="169">
        <v>2</v>
      </c>
      <c r="G82" s="198">
        <v>0</v>
      </c>
      <c r="H82" s="171">
        <f t="shared" si="39"/>
        <v>0</v>
      </c>
      <c r="I82" s="207">
        <v>0</v>
      </c>
      <c r="J82" s="173">
        <f t="shared" si="40"/>
        <v>0</v>
      </c>
      <c r="K82" s="174">
        <v>0</v>
      </c>
      <c r="L82" s="173">
        <f t="shared" si="41"/>
        <v>0</v>
      </c>
      <c r="M82" s="175">
        <f t="shared" si="42"/>
        <v>0</v>
      </c>
      <c r="N82" s="176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</row>
    <row r="83" spans="1:40" s="75" customFormat="1" ht="23.25" customHeight="1" thickBot="1" x14ac:dyDescent="0.4">
      <c r="A83" s="200">
        <v>4</v>
      </c>
      <c r="B83" s="166"/>
      <c r="C83" s="167" t="s">
        <v>105</v>
      </c>
      <c r="D83" s="77" t="s">
        <v>43</v>
      </c>
      <c r="E83" s="168">
        <v>1</v>
      </c>
      <c r="F83" s="240">
        <v>1</v>
      </c>
      <c r="G83" s="198">
        <v>0</v>
      </c>
      <c r="H83" s="171">
        <f t="shared" si="39"/>
        <v>0</v>
      </c>
      <c r="I83" s="207">
        <v>0</v>
      </c>
      <c r="J83" s="173">
        <f t="shared" si="40"/>
        <v>0</v>
      </c>
      <c r="K83" s="174">
        <v>0</v>
      </c>
      <c r="L83" s="173">
        <f t="shared" si="41"/>
        <v>0</v>
      </c>
      <c r="M83" s="175">
        <f t="shared" si="42"/>
        <v>0</v>
      </c>
      <c r="N83" s="176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</row>
    <row r="84" spans="1:40" s="75" customFormat="1" ht="23.25" customHeight="1" thickBot="1" x14ac:dyDescent="0.4">
      <c r="A84" s="177">
        <v>5</v>
      </c>
      <c r="B84" s="166"/>
      <c r="C84" s="167" t="s">
        <v>89</v>
      </c>
      <c r="D84" s="77" t="s">
        <v>43</v>
      </c>
      <c r="E84" s="168">
        <v>1</v>
      </c>
      <c r="F84" s="169">
        <v>10</v>
      </c>
      <c r="G84" s="198">
        <v>0</v>
      </c>
      <c r="H84" s="171">
        <f t="shared" si="39"/>
        <v>0</v>
      </c>
      <c r="I84" s="207">
        <v>0</v>
      </c>
      <c r="J84" s="173">
        <f t="shared" si="40"/>
        <v>0</v>
      </c>
      <c r="K84" s="174">
        <v>0</v>
      </c>
      <c r="L84" s="173">
        <f t="shared" si="41"/>
        <v>0</v>
      </c>
      <c r="M84" s="175">
        <f t="shared" si="42"/>
        <v>0</v>
      </c>
      <c r="N84" s="176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</row>
    <row r="85" spans="1:40" s="75" customFormat="1" ht="34.5" customHeight="1" thickBot="1" x14ac:dyDescent="0.4">
      <c r="A85" s="177">
        <v>6</v>
      </c>
      <c r="B85" s="166"/>
      <c r="C85" s="167" t="s">
        <v>129</v>
      </c>
      <c r="D85" s="77" t="s">
        <v>41</v>
      </c>
      <c r="E85" s="168">
        <v>1</v>
      </c>
      <c r="F85" s="169">
        <v>5</v>
      </c>
      <c r="G85" s="198">
        <v>0</v>
      </c>
      <c r="H85" s="171">
        <f t="shared" si="39"/>
        <v>0</v>
      </c>
      <c r="I85" s="207">
        <v>0</v>
      </c>
      <c r="J85" s="173">
        <f t="shared" si="40"/>
        <v>0</v>
      </c>
      <c r="K85" s="174">
        <v>0</v>
      </c>
      <c r="L85" s="173">
        <f t="shared" si="41"/>
        <v>0</v>
      </c>
      <c r="M85" s="175">
        <f t="shared" si="42"/>
        <v>0</v>
      </c>
      <c r="N85" s="212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</row>
    <row r="86" spans="1:40" s="75" customFormat="1" ht="23.25" customHeight="1" thickBot="1" x14ac:dyDescent="0.4">
      <c r="A86" s="200">
        <v>7</v>
      </c>
      <c r="B86" s="166"/>
      <c r="C86" s="167" t="s">
        <v>90</v>
      </c>
      <c r="D86" s="77" t="s">
        <v>87</v>
      </c>
      <c r="E86" s="168">
        <v>1</v>
      </c>
      <c r="F86" s="169">
        <v>1</v>
      </c>
      <c r="G86" s="198">
        <v>0</v>
      </c>
      <c r="H86" s="171">
        <f t="shared" si="39"/>
        <v>0</v>
      </c>
      <c r="I86" s="207">
        <v>0</v>
      </c>
      <c r="J86" s="173">
        <f t="shared" si="40"/>
        <v>0</v>
      </c>
      <c r="K86" s="174">
        <v>0</v>
      </c>
      <c r="L86" s="173">
        <f t="shared" si="41"/>
        <v>0</v>
      </c>
      <c r="M86" s="175">
        <f t="shared" si="42"/>
        <v>0</v>
      </c>
      <c r="N86" s="212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</row>
    <row r="87" spans="1:40" s="75" customFormat="1" ht="16" thickBot="1" x14ac:dyDescent="0.4">
      <c r="A87" s="136">
        <v>7</v>
      </c>
      <c r="B87" s="160"/>
      <c r="C87" s="78" t="s">
        <v>56</v>
      </c>
      <c r="D87" s="161"/>
      <c r="E87" s="162"/>
      <c r="F87" s="163"/>
      <c r="G87" s="81"/>
      <c r="H87" s="137"/>
      <c r="I87" s="138"/>
      <c r="J87" s="139"/>
      <c r="K87" s="140"/>
      <c r="L87" s="139"/>
      <c r="M87" s="141"/>
      <c r="N87" s="72">
        <f>M88</f>
        <v>0</v>
      </c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3"/>
    </row>
    <row r="88" spans="1:40" s="75" customFormat="1" ht="23.25" customHeight="1" thickBot="1" x14ac:dyDescent="0.4">
      <c r="A88" s="213">
        <v>1</v>
      </c>
      <c r="B88" s="214"/>
      <c r="C88" s="215" t="s">
        <v>81</v>
      </c>
      <c r="D88" s="216" t="s">
        <v>29</v>
      </c>
      <c r="E88" s="217">
        <v>1</v>
      </c>
      <c r="F88" s="218">
        <v>320</v>
      </c>
      <c r="G88" s="196">
        <v>0</v>
      </c>
      <c r="H88" s="184">
        <f t="shared" ref="H88" si="43">G88*F88</f>
        <v>0</v>
      </c>
      <c r="I88" s="199">
        <v>0</v>
      </c>
      <c r="J88" s="186">
        <f t="shared" ref="J88" si="44">I88*F88</f>
        <v>0</v>
      </c>
      <c r="K88" s="187">
        <v>0</v>
      </c>
      <c r="L88" s="186">
        <f t="shared" ref="L88" si="45">K88*F88</f>
        <v>0</v>
      </c>
      <c r="M88" s="188">
        <f t="shared" ref="M88" si="46">L88+J88+H88</f>
        <v>0</v>
      </c>
      <c r="N88" s="219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</row>
    <row r="89" spans="1:40" s="73" customFormat="1" ht="16" thickBot="1" x14ac:dyDescent="0.4">
      <c r="B89" s="82"/>
      <c r="G89" s="83"/>
      <c r="H89" s="155">
        <f>SUM(H12:H88)</f>
        <v>0</v>
      </c>
      <c r="I89" s="156"/>
      <c r="J89" s="155">
        <f>SUM(J12:J88)</f>
        <v>0</v>
      </c>
      <c r="K89" s="157"/>
      <c r="L89" s="155">
        <f>SUM(L12:L88)</f>
        <v>0</v>
      </c>
      <c r="M89" s="158">
        <f>N87+N79+N71+N64+N44+N28+N24+N11</f>
        <v>0</v>
      </c>
      <c r="N89" s="85"/>
    </row>
    <row r="90" spans="1:40" s="73" customFormat="1" ht="16" thickBot="1" x14ac:dyDescent="0.4">
      <c r="B90" s="82"/>
      <c r="G90" s="86"/>
      <c r="H90" s="87" t="s">
        <v>30</v>
      </c>
      <c r="I90" s="88">
        <v>0</v>
      </c>
      <c r="J90" s="89"/>
      <c r="K90" s="90"/>
      <c r="L90" s="89"/>
      <c r="M90" s="91">
        <f>I90*H89</f>
        <v>0</v>
      </c>
      <c r="N90" s="85"/>
    </row>
    <row r="91" spans="1:40" s="73" customFormat="1" ht="16" thickBot="1" x14ac:dyDescent="0.4">
      <c r="B91" s="82"/>
      <c r="G91" s="83"/>
      <c r="H91" s="92"/>
      <c r="I91" s="93"/>
      <c r="J91" s="92"/>
      <c r="K91" s="84"/>
      <c r="L91" s="92"/>
      <c r="M91" s="94"/>
      <c r="N91" s="85"/>
    </row>
    <row r="92" spans="1:40" s="73" customFormat="1" ht="16" thickBot="1" x14ac:dyDescent="0.4">
      <c r="B92" s="82"/>
      <c r="G92" s="86"/>
      <c r="H92" s="89" t="s">
        <v>31</v>
      </c>
      <c r="I92" s="95"/>
      <c r="J92" s="89"/>
      <c r="K92" s="90"/>
      <c r="L92" s="89"/>
      <c r="M92" s="96">
        <f>M90+M89</f>
        <v>0</v>
      </c>
      <c r="N92" s="85"/>
    </row>
    <row r="93" spans="1:40" s="73" customFormat="1" ht="16" thickBot="1" x14ac:dyDescent="0.4">
      <c r="B93" s="82"/>
      <c r="G93" s="97"/>
      <c r="H93" s="98"/>
      <c r="I93" s="99"/>
      <c r="J93" s="98"/>
      <c r="K93" s="100"/>
      <c r="L93" s="98"/>
      <c r="M93" s="101"/>
      <c r="N93" s="85"/>
    </row>
    <row r="94" spans="1:40" s="73" customFormat="1" ht="15.5" x14ac:dyDescent="0.35">
      <c r="B94" s="82"/>
      <c r="G94" s="102"/>
      <c r="H94" s="103" t="s">
        <v>32</v>
      </c>
      <c r="I94" s="104">
        <v>0</v>
      </c>
      <c r="J94" s="105"/>
      <c r="K94" s="106"/>
      <c r="L94" s="105"/>
      <c r="M94" s="107">
        <f>M92*I94</f>
        <v>0</v>
      </c>
      <c r="N94" s="85"/>
    </row>
    <row r="95" spans="1:40" s="73" customFormat="1" ht="16" thickBot="1" x14ac:dyDescent="0.4">
      <c r="B95" s="82"/>
      <c r="G95" s="108"/>
      <c r="H95" s="109" t="s">
        <v>33</v>
      </c>
      <c r="I95" s="110"/>
      <c r="J95" s="111"/>
      <c r="K95" s="111"/>
      <c r="L95" s="111"/>
      <c r="M95" s="112">
        <f>M92+M94</f>
        <v>0</v>
      </c>
      <c r="N95" s="85"/>
    </row>
    <row r="96" spans="1:40" s="73" customFormat="1" ht="16" thickBot="1" x14ac:dyDescent="0.4">
      <c r="B96" s="82"/>
      <c r="G96" s="113"/>
      <c r="H96" s="114"/>
      <c r="I96" s="115"/>
      <c r="J96" s="116"/>
      <c r="K96" s="117"/>
      <c r="L96" s="116"/>
      <c r="M96" s="118"/>
      <c r="N96" s="85"/>
    </row>
    <row r="97" spans="2:14" s="73" customFormat="1" ht="15.5" x14ac:dyDescent="0.35">
      <c r="B97" s="82"/>
      <c r="G97" s="119"/>
      <c r="H97" s="103" t="s">
        <v>34</v>
      </c>
      <c r="I97" s="104">
        <v>0</v>
      </c>
      <c r="J97" s="105"/>
      <c r="K97" s="106"/>
      <c r="L97" s="105"/>
      <c r="M97" s="107">
        <f>M95*I97</f>
        <v>0</v>
      </c>
      <c r="N97" s="85"/>
    </row>
    <row r="98" spans="2:14" s="73" customFormat="1" ht="16" thickBot="1" x14ac:dyDescent="0.4">
      <c r="B98" s="82"/>
      <c r="G98" s="108"/>
      <c r="H98" s="109" t="s">
        <v>33</v>
      </c>
      <c r="I98" s="111"/>
      <c r="J98" s="111"/>
      <c r="K98" s="111"/>
      <c r="L98" s="111"/>
      <c r="M98" s="112">
        <f>M95+M97</f>
        <v>0</v>
      </c>
      <c r="N98" s="85"/>
    </row>
    <row r="99" spans="2:14" s="73" customFormat="1" ht="16" thickBot="1" x14ac:dyDescent="0.4">
      <c r="B99" s="82"/>
      <c r="G99" s="113"/>
      <c r="H99" s="114"/>
      <c r="I99" s="117"/>
      <c r="J99" s="116"/>
      <c r="K99" s="117"/>
      <c r="L99" s="116"/>
      <c r="M99" s="118"/>
      <c r="N99" s="85"/>
    </row>
    <row r="100" spans="2:14" s="73" customFormat="1" ht="15.5" x14ac:dyDescent="0.35">
      <c r="B100" s="82"/>
      <c r="G100" s="119"/>
      <c r="H100" s="120" t="s">
        <v>35</v>
      </c>
      <c r="I100" s="121">
        <v>0.18</v>
      </c>
      <c r="J100" s="105"/>
      <c r="K100" s="106"/>
      <c r="L100" s="105"/>
      <c r="M100" s="107">
        <f>I100*M98</f>
        <v>0</v>
      </c>
      <c r="N100" s="85"/>
    </row>
    <row r="101" spans="2:14" s="73" customFormat="1" ht="16" thickBot="1" x14ac:dyDescent="0.4">
      <c r="B101" s="82"/>
      <c r="G101" s="108"/>
      <c r="H101" s="122" t="s">
        <v>36</v>
      </c>
      <c r="I101" s="111"/>
      <c r="J101" s="123"/>
      <c r="K101" s="111"/>
      <c r="L101" s="123"/>
      <c r="M101" s="112">
        <f>M100+M98</f>
        <v>0</v>
      </c>
      <c r="N101" s="85"/>
    </row>
    <row r="104" spans="2:14" x14ac:dyDescent="0.35">
      <c r="M104" s="51"/>
    </row>
    <row r="106" spans="2:14" x14ac:dyDescent="0.35">
      <c r="M106" s="51"/>
    </row>
  </sheetData>
  <sheetProtection selectLockedCells="1"/>
  <autoFilter ref="A9:N9" xr:uid="{04B02226-EE99-4E79-AA47-D2BD411D3888}"/>
  <mergeCells count="12">
    <mergeCell ref="A1:K1"/>
    <mergeCell ref="A4:C4"/>
    <mergeCell ref="E6:F6"/>
    <mergeCell ref="G6:H6"/>
    <mergeCell ref="I6:J6"/>
    <mergeCell ref="K6:L6"/>
    <mergeCell ref="A6:A7"/>
    <mergeCell ref="M6:M7"/>
    <mergeCell ref="N6:N7"/>
    <mergeCell ref="C6:C7"/>
    <mergeCell ref="D6:D7"/>
    <mergeCell ref="B6:B7"/>
  </mergeCells>
  <pageMargins left="0.23622047244094491" right="0.23622047244094491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F53B6-AF38-4D69-A655-D0062DFDED19}">
  <dimension ref="B1:BL32"/>
  <sheetViews>
    <sheetView view="pageBreakPreview" zoomScale="20" zoomScaleNormal="20" zoomScaleSheetLayoutView="20" workbookViewId="0">
      <selection activeCell="AU48" sqref="AU48"/>
    </sheetView>
  </sheetViews>
  <sheetFormatPr defaultRowHeight="46" x14ac:dyDescent="1"/>
  <cols>
    <col min="1" max="1" width="3.453125" customWidth="1"/>
    <col min="2" max="2" width="11.7265625" style="226" customWidth="1"/>
    <col min="3" max="3" width="252.1796875" customWidth="1"/>
    <col min="4" max="4" width="41.453125" style="61" customWidth="1"/>
    <col min="5" max="10" width="10.54296875" customWidth="1"/>
    <col min="11" max="11" width="10.54296875" style="56" customWidth="1"/>
    <col min="12" max="17" width="10.54296875" customWidth="1"/>
    <col min="18" max="18" width="10.54296875" style="56" customWidth="1"/>
    <col min="19" max="24" width="10.54296875" customWidth="1"/>
    <col min="25" max="25" width="10.54296875" style="56" customWidth="1"/>
    <col min="26" max="31" width="10.54296875" customWidth="1"/>
    <col min="32" max="32" width="10.54296875" style="56" customWidth="1"/>
    <col min="33" max="64" width="10.54296875" customWidth="1"/>
  </cols>
  <sheetData>
    <row r="1" spans="2:64" ht="138" customHeight="1" x14ac:dyDescent="1">
      <c r="B1" s="222"/>
      <c r="C1" s="266" t="s">
        <v>142</v>
      </c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266"/>
      <c r="AD1" s="266"/>
      <c r="AE1" s="266"/>
      <c r="AF1" s="266"/>
      <c r="AG1" s="266"/>
      <c r="AH1" s="266"/>
      <c r="AI1" s="266"/>
      <c r="AJ1" s="266"/>
      <c r="AK1" s="266"/>
      <c r="AL1" s="266"/>
      <c r="AM1" s="266"/>
      <c r="AN1" s="266"/>
      <c r="AO1" s="266"/>
      <c r="AP1" s="266"/>
      <c r="AQ1" s="266"/>
      <c r="AR1" s="266"/>
      <c r="AS1" s="266"/>
      <c r="AT1" s="266"/>
      <c r="AU1" s="266"/>
      <c r="AV1" s="266"/>
      <c r="AW1" s="266"/>
      <c r="AX1" s="266"/>
      <c r="AY1" s="266"/>
      <c r="AZ1" s="266"/>
      <c r="BA1" s="266"/>
      <c r="BB1" s="266"/>
      <c r="BC1" s="266"/>
      <c r="BD1" s="266"/>
      <c r="BE1" s="266"/>
      <c r="BF1" s="266"/>
      <c r="BG1" s="266"/>
      <c r="BH1" s="266"/>
      <c r="BI1" s="266"/>
      <c r="BJ1" s="266"/>
      <c r="BK1" s="266"/>
      <c r="BL1" s="266"/>
    </row>
    <row r="2" spans="2:64" ht="87.75" customHeight="1" x14ac:dyDescent="0.35">
      <c r="B2" s="267" t="s">
        <v>50</v>
      </c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67"/>
      <c r="AQ2" s="267"/>
      <c r="AR2" s="267"/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7"/>
      <c r="BE2" s="267"/>
      <c r="BF2" s="267"/>
      <c r="BG2" s="267"/>
      <c r="BH2" s="267"/>
      <c r="BI2" s="267"/>
      <c r="BJ2" s="267"/>
      <c r="BK2" s="267"/>
      <c r="BL2" s="267"/>
    </row>
    <row r="3" spans="2:64" ht="92" x14ac:dyDescent="0.35">
      <c r="B3" s="223"/>
      <c r="C3" s="268" t="s">
        <v>106</v>
      </c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8"/>
      <c r="AA3" s="268"/>
      <c r="AB3" s="268"/>
      <c r="AC3" s="268"/>
      <c r="AD3" s="268"/>
      <c r="AE3" s="268"/>
      <c r="AF3" s="268"/>
      <c r="AG3" s="268"/>
      <c r="AH3" s="268"/>
      <c r="AI3" s="268"/>
      <c r="AJ3" s="268"/>
      <c r="AK3" s="268"/>
      <c r="AL3" s="268"/>
      <c r="AM3" s="268"/>
      <c r="AN3" s="268"/>
      <c r="AO3" s="268"/>
      <c r="AP3" s="268"/>
      <c r="AQ3" s="268"/>
      <c r="AR3" s="268"/>
      <c r="AS3" s="268"/>
      <c r="AT3" s="268"/>
      <c r="AU3" s="268"/>
      <c r="AV3" s="268"/>
      <c r="AW3" s="268"/>
      <c r="AX3" s="268"/>
      <c r="AY3" s="268"/>
      <c r="AZ3" s="268"/>
      <c r="BA3" s="268"/>
      <c r="BB3" s="268"/>
      <c r="BC3" s="268"/>
      <c r="BD3" s="268"/>
      <c r="BE3" s="268"/>
      <c r="BF3" s="268"/>
      <c r="BG3" s="268"/>
      <c r="BH3" s="268"/>
      <c r="BI3" s="268"/>
      <c r="BJ3" s="268"/>
      <c r="BK3" s="268"/>
      <c r="BL3" s="268"/>
    </row>
    <row r="4" spans="2:64" ht="92" x14ac:dyDescent="0.35">
      <c r="B4" s="269"/>
      <c r="C4" s="269"/>
      <c r="D4" s="57"/>
      <c r="E4" s="268" t="s">
        <v>68</v>
      </c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68"/>
      <c r="Y4" s="268"/>
      <c r="Z4" s="268"/>
      <c r="AA4" s="268"/>
      <c r="AB4" s="268"/>
      <c r="AC4" s="268"/>
      <c r="AD4" s="268"/>
      <c r="AE4" s="268"/>
      <c r="AF4" s="268"/>
      <c r="AG4" s="268"/>
      <c r="AH4" s="268"/>
      <c r="AI4" s="268"/>
      <c r="AJ4" s="268"/>
      <c r="AK4" s="268"/>
      <c r="AL4" s="268"/>
      <c r="AM4" s="268"/>
      <c r="AN4" s="268"/>
      <c r="AO4" s="268"/>
      <c r="AP4" s="268"/>
      <c r="AQ4" s="268"/>
      <c r="AR4" s="268"/>
      <c r="AS4" s="268"/>
      <c r="AT4" s="268"/>
      <c r="AU4" s="268"/>
      <c r="AV4" s="268"/>
      <c r="AW4" s="268"/>
      <c r="AX4" s="268"/>
      <c r="AY4" s="268"/>
      <c r="AZ4" s="268"/>
      <c r="BA4" s="268"/>
      <c r="BB4" s="268"/>
      <c r="BC4" s="268"/>
      <c r="BD4" s="268"/>
      <c r="BE4" s="268"/>
      <c r="BF4" s="268"/>
      <c r="BG4" s="268"/>
      <c r="BH4" s="268"/>
      <c r="BI4" s="268"/>
      <c r="BJ4" s="268"/>
      <c r="BK4" s="268"/>
      <c r="BL4" s="268"/>
    </row>
    <row r="5" spans="2:64" ht="158.25" customHeight="1" x14ac:dyDescent="0.35">
      <c r="B5" s="224" t="s">
        <v>2</v>
      </c>
      <c r="C5" s="52" t="s">
        <v>51</v>
      </c>
      <c r="D5" s="58" t="s">
        <v>55</v>
      </c>
      <c r="E5" s="221">
        <v>1</v>
      </c>
      <c r="F5" s="221">
        <v>2</v>
      </c>
      <c r="G5" s="221">
        <v>3</v>
      </c>
      <c r="H5" s="221">
        <v>4</v>
      </c>
      <c r="I5" s="221">
        <v>5</v>
      </c>
      <c r="J5" s="221">
        <v>6</v>
      </c>
      <c r="K5" s="221">
        <v>7</v>
      </c>
      <c r="L5" s="221">
        <v>8</v>
      </c>
      <c r="M5" s="221">
        <v>9</v>
      </c>
      <c r="N5" s="221">
        <v>10</v>
      </c>
      <c r="O5" s="221">
        <v>11</v>
      </c>
      <c r="P5" s="221">
        <v>12</v>
      </c>
      <c r="Q5" s="221">
        <v>13</v>
      </c>
      <c r="R5" s="221">
        <v>14</v>
      </c>
      <c r="S5" s="221">
        <v>15</v>
      </c>
      <c r="T5" s="221">
        <v>16</v>
      </c>
      <c r="U5" s="221">
        <v>17</v>
      </c>
      <c r="V5" s="221">
        <v>18</v>
      </c>
      <c r="W5" s="221">
        <v>19</v>
      </c>
      <c r="X5" s="221">
        <v>20</v>
      </c>
      <c r="Y5" s="221">
        <v>21</v>
      </c>
      <c r="Z5" s="221">
        <v>22</v>
      </c>
      <c r="AA5" s="221">
        <v>23</v>
      </c>
      <c r="AB5" s="221">
        <v>24</v>
      </c>
      <c r="AC5" s="221">
        <v>25</v>
      </c>
      <c r="AD5" s="221">
        <v>26</v>
      </c>
      <c r="AE5" s="221">
        <v>27</v>
      </c>
      <c r="AF5" s="221">
        <v>28</v>
      </c>
      <c r="AG5" s="221">
        <v>29</v>
      </c>
      <c r="AH5" s="221">
        <v>30</v>
      </c>
      <c r="AI5" s="221">
        <v>31</v>
      </c>
      <c r="AJ5" s="221">
        <v>32</v>
      </c>
      <c r="AK5" s="221">
        <v>33</v>
      </c>
      <c r="AL5" s="221">
        <v>34</v>
      </c>
      <c r="AM5" s="221">
        <v>35</v>
      </c>
      <c r="AN5" s="221">
        <v>36</v>
      </c>
      <c r="AO5" s="221">
        <v>37</v>
      </c>
      <c r="AP5" s="221">
        <v>38</v>
      </c>
      <c r="AQ5" s="221">
        <v>39</v>
      </c>
      <c r="AR5" s="221">
        <v>40</v>
      </c>
      <c r="AS5" s="221">
        <v>41</v>
      </c>
      <c r="AT5" s="221">
        <v>42</v>
      </c>
      <c r="AU5" s="221">
        <v>43</v>
      </c>
      <c r="AV5" s="221">
        <v>44</v>
      </c>
      <c r="AW5" s="221">
        <v>45</v>
      </c>
      <c r="AX5" s="221">
        <v>46</v>
      </c>
      <c r="AY5" s="221">
        <v>47</v>
      </c>
      <c r="AZ5" s="221">
        <v>48</v>
      </c>
      <c r="BA5" s="221">
        <v>49</v>
      </c>
      <c r="BB5" s="221">
        <v>50</v>
      </c>
      <c r="BC5" s="221">
        <v>51</v>
      </c>
      <c r="BD5" s="221">
        <v>52</v>
      </c>
      <c r="BE5" s="221">
        <v>53</v>
      </c>
      <c r="BF5" s="221">
        <v>54</v>
      </c>
      <c r="BG5" s="221">
        <v>55</v>
      </c>
      <c r="BH5" s="221">
        <v>56</v>
      </c>
      <c r="BI5" s="221">
        <v>57</v>
      </c>
      <c r="BJ5" s="221">
        <v>58</v>
      </c>
      <c r="BK5" s="221">
        <v>59</v>
      </c>
      <c r="BL5" s="221">
        <v>60</v>
      </c>
    </row>
    <row r="6" spans="2:64" ht="106.5" customHeight="1" x14ac:dyDescent="0.35">
      <c r="B6" s="224">
        <v>1</v>
      </c>
      <c r="C6" s="53" t="s">
        <v>57</v>
      </c>
      <c r="D6" s="59">
        <v>8</v>
      </c>
      <c r="E6" s="220"/>
      <c r="F6" s="220"/>
      <c r="G6" s="220"/>
      <c r="H6" s="220"/>
      <c r="I6" s="220"/>
      <c r="J6" s="220"/>
      <c r="K6" s="220"/>
      <c r="L6" s="220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</row>
    <row r="7" spans="2:64" ht="151.5" customHeight="1" x14ac:dyDescent="0.35">
      <c r="B7" s="224">
        <v>2</v>
      </c>
      <c r="C7" s="53" t="s">
        <v>130</v>
      </c>
      <c r="D7" s="59">
        <v>10</v>
      </c>
      <c r="E7" s="54"/>
      <c r="F7" s="54"/>
      <c r="G7" s="54"/>
      <c r="H7" s="54"/>
      <c r="I7" s="54"/>
      <c r="J7" s="54"/>
      <c r="K7" s="220"/>
      <c r="L7" s="220"/>
      <c r="M7" s="220"/>
      <c r="N7" s="220"/>
      <c r="O7" s="220"/>
      <c r="P7" s="220"/>
      <c r="Q7" s="220"/>
      <c r="R7" s="220"/>
      <c r="S7" s="220"/>
      <c r="T7" s="220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2:64" ht="159" customHeight="1" x14ac:dyDescent="0.35">
      <c r="B8" s="224">
        <v>3</v>
      </c>
      <c r="C8" s="53" t="s">
        <v>131</v>
      </c>
      <c r="D8" s="59">
        <v>5</v>
      </c>
      <c r="E8" s="54"/>
      <c r="F8" s="54"/>
      <c r="G8" s="54"/>
      <c r="H8" s="54"/>
      <c r="I8" s="54"/>
      <c r="J8" s="54"/>
      <c r="K8" s="54"/>
      <c r="L8" s="54"/>
      <c r="M8" s="220"/>
      <c r="N8" s="220"/>
      <c r="O8" s="220"/>
      <c r="P8" s="220"/>
      <c r="Q8" s="220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2:64" ht="162.75" customHeight="1" x14ac:dyDescent="0.35">
      <c r="B9" s="224">
        <v>4</v>
      </c>
      <c r="C9" s="53" t="s">
        <v>141</v>
      </c>
      <c r="D9" s="59">
        <v>8</v>
      </c>
      <c r="E9" s="54"/>
      <c r="F9" s="54"/>
      <c r="G9" s="54"/>
      <c r="H9" s="54"/>
      <c r="I9" s="54"/>
      <c r="J9" s="54"/>
      <c r="K9" s="54"/>
      <c r="L9" s="54"/>
      <c r="M9" s="54"/>
      <c r="N9" s="220"/>
      <c r="O9" s="220"/>
      <c r="P9" s="220"/>
      <c r="Q9" s="220"/>
      <c r="R9" s="220"/>
      <c r="S9" s="220"/>
      <c r="T9" s="220"/>
      <c r="U9" s="220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2:64" ht="132.75" customHeight="1" x14ac:dyDescent="0.35">
      <c r="B10" s="224">
        <v>5</v>
      </c>
      <c r="C10" s="53" t="s">
        <v>136</v>
      </c>
      <c r="D10" s="59">
        <v>5</v>
      </c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220"/>
      <c r="P10" s="220"/>
      <c r="Q10" s="220"/>
      <c r="R10" s="220"/>
      <c r="S10" s="220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</row>
    <row r="11" spans="2:64" ht="237.75" customHeight="1" x14ac:dyDescent="0.35">
      <c r="B11" s="224">
        <v>6</v>
      </c>
      <c r="C11" s="53" t="s">
        <v>139</v>
      </c>
      <c r="D11" s="59">
        <v>3</v>
      </c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220"/>
      <c r="Q11" s="220"/>
      <c r="R11" s="220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</row>
    <row r="12" spans="2:64" ht="162.75" customHeight="1" x14ac:dyDescent="0.35">
      <c r="B12" s="224">
        <v>7</v>
      </c>
      <c r="C12" s="53" t="s">
        <v>121</v>
      </c>
      <c r="D12" s="59">
        <v>2</v>
      </c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220"/>
      <c r="R12" s="220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</row>
    <row r="13" spans="2:64" ht="237.75" customHeight="1" x14ac:dyDescent="0.35">
      <c r="B13" s="224">
        <v>8</v>
      </c>
      <c r="C13" s="53" t="s">
        <v>132</v>
      </c>
      <c r="D13" s="59">
        <v>35</v>
      </c>
      <c r="E13" s="54"/>
      <c r="F13" s="54"/>
      <c r="G13" s="54"/>
      <c r="H13" s="54"/>
      <c r="I13" s="54"/>
      <c r="J13" s="54"/>
      <c r="K13" s="54"/>
      <c r="L13" s="54"/>
      <c r="M13" s="54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  <c r="AJ13" s="220"/>
      <c r="AK13" s="220"/>
      <c r="AL13" s="220"/>
      <c r="AM13" s="220"/>
      <c r="AN13" s="220"/>
      <c r="AO13" s="220"/>
      <c r="AP13" s="220"/>
      <c r="AQ13" s="220"/>
      <c r="AR13" s="220"/>
      <c r="AS13" s="220"/>
      <c r="AT13" s="220"/>
      <c r="AU13" s="220"/>
      <c r="AV13" s="220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</row>
    <row r="14" spans="2:64" ht="132.75" customHeight="1" x14ac:dyDescent="0.35">
      <c r="B14" s="224">
        <v>9</v>
      </c>
      <c r="C14" s="53" t="s">
        <v>138</v>
      </c>
      <c r="D14" s="59">
        <v>5</v>
      </c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220"/>
      <c r="AW14" s="220"/>
      <c r="AX14" s="220"/>
      <c r="AY14" s="220"/>
      <c r="AZ14" s="220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</row>
    <row r="15" spans="2:64" ht="108" customHeight="1" x14ac:dyDescent="0.35">
      <c r="B15" s="224">
        <v>10</v>
      </c>
      <c r="C15" s="53" t="s">
        <v>133</v>
      </c>
      <c r="D15" s="59">
        <v>8</v>
      </c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220"/>
      <c r="AJ15" s="220"/>
      <c r="AK15" s="220"/>
      <c r="AL15" s="220"/>
      <c r="AM15" s="220"/>
      <c r="AN15" s="220"/>
      <c r="AO15" s="220"/>
      <c r="AP15" s="220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</row>
    <row r="16" spans="2:64" ht="170.25" customHeight="1" x14ac:dyDescent="0.35">
      <c r="B16" s="224">
        <v>11</v>
      </c>
      <c r="C16" s="53" t="s">
        <v>134</v>
      </c>
      <c r="D16" s="59">
        <v>10</v>
      </c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220"/>
      <c r="AR16" s="220"/>
      <c r="AS16" s="220"/>
      <c r="AT16" s="220"/>
      <c r="AU16" s="220"/>
      <c r="AV16" s="220"/>
      <c r="AW16" s="220"/>
      <c r="AX16" s="220"/>
      <c r="AY16" s="220"/>
      <c r="AZ16" s="220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</row>
    <row r="17" spans="2:64" ht="106.5" customHeight="1" x14ac:dyDescent="0.35">
      <c r="B17" s="224">
        <v>12</v>
      </c>
      <c r="C17" s="55" t="s">
        <v>135</v>
      </c>
      <c r="D17" s="59">
        <v>3</v>
      </c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220"/>
      <c r="BA17" s="220"/>
      <c r="BB17" s="220"/>
      <c r="BC17" s="54"/>
      <c r="BD17" s="54"/>
      <c r="BE17" s="54"/>
      <c r="BF17" s="54"/>
      <c r="BG17" s="54"/>
      <c r="BH17" s="54"/>
      <c r="BI17" s="54"/>
      <c r="BJ17" s="54"/>
      <c r="BK17" s="54"/>
      <c r="BL17" s="54"/>
    </row>
    <row r="18" spans="2:64" ht="95.25" customHeight="1" x14ac:dyDescent="0.35">
      <c r="B18" s="224">
        <v>13</v>
      </c>
      <c r="C18" s="55" t="s">
        <v>140</v>
      </c>
      <c r="D18" s="59">
        <v>8</v>
      </c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220"/>
      <c r="AY18" s="220"/>
      <c r="AZ18" s="220"/>
      <c r="BA18" s="220"/>
      <c r="BB18" s="220"/>
      <c r="BC18" s="220"/>
      <c r="BD18" s="220"/>
      <c r="BE18" s="220"/>
      <c r="BF18" s="54"/>
      <c r="BG18" s="54"/>
      <c r="BH18" s="54"/>
      <c r="BI18" s="54"/>
      <c r="BJ18" s="54"/>
      <c r="BK18" s="54"/>
      <c r="BL18" s="54"/>
    </row>
    <row r="19" spans="2:64" ht="170.25" customHeight="1" x14ac:dyDescent="0.35">
      <c r="B19" s="224">
        <v>14</v>
      </c>
      <c r="C19" s="55" t="s">
        <v>59</v>
      </c>
      <c r="D19" s="59">
        <v>5</v>
      </c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220"/>
      <c r="BG19" s="220"/>
      <c r="BH19" s="220"/>
      <c r="BI19" s="220"/>
      <c r="BJ19" s="220"/>
      <c r="BK19" s="54"/>
      <c r="BL19" s="54"/>
    </row>
    <row r="20" spans="2:64" ht="155.25" customHeight="1" x14ac:dyDescent="0.35">
      <c r="B20" s="224">
        <v>15</v>
      </c>
      <c r="C20" s="55" t="s">
        <v>137</v>
      </c>
      <c r="D20" s="59">
        <v>2</v>
      </c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220"/>
      <c r="BL20" s="220"/>
    </row>
    <row r="21" spans="2:64" ht="80.25" customHeight="1" x14ac:dyDescent="1">
      <c r="B21" s="225"/>
      <c r="C21" s="56"/>
      <c r="D21" s="60"/>
      <c r="E21" s="270" t="s">
        <v>52</v>
      </c>
      <c r="F21" s="271"/>
      <c r="G21" s="271"/>
      <c r="H21" s="271"/>
      <c r="I21" s="271"/>
      <c r="J21" s="271"/>
      <c r="K21" s="271"/>
      <c r="L21" s="271"/>
      <c r="M21" s="271"/>
      <c r="N21" s="272"/>
      <c r="O21" s="270" t="s">
        <v>146</v>
      </c>
      <c r="P21" s="271"/>
      <c r="Q21" s="271"/>
      <c r="R21" s="271"/>
      <c r="S21" s="271"/>
      <c r="T21" s="271"/>
      <c r="U21" s="271"/>
      <c r="V21" s="271"/>
      <c r="W21" s="271"/>
      <c r="X21" s="271"/>
      <c r="Y21" s="271"/>
      <c r="Z21" s="271"/>
      <c r="AA21" s="272"/>
      <c r="AB21" s="56"/>
      <c r="AC21" s="56"/>
      <c r="AD21" s="56"/>
      <c r="AE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</row>
    <row r="22" spans="2:64" ht="80.25" customHeight="1" x14ac:dyDescent="1">
      <c r="B22" s="225"/>
      <c r="C22" s="56"/>
      <c r="D22" s="60"/>
      <c r="E22" s="270" t="s">
        <v>53</v>
      </c>
      <c r="F22" s="271"/>
      <c r="G22" s="271"/>
      <c r="H22" s="271"/>
      <c r="I22" s="271"/>
      <c r="J22" s="271"/>
      <c r="K22" s="271"/>
      <c r="L22" s="271"/>
      <c r="M22" s="271"/>
      <c r="N22" s="272"/>
      <c r="O22" s="270" t="s">
        <v>147</v>
      </c>
      <c r="P22" s="271"/>
      <c r="Q22" s="271"/>
      <c r="R22" s="271"/>
      <c r="S22" s="271"/>
      <c r="T22" s="271"/>
      <c r="U22" s="271"/>
      <c r="V22" s="271"/>
      <c r="W22" s="271"/>
      <c r="X22" s="271"/>
      <c r="Y22" s="271"/>
      <c r="Z22" s="271"/>
      <c r="AA22" s="272"/>
      <c r="AB22" s="56"/>
      <c r="AC22" s="56"/>
      <c r="AD22" s="56"/>
      <c r="AE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</row>
    <row r="23" spans="2:64" ht="15" customHeight="1" x14ac:dyDescent="1">
      <c r="B23" s="225"/>
      <c r="C23" s="56"/>
      <c r="D23" s="60"/>
      <c r="E23" s="257" t="s">
        <v>54</v>
      </c>
      <c r="F23" s="258"/>
      <c r="G23" s="258"/>
      <c r="H23" s="258"/>
      <c r="I23" s="258"/>
      <c r="J23" s="258"/>
      <c r="K23" s="258"/>
      <c r="L23" s="258"/>
      <c r="M23" s="258"/>
      <c r="N23" s="259"/>
      <c r="O23" s="257" t="s">
        <v>54</v>
      </c>
      <c r="P23" s="258"/>
      <c r="Q23" s="258"/>
      <c r="R23" s="258"/>
      <c r="S23" s="258"/>
      <c r="T23" s="258"/>
      <c r="U23" s="258"/>
      <c r="V23" s="258"/>
      <c r="W23" s="258"/>
      <c r="X23" s="258"/>
      <c r="Y23" s="258"/>
      <c r="Z23" s="258"/>
      <c r="AA23" s="259"/>
      <c r="AB23" s="56"/>
      <c r="AC23" s="56"/>
      <c r="AD23" s="56"/>
      <c r="AE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</row>
    <row r="24" spans="2:64" ht="15" customHeight="1" x14ac:dyDescent="1">
      <c r="B24" s="225"/>
      <c r="C24" s="56"/>
      <c r="D24" s="60"/>
      <c r="E24" s="260"/>
      <c r="F24" s="261"/>
      <c r="G24" s="261"/>
      <c r="H24" s="261"/>
      <c r="I24" s="261"/>
      <c r="J24" s="261"/>
      <c r="K24" s="261"/>
      <c r="L24" s="261"/>
      <c r="M24" s="261"/>
      <c r="N24" s="262"/>
      <c r="O24" s="260"/>
      <c r="P24" s="261"/>
      <c r="Q24" s="261"/>
      <c r="R24" s="261"/>
      <c r="S24" s="261"/>
      <c r="T24" s="261"/>
      <c r="U24" s="261"/>
      <c r="V24" s="261"/>
      <c r="W24" s="261"/>
      <c r="X24" s="261"/>
      <c r="Y24" s="261"/>
      <c r="Z24" s="261"/>
      <c r="AA24" s="262"/>
      <c r="AB24" s="56"/>
      <c r="AC24" s="56"/>
      <c r="AD24" s="56"/>
      <c r="AE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</row>
    <row r="25" spans="2:64" ht="15" customHeight="1" x14ac:dyDescent="1">
      <c r="B25" s="225"/>
      <c r="C25" s="56"/>
      <c r="D25" s="60"/>
      <c r="E25" s="260"/>
      <c r="F25" s="261"/>
      <c r="G25" s="261"/>
      <c r="H25" s="261"/>
      <c r="I25" s="261"/>
      <c r="J25" s="261"/>
      <c r="K25" s="261"/>
      <c r="L25" s="261"/>
      <c r="M25" s="261"/>
      <c r="N25" s="262"/>
      <c r="O25" s="260"/>
      <c r="P25" s="261"/>
      <c r="Q25" s="261"/>
      <c r="R25" s="261"/>
      <c r="S25" s="261"/>
      <c r="T25" s="261"/>
      <c r="U25" s="261"/>
      <c r="V25" s="261"/>
      <c r="W25" s="261"/>
      <c r="X25" s="261"/>
      <c r="Y25" s="261"/>
      <c r="Z25" s="261"/>
      <c r="AA25" s="262"/>
      <c r="AB25" s="56"/>
      <c r="AC25" s="56"/>
      <c r="AD25" s="56"/>
      <c r="AE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2:64" ht="15" customHeight="1" x14ac:dyDescent="1">
      <c r="B26" s="225"/>
      <c r="C26" s="56"/>
      <c r="D26" s="60"/>
      <c r="E26" s="260"/>
      <c r="F26" s="261"/>
      <c r="G26" s="261"/>
      <c r="H26" s="261"/>
      <c r="I26" s="261"/>
      <c r="J26" s="261"/>
      <c r="K26" s="261"/>
      <c r="L26" s="261"/>
      <c r="M26" s="261"/>
      <c r="N26" s="262"/>
      <c r="O26" s="260"/>
      <c r="P26" s="261"/>
      <c r="Q26" s="261"/>
      <c r="R26" s="261"/>
      <c r="S26" s="261"/>
      <c r="T26" s="261"/>
      <c r="U26" s="261"/>
      <c r="V26" s="261"/>
      <c r="W26" s="261"/>
      <c r="X26" s="261"/>
      <c r="Y26" s="261"/>
      <c r="Z26" s="261"/>
      <c r="AA26" s="262"/>
      <c r="AB26" s="56"/>
      <c r="AC26" s="56"/>
      <c r="AD26" s="56"/>
      <c r="AE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</row>
    <row r="27" spans="2:64" ht="15" customHeight="1" x14ac:dyDescent="1">
      <c r="B27" s="225"/>
      <c r="C27" s="56"/>
      <c r="D27" s="60"/>
      <c r="E27" s="260"/>
      <c r="F27" s="261"/>
      <c r="G27" s="261"/>
      <c r="H27" s="261"/>
      <c r="I27" s="261"/>
      <c r="J27" s="261"/>
      <c r="K27" s="261"/>
      <c r="L27" s="261"/>
      <c r="M27" s="261"/>
      <c r="N27" s="262"/>
      <c r="O27" s="260"/>
      <c r="P27" s="261"/>
      <c r="Q27" s="261"/>
      <c r="R27" s="261"/>
      <c r="S27" s="261"/>
      <c r="T27" s="261"/>
      <c r="U27" s="261"/>
      <c r="V27" s="261"/>
      <c r="W27" s="261"/>
      <c r="X27" s="261"/>
      <c r="Y27" s="261"/>
      <c r="Z27" s="261"/>
      <c r="AA27" s="262"/>
      <c r="AB27" s="56"/>
      <c r="AC27" s="56"/>
      <c r="AD27" s="56"/>
      <c r="AE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</row>
    <row r="28" spans="2:64" ht="15" customHeight="1" x14ac:dyDescent="1">
      <c r="B28" s="225"/>
      <c r="C28" s="56"/>
      <c r="D28" s="60"/>
      <c r="E28" s="260"/>
      <c r="F28" s="261"/>
      <c r="G28" s="261"/>
      <c r="H28" s="261"/>
      <c r="I28" s="261"/>
      <c r="J28" s="261"/>
      <c r="K28" s="261"/>
      <c r="L28" s="261"/>
      <c r="M28" s="261"/>
      <c r="N28" s="262"/>
      <c r="O28" s="260"/>
      <c r="P28" s="261"/>
      <c r="Q28" s="261"/>
      <c r="R28" s="261"/>
      <c r="S28" s="261"/>
      <c r="T28" s="261"/>
      <c r="U28" s="261"/>
      <c r="V28" s="261"/>
      <c r="W28" s="261"/>
      <c r="X28" s="261"/>
      <c r="Y28" s="261"/>
      <c r="Z28" s="261"/>
      <c r="AA28" s="262"/>
      <c r="AB28" s="56"/>
      <c r="AC28" s="56"/>
      <c r="AD28" s="56"/>
      <c r="AE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</row>
    <row r="29" spans="2:64" ht="15" customHeight="1" x14ac:dyDescent="1">
      <c r="B29" s="225"/>
      <c r="C29" s="56"/>
      <c r="D29" s="60"/>
      <c r="E29" s="260"/>
      <c r="F29" s="261"/>
      <c r="G29" s="261"/>
      <c r="H29" s="261"/>
      <c r="I29" s="261"/>
      <c r="J29" s="261"/>
      <c r="K29" s="261"/>
      <c r="L29" s="261"/>
      <c r="M29" s="261"/>
      <c r="N29" s="262"/>
      <c r="O29" s="260"/>
      <c r="P29" s="261"/>
      <c r="Q29" s="261"/>
      <c r="R29" s="261"/>
      <c r="S29" s="261"/>
      <c r="T29" s="261"/>
      <c r="U29" s="261"/>
      <c r="V29" s="261"/>
      <c r="W29" s="261"/>
      <c r="X29" s="261"/>
      <c r="Y29" s="261"/>
      <c r="Z29" s="261"/>
      <c r="AA29" s="262"/>
      <c r="AB29" s="56"/>
      <c r="AC29" s="56"/>
      <c r="AD29" s="56"/>
      <c r="AE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</row>
    <row r="30" spans="2:64" ht="15" customHeight="1" x14ac:dyDescent="1">
      <c r="B30" s="225"/>
      <c r="C30" s="56"/>
      <c r="D30" s="60"/>
      <c r="E30" s="260"/>
      <c r="F30" s="261"/>
      <c r="G30" s="261"/>
      <c r="H30" s="261"/>
      <c r="I30" s="261"/>
      <c r="J30" s="261"/>
      <c r="K30" s="261"/>
      <c r="L30" s="261"/>
      <c r="M30" s="261"/>
      <c r="N30" s="262"/>
      <c r="O30" s="260"/>
      <c r="P30" s="261"/>
      <c r="Q30" s="261"/>
      <c r="R30" s="261"/>
      <c r="S30" s="261"/>
      <c r="T30" s="261"/>
      <c r="U30" s="261"/>
      <c r="V30" s="261"/>
      <c r="W30" s="261"/>
      <c r="X30" s="261"/>
      <c r="Y30" s="261"/>
      <c r="Z30" s="261"/>
      <c r="AA30" s="262"/>
      <c r="AB30" s="56"/>
      <c r="AC30" s="56"/>
      <c r="AD30" s="56"/>
      <c r="AE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</row>
    <row r="31" spans="2:64" ht="15" customHeight="1" x14ac:dyDescent="1">
      <c r="B31" s="225"/>
      <c r="C31" s="56"/>
      <c r="D31" s="60"/>
      <c r="E31" s="260"/>
      <c r="F31" s="261"/>
      <c r="G31" s="261"/>
      <c r="H31" s="261"/>
      <c r="I31" s="261"/>
      <c r="J31" s="261"/>
      <c r="K31" s="261"/>
      <c r="L31" s="261"/>
      <c r="M31" s="261"/>
      <c r="N31" s="262"/>
      <c r="O31" s="260"/>
      <c r="P31" s="261"/>
      <c r="Q31" s="261"/>
      <c r="R31" s="261"/>
      <c r="S31" s="261"/>
      <c r="T31" s="261"/>
      <c r="U31" s="261"/>
      <c r="V31" s="261"/>
      <c r="W31" s="261"/>
      <c r="X31" s="261"/>
      <c r="Y31" s="261"/>
      <c r="Z31" s="261"/>
      <c r="AA31" s="262"/>
      <c r="AB31" s="56"/>
      <c r="AC31" s="56"/>
      <c r="AD31" s="56"/>
      <c r="AE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</row>
    <row r="32" spans="2:64" ht="15" customHeight="1" x14ac:dyDescent="1">
      <c r="B32" s="225"/>
      <c r="C32" s="56"/>
      <c r="D32" s="60"/>
      <c r="E32" s="263"/>
      <c r="F32" s="264"/>
      <c r="G32" s="264"/>
      <c r="H32" s="264"/>
      <c r="I32" s="264"/>
      <c r="J32" s="264"/>
      <c r="K32" s="264"/>
      <c r="L32" s="264"/>
      <c r="M32" s="264"/>
      <c r="N32" s="265"/>
      <c r="O32" s="263"/>
      <c r="P32" s="264"/>
      <c r="Q32" s="264"/>
      <c r="R32" s="264"/>
      <c r="S32" s="264"/>
      <c r="T32" s="264"/>
      <c r="U32" s="264"/>
      <c r="V32" s="264"/>
      <c r="W32" s="264"/>
      <c r="X32" s="264"/>
      <c r="Y32" s="264"/>
      <c r="Z32" s="264"/>
      <c r="AA32" s="265"/>
      <c r="AB32" s="56"/>
      <c r="AC32" s="56"/>
      <c r="AD32" s="56"/>
      <c r="AE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</row>
  </sheetData>
  <mergeCells count="11">
    <mergeCell ref="E23:N32"/>
    <mergeCell ref="C1:BL1"/>
    <mergeCell ref="B2:BL2"/>
    <mergeCell ref="C3:BL3"/>
    <mergeCell ref="B4:C4"/>
    <mergeCell ref="E4:BL4"/>
    <mergeCell ref="O21:AA21"/>
    <mergeCell ref="O22:AA22"/>
    <mergeCell ref="O23:AA32"/>
    <mergeCell ref="E21:N21"/>
    <mergeCell ref="E22:N22"/>
  </mergeCells>
  <pageMargins left="0.70866141732283472" right="0.70866141732283472" top="0.74803149606299213" bottom="0.74803149606299213" header="0.31496062992125984" footer="0.31496062992125984"/>
  <pageSetup paperSize="9" scale="1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ხარჯთ.</vt:lpstr>
      <vt:lpstr>გრაფიკი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2025-11-19T07:53:21Z</cp:lastPrinted>
  <dcterms:created xsi:type="dcterms:W3CDTF">2025-04-25T11:16:41Z</dcterms:created>
  <dcterms:modified xsi:type="dcterms:W3CDTF">2026-02-26T11:37:39Z</dcterms:modified>
</cp:coreProperties>
</file>