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dzaghua\Desktop\ტენდერი ვახუშტი\"/>
    </mc:Choice>
  </mc:AlternateContent>
  <bookViews>
    <workbookView xWindow="-100" yWindow="-100" windowWidth="21800" windowHeight="12980"/>
  </bookViews>
  <sheets>
    <sheet name="BOQ" sheetId="1" r:id="rId1"/>
  </sheets>
  <definedNames>
    <definedName name="_xlnm._FilterDatabase" localSheetId="0" hidden="1">BOQ!$B$22:$M$83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29" i="1"/>
  <c r="L31" i="1"/>
  <c r="L64" i="1"/>
  <c r="L63" i="1"/>
  <c r="L55" i="1"/>
  <c r="L44" i="1"/>
  <c r="M44" i="1" s="1"/>
  <c r="J27" i="1"/>
  <c r="M27" i="1" s="1"/>
  <c r="J31" i="1"/>
  <c r="J64" i="1"/>
  <c r="J63" i="1"/>
  <c r="J55" i="1"/>
  <c r="H70" i="1"/>
  <c r="M70" i="1" s="1"/>
  <c r="H68" i="1"/>
  <c r="M68" i="1" s="1"/>
  <c r="H64" i="1"/>
  <c r="H63" i="1"/>
  <c r="H60" i="1"/>
  <c r="M60" i="1" s="1"/>
  <c r="H59" i="1"/>
  <c r="M59" i="1" s="1"/>
  <c r="H58" i="1"/>
  <c r="M58" i="1" s="1"/>
  <c r="H57" i="1"/>
  <c r="M57" i="1" s="1"/>
  <c r="H56" i="1"/>
  <c r="M56" i="1" s="1"/>
  <c r="H55" i="1"/>
  <c r="H43" i="1"/>
  <c r="M43" i="1" s="1"/>
  <c r="H38" i="1"/>
  <c r="H37" i="1"/>
  <c r="M37" i="1" s="1"/>
  <c r="H36" i="1"/>
  <c r="M36" i="1" s="1"/>
  <c r="M45" i="1"/>
  <c r="M46" i="1"/>
  <c r="M47" i="1"/>
  <c r="M48" i="1"/>
  <c r="M49" i="1"/>
  <c r="M50" i="1"/>
  <c r="F42" i="1"/>
  <c r="J42" i="1" s="1"/>
  <c r="M42" i="1" s="1"/>
  <c r="M29" i="1"/>
  <c r="M28" i="1"/>
  <c r="F62" i="1"/>
  <c r="H62" i="1" s="1"/>
  <c r="M62" i="1" s="1"/>
  <c r="F61" i="1"/>
  <c r="H61" i="1" s="1"/>
  <c r="M61" i="1" s="1"/>
  <c r="F65" i="1"/>
  <c r="F69" i="1" s="1"/>
  <c r="H69" i="1" s="1"/>
  <c r="M69" i="1" s="1"/>
  <c r="F71" i="1"/>
  <c r="L71" i="1" s="1"/>
  <c r="F39" i="1"/>
  <c r="H39" i="1" s="1"/>
  <c r="M39" i="1" s="1"/>
  <c r="M40" i="1"/>
  <c r="F34" i="1"/>
  <c r="L34" i="1" s="1"/>
  <c r="F33" i="1"/>
  <c r="L33" i="1" s="1"/>
  <c r="F32" i="1"/>
  <c r="J32" i="1" s="1"/>
  <c r="F35" i="1"/>
  <c r="H35" i="1" s="1"/>
  <c r="M35" i="1" s="1"/>
  <c r="F52" i="1"/>
  <c r="H52" i="1" s="1"/>
  <c r="F53" i="1"/>
  <c r="H53" i="1" s="1"/>
  <c r="F54" i="1"/>
  <c r="H54" i="1" s="1"/>
  <c r="H31" i="1"/>
  <c r="M64" i="1" l="1"/>
  <c r="F67" i="1"/>
  <c r="H67" i="1" s="1"/>
  <c r="M67" i="1" s="1"/>
  <c r="M31" i="1"/>
  <c r="M55" i="1"/>
  <c r="M63" i="1"/>
  <c r="H33" i="1"/>
  <c r="H32" i="1"/>
  <c r="H71" i="1"/>
  <c r="M71" i="1" s="1"/>
  <c r="J52" i="1"/>
  <c r="L52" i="1"/>
  <c r="M52" i="1" s="1"/>
  <c r="L32" i="1"/>
  <c r="M32" i="1" s="1"/>
  <c r="F66" i="1"/>
  <c r="J66" i="1" s="1"/>
  <c r="M66" i="1" s="1"/>
  <c r="F72" i="1"/>
  <c r="H72" i="1" s="1"/>
  <c r="M72" i="1" s="1"/>
  <c r="J33" i="1"/>
  <c r="J53" i="1"/>
  <c r="L53" i="1"/>
  <c r="M53" i="1" s="1"/>
  <c r="J54" i="1"/>
  <c r="L54" i="1"/>
  <c r="M54" i="1" s="1"/>
  <c r="H34" i="1"/>
  <c r="J34" i="1"/>
  <c r="M34" i="1" s="1"/>
  <c r="M33" i="1" l="1"/>
  <c r="H74" i="1"/>
  <c r="M75" i="1" s="1"/>
  <c r="L74" i="1"/>
  <c r="J74" i="1"/>
  <c r="M74" i="1"/>
  <c r="M76" i="1" s="1"/>
  <c r="M77" i="1" s="1"/>
  <c r="M78" i="1" l="1"/>
  <c r="M79" i="1" s="1"/>
  <c r="M80" i="1" s="1"/>
  <c r="M81" i="1" l="1"/>
  <c r="M82" i="1" s="1"/>
  <c r="M8" i="1" l="1"/>
  <c r="M9" i="1" s="1"/>
  <c r="M18" i="1"/>
  <c r="M19" i="1" s="1"/>
</calcChain>
</file>

<file path=xl/sharedStrings.xml><?xml version="1.0" encoding="utf-8"?>
<sst xmlns="http://schemas.openxmlformats.org/spreadsheetml/2006/main" count="134" uniqueCount="91">
  <si>
    <t>საორიენტაციო ხარჯთაღრიცხვა</t>
  </si>
  <si>
    <t>სახლის კონსტრუქციული ნაწილი</t>
  </si>
  <si>
    <t xml:space="preserve">მის: </t>
  </si>
  <si>
    <t>სახარჯთაღრიცხვო ღირებულება</t>
  </si>
  <si>
    <t>ს/კ:</t>
  </si>
  <si>
    <t>საფუძველ:</t>
  </si>
  <si>
    <t>მუშა კონსტრიუქციული პროექტი</t>
  </si>
  <si>
    <t>თარიღი:</t>
  </si>
  <si>
    <t>#</t>
  </si>
  <si>
    <t>განზომილების ერთეულზე</t>
  </si>
  <si>
    <t xml:space="preserve">ქ. თბილისი </t>
  </si>
  <si>
    <t>ვაჟა-ფშაველას გამზირი N29</t>
  </si>
  <si>
    <t>01.10.15.007.123</t>
  </si>
  <si>
    <t>12.04.2024</t>
  </si>
  <si>
    <t>ავერსის კლინიკა</t>
  </si>
  <si>
    <t>ავერსის კლინიკა
Aversi Clinic</t>
  </si>
  <si>
    <t>საორიენტაციო ხარჯთაღრიცხვა
Indicative BOQ</t>
  </si>
  <si>
    <t>სახარჯთაღრიცხვო ღირებულება
Cost (GEL)</t>
  </si>
  <si>
    <t>სახარჯთაღრიცხვო ღირებულება
Cost (USD)</t>
  </si>
  <si>
    <t>ქ. თბილისი 
Tbilisi</t>
  </si>
  <si>
    <t xml:space="preserve">მის/ADR: </t>
  </si>
  <si>
    <t>თარიღი/Date:</t>
  </si>
  <si>
    <t>საფუძველ/Base:</t>
  </si>
  <si>
    <t xml:space="preserve">სამუშაოებისა და დანახარჯების  დასახელება/Works and Expenses
</t>
  </si>
  <si>
    <t>რაოდენობა / Quantity</t>
  </si>
  <si>
    <t>საპროექტო მონაცემზე/Designe Data</t>
  </si>
  <si>
    <t>ერთეული/Unit</t>
  </si>
  <si>
    <t>განზომი-
ლების ერთ./Dimension unit</t>
  </si>
  <si>
    <t>ჯამი/Sum</t>
  </si>
  <si>
    <t>სულ/Total</t>
  </si>
  <si>
    <t>მანქანა-დანადგარები/Machinery</t>
  </si>
  <si>
    <t>ხელფასი/Salary</t>
  </si>
  <si>
    <t>მასალის ღირებულება/Material Cost</t>
  </si>
  <si>
    <t>სხვა მასალა / Other material</t>
  </si>
  <si>
    <t>შრომის დანახარჯი / Labour expenditure</t>
  </si>
  <si>
    <t>შედუღების აპარატი (ცვეთა) / welding machine (wear)</t>
  </si>
  <si>
    <t>ამწე საავტომობილო სვლაზე /Crane on motor drive</t>
  </si>
  <si>
    <t>ელექტროდი / Electrode</t>
  </si>
  <si>
    <t xml:space="preserve"> კონსტრუქცია / Structure</t>
  </si>
  <si>
    <t>ტრანსპორტირების ხარჯი მასალიდან / Transportation expenses from material</t>
  </si>
  <si>
    <t>ჯამი / Sum</t>
  </si>
  <si>
    <t xml:space="preserve">ზედნადები ხარჯი / Overhead expenses </t>
  </si>
  <si>
    <t>გეგმიური დაგროვება / Planned Profit</t>
  </si>
  <si>
    <t>დ.ღ.გ / VAT</t>
  </si>
  <si>
    <t>ჯამი/Sum 1+2+3+4+5+6+7+8+9</t>
  </si>
  <si>
    <t>კგ/Kg</t>
  </si>
  <si>
    <t>ტონა/t</t>
  </si>
  <si>
    <t>მანქ/სთ
machine/hour</t>
  </si>
  <si>
    <t>ე</t>
  </si>
  <si>
    <t>ცალი</t>
  </si>
  <si>
    <t xml:space="preserve"> ლითონ კონსტრუქციების მოწყობა </t>
  </si>
  <si>
    <t>ლითონის ფურცელი</t>
  </si>
  <si>
    <t>მ2</t>
  </si>
  <si>
    <t>სენდვიჩ პანელი სახურავის</t>
  </si>
  <si>
    <t>თვითმჭრელი</t>
  </si>
  <si>
    <t>კოპმლ</t>
  </si>
  <si>
    <t>აქსესუარები,ბუტილის ლენტი,თუნუქის ხუფები და ა.შ</t>
  </si>
  <si>
    <t>მანქანა მექანიზმები</t>
  </si>
  <si>
    <t>დღე</t>
  </si>
  <si>
    <t>კვ.მ</t>
  </si>
  <si>
    <t>ვახუშტი ბაგრატიონის ქუჩა</t>
  </si>
  <si>
    <t>სოკარი კანოპის ლითონ კონსტრუქციის მოწყობა</t>
  </si>
  <si>
    <t>15.05.2026</t>
  </si>
  <si>
    <t>რკინაბეტონის წერტილოვანი საძირკვლის მოწყობა</t>
  </si>
  <si>
    <t>შრომის დანახარჯები / Labour expenditure</t>
  </si>
  <si>
    <t>მ3/m3</t>
  </si>
  <si>
    <t>სამშენებლო ლურსმანი / Construction nail</t>
  </si>
  <si>
    <t xml:space="preserve">გამომწვარი მავთული, დიამეტრით 6.3-6.5 მმ / Burnt wire, with a diameter of 6.3-6.5 mm </t>
  </si>
  <si>
    <t>საყალიბე ფარი (ლამინირებული ფანერა) / Casting shield (laminated plywood)</t>
  </si>
  <si>
    <t>მ2/m2</t>
  </si>
  <si>
    <t xml:space="preserve">ხის ჩამოგანული ფიცარი 3ხ. 40 მმ / Wood offcut slat 3rd grade 40 mm </t>
  </si>
  <si>
    <t xml:space="preserve">არმატურა    Ø8 B240B   kდანაკ=1.04  / Reinforcement    Ø8 B240B    K Loss=1.04  </t>
  </si>
  <si>
    <t xml:space="preserve">არმატურა    Ø12 B500B    kდანაკ=1.04 / Reinforcement    Ø18 B500B     K Loss=1.04 </t>
  </si>
  <si>
    <t xml:space="preserve">არმატურა    Ø16  B500B    kდანაკ=1.04 / Reinforcement    Ø18 B500B     K Loss=1.04 </t>
  </si>
  <si>
    <t>ბეტონი b25</t>
  </si>
  <si>
    <t>შველერი N27</t>
  </si>
  <si>
    <t>გრძ/მ</t>
  </si>
  <si>
    <t>ლითონ კონსტრქუციების დამუშავება ანტიკოროზიული საღებავით</t>
  </si>
  <si>
    <t>საღებავი</t>
  </si>
  <si>
    <t>მილკვადრატი 40*40*2.5მმ</t>
  </si>
  <si>
    <t>მილკვადრატი 40*60*2.5</t>
  </si>
  <si>
    <t>მილკვადრატი 200*200*6</t>
  </si>
  <si>
    <t>ორტესებრი კოჭი 180</t>
  </si>
  <si>
    <t>სახურავის თუნუქი 0.6</t>
  </si>
  <si>
    <t>შურუფი(ლითონის მჭრელი თავაკით</t>
  </si>
  <si>
    <t>ბეტონის საფასრის ამოჭრა წერტილოპვანის საძირკვლებისათვის</t>
  </si>
  <si>
    <t>შრომის დანახარჯი</t>
  </si>
  <si>
    <t>ხერხი</t>
  </si>
  <si>
    <t>ნანგრევის გატანა</t>
  </si>
  <si>
    <t>ლითონ-კონსტრუქციის დემონტაჟი</t>
  </si>
  <si>
    <t>ავტო ამწე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</si>
</sst>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[$₾-437]_-;\-* #,##0.00\ [$₾-437]_-;_-* &quot;-&quot;??\ [$₾-437]_-;_-@_-"/>
    <numFmt numFmtId="165" formatCode="#,##0.000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Arial"/>
      <family val="2"/>
      <charset val="204"/>
    </font>
    <font>
      <b/>
      <sz val="9"/>
      <color rgb="FF0070C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10"/>
      <name val="Arial"/>
      <family val="2"/>
    </font>
    <font>
      <b/>
      <u/>
      <sz val="9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10"/>
      <name val="Calibri Light"/>
      <family val="2"/>
      <scheme val="maj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7" fillId="0" borderId="0">
      <protection locked="0"/>
    </xf>
    <xf numFmtId="0" fontId="10" fillId="0" borderId="0"/>
  </cellStyleXfs>
  <cellXfs count="123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4" fontId="5" fillId="0" borderId="7" xfId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  <protection locked="0"/>
    </xf>
    <xf numFmtId="3" fontId="4" fillId="2" borderId="15" xfId="3" applyNumberFormat="1" applyFont="1" applyFill="1" applyBorder="1" applyAlignment="1">
      <alignment horizontal="center" vertical="center" wrapText="1"/>
      <protection locked="0"/>
    </xf>
    <xf numFmtId="3" fontId="4" fillId="2" borderId="16" xfId="3" applyNumberFormat="1" applyFont="1" applyFill="1" applyBorder="1" applyAlignment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5" borderId="12" xfId="0" applyFont="1" applyFill="1" applyBorder="1" applyAlignment="1">
      <alignment horizontal="center" vertical="center" wrapText="1"/>
    </xf>
    <xf numFmtId="0" fontId="5" fillId="0" borderId="0" xfId="0" applyFont="1"/>
    <xf numFmtId="9" fontId="4" fillId="6" borderId="12" xfId="0" applyNumberFormat="1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horizontal="center" vertical="center" wrapText="1"/>
    </xf>
    <xf numFmtId="9" fontId="4" fillId="2" borderId="12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64" fontId="11" fillId="2" borderId="2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3" fillId="5" borderId="1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/>
    </xf>
    <xf numFmtId="165" fontId="3" fillId="5" borderId="12" xfId="0" applyNumberFormat="1" applyFont="1" applyFill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164" fontId="13" fillId="5" borderId="12" xfId="0" applyNumberFormat="1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" fontId="3" fillId="3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64" fontId="3" fillId="3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164" fontId="4" fillId="6" borderId="1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5" borderId="23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 applyProtection="1">
      <alignment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  <protection locked="0"/>
    </xf>
    <xf numFmtId="0" fontId="13" fillId="5" borderId="12" xfId="0" applyFont="1" applyFill="1" applyBorder="1" applyAlignment="1">
      <alignment horizontal="center" vertical="center"/>
    </xf>
    <xf numFmtId="2" fontId="13" fillId="5" borderId="12" xfId="0" applyNumberFormat="1" applyFont="1" applyFill="1" applyBorder="1" applyAlignment="1">
      <alignment horizontal="center" vertical="center"/>
    </xf>
    <xf numFmtId="164" fontId="13" fillId="5" borderId="23" xfId="0" applyNumberFormat="1" applyFont="1" applyFill="1" applyBorder="1" applyAlignment="1">
      <alignment horizontal="center" vertical="center" wrapText="1"/>
    </xf>
    <xf numFmtId="164" fontId="13" fillId="5" borderId="13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164" fontId="3" fillId="5" borderId="12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164" fontId="4" fillId="4" borderId="24" xfId="0" applyNumberFormat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164" fontId="3" fillId="7" borderId="17" xfId="0" applyNumberFormat="1" applyFont="1" applyFill="1" applyBorder="1" applyAlignment="1">
      <alignment horizontal="center" vertical="center"/>
    </xf>
    <xf numFmtId="164" fontId="3" fillId="7" borderId="18" xfId="0" applyNumberFormat="1" applyFont="1" applyFill="1" applyBorder="1" applyAlignment="1">
      <alignment horizontal="center" vertical="center"/>
    </xf>
    <xf numFmtId="167" fontId="3" fillId="5" borderId="12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1" fontId="3" fillId="5" borderId="12" xfId="0" applyNumberFormat="1" applyFont="1" applyFill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4" fontId="3" fillId="7" borderId="1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 wrapText="1"/>
      <protection locked="0"/>
    </xf>
    <xf numFmtId="0" fontId="4" fillId="2" borderId="11" xfId="3" applyFont="1" applyFill="1" applyBorder="1" applyAlignment="1">
      <alignment horizontal="center" vertical="center" wrapText="1"/>
      <protection locked="0"/>
    </xf>
    <xf numFmtId="0" fontId="4" fillId="2" borderId="9" xfId="3" applyFont="1" applyFill="1" applyBorder="1" applyAlignment="1">
      <alignment horizontal="center" vertical="center" wrapText="1"/>
      <protection locked="0"/>
    </xf>
    <xf numFmtId="0" fontId="4" fillId="2" borderId="12" xfId="3" applyFont="1" applyFill="1" applyBorder="1" applyAlignment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 52" xfId="2"/>
    <cellStyle name="Normal 9" xfId="4"/>
    <cellStyle name="Normal_FU I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3"/>
  <sheetViews>
    <sheetView tabSelected="1" topLeftCell="A13" zoomScaleNormal="100" workbookViewId="0">
      <pane ySplit="10" topLeftCell="A71" activePane="bottomLeft" state="frozen"/>
      <selection activeCell="A13" sqref="A13"/>
      <selection pane="bottomLeft" activeCell="C84" sqref="C84"/>
    </sheetView>
  </sheetViews>
  <sheetFormatPr defaultColWidth="9.1796875" defaultRowHeight="12" x14ac:dyDescent="0.3"/>
  <cols>
    <col min="1" max="1" width="1.1796875" style="25" customWidth="1"/>
    <col min="2" max="2" width="9" style="32" customWidth="1"/>
    <col min="3" max="3" width="57.54296875" style="25" customWidth="1"/>
    <col min="4" max="4" width="19" style="25" customWidth="1"/>
    <col min="5" max="5" width="9.26953125" style="32" bestFit="1" customWidth="1"/>
    <col min="6" max="6" width="14.81640625" style="32" customWidth="1"/>
    <col min="7" max="7" width="10.1796875" style="32" bestFit="1" customWidth="1"/>
    <col min="8" max="8" width="16.54296875" style="32" bestFit="1" customWidth="1"/>
    <col min="9" max="9" width="12.26953125" style="32" customWidth="1"/>
    <col min="10" max="10" width="15.7265625" style="32" bestFit="1" customWidth="1"/>
    <col min="11" max="11" width="10.36328125" style="32" bestFit="1" customWidth="1"/>
    <col min="12" max="12" width="15.7265625" style="32" bestFit="1" customWidth="1"/>
    <col min="13" max="13" width="16.54296875" style="32" bestFit="1" customWidth="1"/>
    <col min="14" max="16384" width="9.1796875" style="25"/>
  </cols>
  <sheetData>
    <row r="1" spans="2:13" s="4" customFormat="1" hidden="1" x14ac:dyDescent="0.35">
      <c r="B1" s="1"/>
      <c r="C1" s="1"/>
      <c r="D1" s="1"/>
      <c r="E1" s="2"/>
      <c r="F1" s="3"/>
      <c r="G1" s="3"/>
      <c r="H1" s="3"/>
      <c r="I1" s="3"/>
      <c r="J1" s="3"/>
      <c r="K1" s="3"/>
      <c r="L1" s="3"/>
      <c r="M1" s="3"/>
    </row>
    <row r="2" spans="2:13" s="4" customFormat="1" ht="24.75" hidden="1" customHeight="1" x14ac:dyDescent="0.35">
      <c r="B2" s="106" t="s">
        <v>14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2:13" s="4" customFormat="1" ht="7.5" customHeight="1" x14ac:dyDescent="0.3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2:13" s="4" customFormat="1" ht="14.9" hidden="1" customHeight="1" x14ac:dyDescent="0.35">
      <c r="B4" s="108" t="s">
        <v>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2:13" s="4" customFormat="1" ht="16.5" hidden="1" customHeight="1" x14ac:dyDescent="0.35">
      <c r="B5" s="108" t="s">
        <v>1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2:13" s="4" customFormat="1" ht="16.5" hidden="1" customHeight="1" thickBot="1" x14ac:dyDescent="0.4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2:13" s="4" customFormat="1" ht="16.5" hidden="1" customHeight="1" thickBot="1" x14ac:dyDescent="0.4">
      <c r="B7" s="109" t="s">
        <v>2</v>
      </c>
      <c r="C7" s="6" t="s">
        <v>10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s="4" customFormat="1" ht="16.5" hidden="1" customHeight="1" thickBot="1" x14ac:dyDescent="0.4">
      <c r="B8" s="110"/>
      <c r="C8" s="7" t="s">
        <v>11</v>
      </c>
      <c r="D8" s="2"/>
      <c r="E8" s="2"/>
      <c r="F8" s="2"/>
      <c r="G8" s="2"/>
      <c r="H8" s="8"/>
      <c r="I8" s="9" t="s">
        <v>3</v>
      </c>
      <c r="J8" s="9"/>
      <c r="K8" s="9"/>
      <c r="L8" s="15"/>
      <c r="M8" s="49" t="e">
        <f>M82</f>
        <v>#REF!</v>
      </c>
    </row>
    <row r="9" spans="2:13" s="4" customFormat="1" ht="16.5" hidden="1" customHeight="1" thickBot="1" x14ac:dyDescent="0.4">
      <c r="B9" s="13" t="s">
        <v>4</v>
      </c>
      <c r="C9" s="14" t="s">
        <v>12</v>
      </c>
      <c r="D9" s="2"/>
      <c r="E9" s="2"/>
      <c r="F9" s="2"/>
      <c r="G9" s="2"/>
      <c r="H9" s="8"/>
      <c r="I9" s="9" t="s">
        <v>3</v>
      </c>
      <c r="J9" s="9"/>
      <c r="K9" s="9"/>
      <c r="L9" s="15"/>
      <c r="M9" s="50" t="e">
        <f>M8/2.67</f>
        <v>#REF!</v>
      </c>
    </row>
    <row r="10" spans="2:13" s="4" customFormat="1" ht="16.5" hidden="1" customHeight="1" thickBot="1" x14ac:dyDescent="0.4">
      <c r="B10" s="13" t="s">
        <v>5</v>
      </c>
      <c r="C10" s="14" t="s">
        <v>6</v>
      </c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s="4" customFormat="1" ht="16.5" hidden="1" customHeight="1" thickBot="1" x14ac:dyDescent="0.4">
      <c r="B11" s="13" t="s">
        <v>7</v>
      </c>
      <c r="C11" s="14" t="s">
        <v>13</v>
      </c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s="4" customFormat="1" ht="25.4" customHeight="1" x14ac:dyDescent="0.35">
      <c r="B12" s="106" t="s">
        <v>15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</row>
    <row r="13" spans="2:13" s="4" customFormat="1" ht="17.899999999999999" customHeight="1" x14ac:dyDescent="0.35"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</row>
    <row r="14" spans="2:13" s="4" customFormat="1" ht="29.9" customHeight="1" x14ac:dyDescent="0.35">
      <c r="B14" s="119" t="s">
        <v>16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spans="2:13" s="4" customFormat="1" ht="10.9" customHeight="1" thickBot="1" x14ac:dyDescent="0.4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</row>
    <row r="16" spans="2:13" s="4" customFormat="1" ht="16.5" hidden="1" customHeight="1" x14ac:dyDescent="0.3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s="4" customFormat="1" ht="31.9" hidden="1" customHeight="1" x14ac:dyDescent="0.35">
      <c r="B17" s="109" t="s">
        <v>20</v>
      </c>
      <c r="C17" s="73" t="s">
        <v>19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s="4" customFormat="1" ht="28.5" hidden="1" customHeight="1" thickBot="1" x14ac:dyDescent="0.4">
      <c r="B18" s="110"/>
      <c r="C18" s="72"/>
      <c r="D18" s="5"/>
      <c r="E18" s="5"/>
      <c r="F18" s="5"/>
      <c r="G18" s="5"/>
      <c r="H18" s="117" t="s">
        <v>17</v>
      </c>
      <c r="I18" s="118"/>
      <c r="J18" s="118"/>
      <c r="K18" s="10"/>
      <c r="L18" s="11"/>
      <c r="M18" s="12" t="e">
        <f>M82</f>
        <v>#REF!</v>
      </c>
    </row>
    <row r="19" spans="2:13" s="4" customFormat="1" ht="31.9" hidden="1" customHeight="1" thickBot="1" x14ac:dyDescent="0.4">
      <c r="B19" s="13" t="s">
        <v>4</v>
      </c>
      <c r="C19" s="14" t="s">
        <v>60</v>
      </c>
      <c r="D19" s="5"/>
      <c r="E19" s="5"/>
      <c r="F19" s="5"/>
      <c r="G19" s="5"/>
      <c r="H19" s="117" t="s">
        <v>18</v>
      </c>
      <c r="I19" s="118"/>
      <c r="J19" s="118"/>
      <c r="K19" s="9"/>
      <c r="L19" s="15"/>
      <c r="M19" s="16" t="e">
        <f>M18/2.88</f>
        <v>#REF!</v>
      </c>
    </row>
    <row r="20" spans="2:13" s="4" customFormat="1" ht="16.5" hidden="1" customHeight="1" thickBot="1" x14ac:dyDescent="0.4">
      <c r="B20" s="13" t="s">
        <v>22</v>
      </c>
      <c r="C20" s="14" t="s">
        <v>61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s="4" customFormat="1" ht="16.5" hidden="1" customHeight="1" thickBot="1" x14ac:dyDescent="0.4">
      <c r="B21" s="13" t="s">
        <v>21</v>
      </c>
      <c r="C21" s="14" t="s">
        <v>62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s="4" customFormat="1" ht="33.4" customHeight="1" x14ac:dyDescent="0.35">
      <c r="B22" s="111" t="s">
        <v>8</v>
      </c>
      <c r="C22" s="113" t="s">
        <v>23</v>
      </c>
      <c r="D22" s="113" t="s">
        <v>27</v>
      </c>
      <c r="E22" s="115" t="s">
        <v>24</v>
      </c>
      <c r="F22" s="115"/>
      <c r="G22" s="116" t="s">
        <v>32</v>
      </c>
      <c r="H22" s="116"/>
      <c r="I22" s="120" t="s">
        <v>31</v>
      </c>
      <c r="J22" s="120"/>
      <c r="K22" s="116" t="s">
        <v>30</v>
      </c>
      <c r="L22" s="116"/>
      <c r="M22" s="121" t="s">
        <v>29</v>
      </c>
    </row>
    <row r="23" spans="2:13" s="4" customFormat="1" ht="44.9" customHeight="1" x14ac:dyDescent="0.35">
      <c r="B23" s="112"/>
      <c r="C23" s="114"/>
      <c r="D23" s="114"/>
      <c r="E23" s="17" t="s">
        <v>9</v>
      </c>
      <c r="F23" s="18" t="s">
        <v>25</v>
      </c>
      <c r="G23" s="18" t="s">
        <v>26</v>
      </c>
      <c r="H23" s="18" t="s">
        <v>28</v>
      </c>
      <c r="I23" s="18" t="s">
        <v>26</v>
      </c>
      <c r="J23" s="18" t="s">
        <v>28</v>
      </c>
      <c r="K23" s="18" t="s">
        <v>26</v>
      </c>
      <c r="L23" s="18" t="s">
        <v>28</v>
      </c>
      <c r="M23" s="122"/>
    </row>
    <row r="24" spans="2:13" s="22" customFormat="1" x14ac:dyDescent="0.35">
      <c r="B24" s="19">
        <v>1</v>
      </c>
      <c r="C24" s="20">
        <v>3</v>
      </c>
      <c r="D24" s="20">
        <v>4</v>
      </c>
      <c r="E24" s="20">
        <v>5</v>
      </c>
      <c r="F24" s="20">
        <v>6</v>
      </c>
      <c r="G24" s="20">
        <v>7</v>
      </c>
      <c r="H24" s="20">
        <v>8</v>
      </c>
      <c r="I24" s="20">
        <v>9</v>
      </c>
      <c r="J24" s="20">
        <v>10</v>
      </c>
      <c r="K24" s="20">
        <v>11</v>
      </c>
      <c r="L24" s="20">
        <v>12</v>
      </c>
      <c r="M24" s="21">
        <v>13</v>
      </c>
    </row>
    <row r="25" spans="2:13" s="33" customFormat="1" x14ac:dyDescent="0.35">
      <c r="B25" s="51"/>
      <c r="C25" s="52" t="s">
        <v>38</v>
      </c>
      <c r="D25" s="53"/>
      <c r="E25" s="53"/>
      <c r="F25" s="54"/>
      <c r="G25" s="59"/>
      <c r="H25" s="59"/>
      <c r="I25" s="59"/>
      <c r="J25" s="59"/>
      <c r="K25" s="59"/>
      <c r="L25" s="59"/>
      <c r="M25" s="59"/>
    </row>
    <row r="26" spans="2:13" s="33" customFormat="1" x14ac:dyDescent="0.35">
      <c r="B26" s="51"/>
      <c r="C26" s="87" t="s">
        <v>85</v>
      </c>
      <c r="D26" s="101" t="s">
        <v>49</v>
      </c>
      <c r="E26" s="101"/>
      <c r="F26" s="102">
        <v>7</v>
      </c>
      <c r="G26" s="103"/>
      <c r="H26" s="103"/>
      <c r="I26" s="103"/>
      <c r="J26" s="103"/>
      <c r="K26" s="103"/>
      <c r="L26" s="103"/>
      <c r="M26" s="103"/>
    </row>
    <row r="27" spans="2:13" s="33" customFormat="1" x14ac:dyDescent="0.35">
      <c r="B27" s="51"/>
      <c r="C27" s="97" t="s">
        <v>86</v>
      </c>
      <c r="D27" s="35" t="s">
        <v>49</v>
      </c>
      <c r="E27" s="35"/>
      <c r="F27" s="37">
        <v>7</v>
      </c>
      <c r="G27" s="89"/>
      <c r="H27" s="89"/>
      <c r="I27" s="89"/>
      <c r="J27" s="89">
        <f>I27*F27</f>
        <v>0</v>
      </c>
      <c r="K27" s="89"/>
      <c r="L27" s="89"/>
      <c r="M27" s="89">
        <f>L27+J27+H27</f>
        <v>0</v>
      </c>
    </row>
    <row r="28" spans="2:13" s="33" customFormat="1" x14ac:dyDescent="0.35">
      <c r="B28" s="51"/>
      <c r="C28" s="97" t="s">
        <v>87</v>
      </c>
      <c r="D28" s="35" t="s">
        <v>58</v>
      </c>
      <c r="E28" s="35"/>
      <c r="F28" s="37">
        <v>1</v>
      </c>
      <c r="G28" s="89"/>
      <c r="H28" s="89"/>
      <c r="I28" s="89"/>
      <c r="J28" s="89"/>
      <c r="K28" s="89"/>
      <c r="L28" s="89">
        <f>K28*F28</f>
        <v>0</v>
      </c>
      <c r="M28" s="89">
        <f>L28+J28+H28</f>
        <v>0</v>
      </c>
    </row>
    <row r="29" spans="2:13" s="33" customFormat="1" x14ac:dyDescent="0.35">
      <c r="B29" s="51"/>
      <c r="C29" s="97" t="s">
        <v>88</v>
      </c>
      <c r="D29" s="35" t="s">
        <v>65</v>
      </c>
      <c r="E29" s="35"/>
      <c r="F29" s="37">
        <v>7</v>
      </c>
      <c r="G29" s="89"/>
      <c r="H29" s="89"/>
      <c r="I29" s="89"/>
      <c r="J29" s="89"/>
      <c r="K29" s="89"/>
      <c r="L29" s="89">
        <f>K29*F29</f>
        <v>0</v>
      </c>
      <c r="M29" s="89">
        <f>L29+J29+H29</f>
        <v>0</v>
      </c>
    </row>
    <row r="30" spans="2:13" s="33" customFormat="1" x14ac:dyDescent="0.35">
      <c r="B30" s="51"/>
      <c r="C30" s="92" t="s">
        <v>63</v>
      </c>
      <c r="D30" s="93" t="s">
        <v>65</v>
      </c>
      <c r="E30" s="93"/>
      <c r="F30" s="100">
        <v>7</v>
      </c>
      <c r="G30" s="94"/>
      <c r="H30" s="94"/>
      <c r="I30" s="94"/>
      <c r="J30" s="94"/>
      <c r="K30" s="94"/>
      <c r="L30" s="94"/>
      <c r="M30" s="95"/>
    </row>
    <row r="31" spans="2:13" s="33" customFormat="1" x14ac:dyDescent="0.35">
      <c r="B31" s="51"/>
      <c r="C31" s="34" t="s">
        <v>64</v>
      </c>
      <c r="D31" s="24" t="s">
        <v>65</v>
      </c>
      <c r="E31" s="96"/>
      <c r="F31" s="37">
        <v>7</v>
      </c>
      <c r="G31" s="38"/>
      <c r="H31" s="38">
        <f>G31*F31</f>
        <v>0</v>
      </c>
      <c r="I31" s="38"/>
      <c r="J31" s="38">
        <f t="shared" ref="J31:J34" si="0">I31*F31</f>
        <v>0</v>
      </c>
      <c r="K31" s="38"/>
      <c r="L31" s="38">
        <f t="shared" ref="L31:L34" si="1">K31*F31</f>
        <v>0</v>
      </c>
      <c r="M31" s="48">
        <f t="shared" ref="M31:M33" si="2">L31+J31+H31</f>
        <v>0</v>
      </c>
    </row>
    <row r="32" spans="2:13" s="33" customFormat="1" x14ac:dyDescent="0.35">
      <c r="B32" s="51"/>
      <c r="C32" s="97" t="s">
        <v>66</v>
      </c>
      <c r="D32" s="24" t="s">
        <v>45</v>
      </c>
      <c r="E32" s="35"/>
      <c r="F32" s="37">
        <f>E32*F30</f>
        <v>0</v>
      </c>
      <c r="G32" s="38"/>
      <c r="H32" s="38">
        <f t="shared" ref="H32:H33" si="3">G32*F32</f>
        <v>0</v>
      </c>
      <c r="I32" s="38"/>
      <c r="J32" s="38">
        <f t="shared" si="0"/>
        <v>0</v>
      </c>
      <c r="K32" s="38"/>
      <c r="L32" s="38">
        <f t="shared" si="1"/>
        <v>0</v>
      </c>
      <c r="M32" s="48">
        <f t="shared" si="2"/>
        <v>0</v>
      </c>
    </row>
    <row r="33" spans="2:13" s="33" customFormat="1" ht="24" x14ac:dyDescent="0.35">
      <c r="B33" s="51"/>
      <c r="C33" s="34" t="s">
        <v>67</v>
      </c>
      <c r="D33" s="24" t="s">
        <v>45</v>
      </c>
      <c r="E33" s="96"/>
      <c r="F33" s="37">
        <f>F30*E33</f>
        <v>0</v>
      </c>
      <c r="G33" s="38"/>
      <c r="H33" s="38">
        <f t="shared" si="3"/>
        <v>0</v>
      </c>
      <c r="I33" s="38"/>
      <c r="J33" s="38">
        <f t="shared" si="0"/>
        <v>0</v>
      </c>
      <c r="K33" s="38"/>
      <c r="L33" s="38">
        <f t="shared" si="1"/>
        <v>0</v>
      </c>
      <c r="M33" s="48">
        <f t="shared" si="2"/>
        <v>0</v>
      </c>
    </row>
    <row r="34" spans="2:13" s="33" customFormat="1" x14ac:dyDescent="0.35">
      <c r="B34" s="51"/>
      <c r="C34" s="34" t="s">
        <v>68</v>
      </c>
      <c r="D34" s="24" t="s">
        <v>69</v>
      </c>
      <c r="E34" s="35"/>
      <c r="F34" s="37">
        <f>E34*F30</f>
        <v>0</v>
      </c>
      <c r="G34" s="38"/>
      <c r="H34" s="38">
        <f>G34*F34</f>
        <v>0</v>
      </c>
      <c r="I34" s="38"/>
      <c r="J34" s="38">
        <f t="shared" si="0"/>
        <v>0</v>
      </c>
      <c r="K34" s="38"/>
      <c r="L34" s="38">
        <f t="shared" si="1"/>
        <v>0</v>
      </c>
      <c r="M34" s="48">
        <f>L34+J34+H34</f>
        <v>0</v>
      </c>
    </row>
    <row r="35" spans="2:13" s="33" customFormat="1" x14ac:dyDescent="0.35">
      <c r="B35" s="51"/>
      <c r="C35" s="34" t="s">
        <v>70</v>
      </c>
      <c r="D35" s="24" t="s">
        <v>65</v>
      </c>
      <c r="E35" s="35"/>
      <c r="F35" s="37">
        <f t="shared" ref="F35" si="4">E35*F31</f>
        <v>0</v>
      </c>
      <c r="G35" s="38"/>
      <c r="H35" s="38">
        <f t="shared" ref="H35:H39" si="5">G35*F35</f>
        <v>0</v>
      </c>
      <c r="I35" s="38"/>
      <c r="J35" s="38"/>
      <c r="K35" s="38"/>
      <c r="L35" s="38"/>
      <c r="M35" s="48">
        <f t="shared" ref="M35:M40" si="6">L35+J35+H35</f>
        <v>0</v>
      </c>
    </row>
    <row r="36" spans="2:13" s="33" customFormat="1" x14ac:dyDescent="0.35">
      <c r="B36" s="51"/>
      <c r="C36" s="98" t="s">
        <v>71</v>
      </c>
      <c r="D36" s="24" t="s">
        <v>46</v>
      </c>
      <c r="E36" s="24"/>
      <c r="F36" s="37">
        <v>0.1</v>
      </c>
      <c r="G36" s="38"/>
      <c r="H36" s="38">
        <f t="shared" si="5"/>
        <v>0</v>
      </c>
      <c r="I36" s="38"/>
      <c r="J36" s="38"/>
      <c r="K36" s="38"/>
      <c r="L36" s="38"/>
      <c r="M36" s="48">
        <f t="shared" si="6"/>
        <v>0</v>
      </c>
    </row>
    <row r="37" spans="2:13" s="33" customFormat="1" x14ac:dyDescent="0.35">
      <c r="B37" s="51"/>
      <c r="C37" s="34" t="s">
        <v>72</v>
      </c>
      <c r="D37" s="24" t="s">
        <v>46</v>
      </c>
      <c r="E37" s="24"/>
      <c r="F37" s="37">
        <v>0.2</v>
      </c>
      <c r="G37" s="38"/>
      <c r="H37" s="38">
        <f t="shared" si="5"/>
        <v>0</v>
      </c>
      <c r="I37" s="38"/>
      <c r="J37" s="38"/>
      <c r="K37" s="38"/>
      <c r="L37" s="38"/>
      <c r="M37" s="48">
        <f t="shared" si="6"/>
        <v>0</v>
      </c>
    </row>
    <row r="38" spans="2:13" s="33" customFormat="1" x14ac:dyDescent="0.35">
      <c r="B38" s="51"/>
      <c r="C38" s="34" t="s">
        <v>73</v>
      </c>
      <c r="D38" s="24" t="s">
        <v>46</v>
      </c>
      <c r="E38" s="24"/>
      <c r="F38" s="37">
        <v>0.12</v>
      </c>
      <c r="G38" s="38"/>
      <c r="H38" s="38">
        <f t="shared" si="5"/>
        <v>0</v>
      </c>
      <c r="I38" s="38"/>
      <c r="J38" s="38"/>
      <c r="K38" s="38"/>
      <c r="L38" s="38"/>
      <c r="M38" s="48"/>
    </row>
    <row r="39" spans="2:13" s="33" customFormat="1" x14ac:dyDescent="0.35">
      <c r="B39" s="51"/>
      <c r="C39" s="34" t="s">
        <v>33</v>
      </c>
      <c r="D39" s="24" t="s">
        <v>65</v>
      </c>
      <c r="E39" s="35"/>
      <c r="F39" s="37">
        <f>E39*F31</f>
        <v>0</v>
      </c>
      <c r="G39" s="38"/>
      <c r="H39" s="38">
        <f t="shared" si="5"/>
        <v>0</v>
      </c>
      <c r="I39" s="38"/>
      <c r="J39" s="38"/>
      <c r="K39" s="38"/>
      <c r="L39" s="38"/>
      <c r="M39" s="48">
        <f t="shared" si="6"/>
        <v>0</v>
      </c>
    </row>
    <row r="40" spans="2:13" s="33" customFormat="1" x14ac:dyDescent="0.35">
      <c r="B40" s="51"/>
      <c r="C40" s="34" t="s">
        <v>74</v>
      </c>
      <c r="D40" s="24"/>
      <c r="E40" s="35"/>
      <c r="F40" s="37"/>
      <c r="G40" s="38"/>
      <c r="H40" s="38"/>
      <c r="I40" s="38"/>
      <c r="J40" s="38"/>
      <c r="K40" s="38"/>
      <c r="L40" s="38"/>
      <c r="M40" s="48">
        <f t="shared" si="6"/>
        <v>0</v>
      </c>
    </row>
    <row r="41" spans="2:13" s="33" customFormat="1" x14ac:dyDescent="0.35">
      <c r="B41" s="51"/>
      <c r="C41" s="104" t="s">
        <v>89</v>
      </c>
      <c r="D41" s="104" t="s">
        <v>69</v>
      </c>
      <c r="E41" s="87"/>
      <c r="F41" s="41">
        <v>166</v>
      </c>
      <c r="G41" s="43"/>
      <c r="H41" s="43"/>
      <c r="I41" s="43"/>
      <c r="J41" s="43"/>
      <c r="K41" s="43"/>
      <c r="L41" s="43"/>
      <c r="M41" s="43"/>
    </row>
    <row r="42" spans="2:13" s="33" customFormat="1" x14ac:dyDescent="0.35">
      <c r="B42" s="51"/>
      <c r="C42" s="34" t="s">
        <v>86</v>
      </c>
      <c r="D42" s="24" t="s">
        <v>69</v>
      </c>
      <c r="E42" s="35"/>
      <c r="F42" s="37">
        <f>E42*F41</f>
        <v>0</v>
      </c>
      <c r="G42" s="38"/>
      <c r="H42" s="38"/>
      <c r="I42" s="38"/>
      <c r="J42" s="38">
        <f>I42*F42</f>
        <v>0</v>
      </c>
      <c r="K42" s="38"/>
      <c r="L42" s="38"/>
      <c r="M42" s="38">
        <f>L42+J42+H42</f>
        <v>0</v>
      </c>
    </row>
    <row r="43" spans="2:13" s="33" customFormat="1" x14ac:dyDescent="0.35">
      <c r="B43" s="51"/>
      <c r="C43" s="34" t="s">
        <v>33</v>
      </c>
      <c r="D43" s="24" t="s">
        <v>49</v>
      </c>
      <c r="E43" s="35"/>
      <c r="F43" s="37">
        <v>5</v>
      </c>
      <c r="G43" s="38"/>
      <c r="H43" s="38">
        <f>G43*F43</f>
        <v>0</v>
      </c>
      <c r="I43" s="38"/>
      <c r="J43" s="38"/>
      <c r="K43" s="38"/>
      <c r="L43" s="38"/>
      <c r="M43" s="38">
        <f t="shared" ref="M43:M50" si="7">L43+J43+H43</f>
        <v>0</v>
      </c>
    </row>
    <row r="44" spans="2:13" s="33" customFormat="1" x14ac:dyDescent="0.35">
      <c r="B44" s="51"/>
      <c r="C44" s="34" t="s">
        <v>90</v>
      </c>
      <c r="D44" s="24" t="s">
        <v>58</v>
      </c>
      <c r="E44" s="35"/>
      <c r="F44" s="37">
        <v>2</v>
      </c>
      <c r="G44" s="38"/>
      <c r="H44" s="38"/>
      <c r="I44" s="38"/>
      <c r="J44" s="38"/>
      <c r="K44" s="38"/>
      <c r="L44" s="38">
        <f>K44*F44</f>
        <v>0</v>
      </c>
      <c r="M44" s="38">
        <f t="shared" si="7"/>
        <v>0</v>
      </c>
    </row>
    <row r="45" spans="2:13" s="33" customFormat="1" x14ac:dyDescent="0.35">
      <c r="B45" s="51"/>
      <c r="C45" s="34"/>
      <c r="D45" s="24"/>
      <c r="E45" s="35"/>
      <c r="F45" s="37"/>
      <c r="G45" s="38"/>
      <c r="H45" s="38"/>
      <c r="I45" s="38"/>
      <c r="J45" s="38"/>
      <c r="K45" s="38"/>
      <c r="L45" s="38"/>
      <c r="M45" s="38">
        <f t="shared" si="7"/>
        <v>0</v>
      </c>
    </row>
    <row r="46" spans="2:13" s="33" customFormat="1" x14ac:dyDescent="0.35">
      <c r="B46" s="51"/>
      <c r="C46" s="34"/>
      <c r="D46" s="24"/>
      <c r="E46" s="35"/>
      <c r="F46" s="37"/>
      <c r="G46" s="38"/>
      <c r="H46" s="38"/>
      <c r="I46" s="38"/>
      <c r="J46" s="38"/>
      <c r="K46" s="38"/>
      <c r="L46" s="38"/>
      <c r="M46" s="38">
        <f t="shared" si="7"/>
        <v>0</v>
      </c>
    </row>
    <row r="47" spans="2:13" s="33" customFormat="1" x14ac:dyDescent="0.35">
      <c r="B47" s="51"/>
      <c r="C47" s="34"/>
      <c r="D47" s="24"/>
      <c r="E47" s="35"/>
      <c r="F47" s="37"/>
      <c r="G47" s="38"/>
      <c r="H47" s="38"/>
      <c r="I47" s="38"/>
      <c r="J47" s="38"/>
      <c r="K47" s="38"/>
      <c r="L47" s="38"/>
      <c r="M47" s="38">
        <f t="shared" si="7"/>
        <v>0</v>
      </c>
    </row>
    <row r="48" spans="2:13" s="33" customFormat="1" x14ac:dyDescent="0.35">
      <c r="B48" s="51"/>
      <c r="C48" s="34"/>
      <c r="D48" s="24"/>
      <c r="E48" s="35"/>
      <c r="F48" s="37"/>
      <c r="G48" s="38"/>
      <c r="H48" s="38"/>
      <c r="I48" s="38"/>
      <c r="J48" s="38"/>
      <c r="K48" s="38"/>
      <c r="L48" s="38"/>
      <c r="M48" s="38">
        <f t="shared" si="7"/>
        <v>0</v>
      </c>
    </row>
    <row r="49" spans="2:13" s="33" customFormat="1" x14ac:dyDescent="0.35">
      <c r="B49" s="51"/>
      <c r="C49" s="34"/>
      <c r="D49" s="24"/>
      <c r="E49" s="35"/>
      <c r="F49" s="37"/>
      <c r="G49" s="38"/>
      <c r="H49" s="38"/>
      <c r="I49" s="38"/>
      <c r="J49" s="38"/>
      <c r="K49" s="38"/>
      <c r="L49" s="38"/>
      <c r="M49" s="38">
        <f t="shared" si="7"/>
        <v>0</v>
      </c>
    </row>
    <row r="50" spans="2:13" s="33" customFormat="1" x14ac:dyDescent="0.35">
      <c r="B50" s="51"/>
      <c r="C50" s="34"/>
      <c r="D50" s="24"/>
      <c r="E50" s="35"/>
      <c r="F50" s="37"/>
      <c r="G50" s="38"/>
      <c r="H50" s="38"/>
      <c r="I50" s="38"/>
      <c r="J50" s="38"/>
      <c r="K50" s="38"/>
      <c r="L50" s="38"/>
      <c r="M50" s="38">
        <f t="shared" si="7"/>
        <v>0</v>
      </c>
    </row>
    <row r="51" spans="2:13" s="23" customFormat="1" x14ac:dyDescent="0.35">
      <c r="B51" s="46"/>
      <c r="C51" s="39" t="s">
        <v>50</v>
      </c>
      <c r="D51" s="39" t="s">
        <v>59</v>
      </c>
      <c r="E51" s="40"/>
      <c r="F51" s="90">
        <v>166</v>
      </c>
      <c r="G51" s="42"/>
      <c r="H51" s="42"/>
      <c r="I51" s="91"/>
      <c r="J51" s="44"/>
      <c r="K51" s="44"/>
      <c r="L51" s="44"/>
      <c r="M51" s="45"/>
    </row>
    <row r="52" spans="2:13" s="23" customFormat="1" x14ac:dyDescent="0.35">
      <c r="B52" s="46"/>
      <c r="C52" s="34" t="s">
        <v>34</v>
      </c>
      <c r="D52" s="24" t="s">
        <v>59</v>
      </c>
      <c r="E52" s="56"/>
      <c r="F52" s="57">
        <f>F51*E52</f>
        <v>0</v>
      </c>
      <c r="G52" s="38"/>
      <c r="H52" s="38">
        <f t="shared" ref="H52:H54" si="8">G52*F52</f>
        <v>0</v>
      </c>
      <c r="I52" s="38"/>
      <c r="J52" s="38">
        <f t="shared" ref="J52:J64" si="9">I52*F52</f>
        <v>0</v>
      </c>
      <c r="K52" s="38"/>
      <c r="L52" s="38">
        <f t="shared" ref="L52:L64" si="10">K52*F52</f>
        <v>0</v>
      </c>
      <c r="M52" s="48">
        <f t="shared" ref="M52:M64" si="11">L52+J52+H52</f>
        <v>0</v>
      </c>
    </row>
    <row r="53" spans="2:13" s="23" customFormat="1" ht="15" customHeight="1" x14ac:dyDescent="0.35">
      <c r="B53" s="46"/>
      <c r="C53" s="55" t="s">
        <v>35</v>
      </c>
      <c r="D53" s="99" t="s">
        <v>47</v>
      </c>
      <c r="E53" s="56"/>
      <c r="F53" s="57">
        <f>E53*F51</f>
        <v>0</v>
      </c>
      <c r="G53" s="38"/>
      <c r="H53" s="38">
        <f t="shared" si="8"/>
        <v>0</v>
      </c>
      <c r="I53" s="38"/>
      <c r="J53" s="38">
        <f t="shared" si="9"/>
        <v>0</v>
      </c>
      <c r="K53" s="38"/>
      <c r="L53" s="38">
        <f t="shared" si="10"/>
        <v>0</v>
      </c>
      <c r="M53" s="48">
        <f t="shared" si="11"/>
        <v>0</v>
      </c>
    </row>
    <row r="54" spans="2:13" s="23" customFormat="1" ht="18.75" customHeight="1" x14ac:dyDescent="0.35">
      <c r="B54" s="46"/>
      <c r="C54" s="55" t="s">
        <v>36</v>
      </c>
      <c r="D54" s="99" t="s">
        <v>47</v>
      </c>
      <c r="E54" s="56"/>
      <c r="F54" s="57">
        <f>E54*F51</f>
        <v>0</v>
      </c>
      <c r="G54" s="38"/>
      <c r="H54" s="38">
        <f t="shared" si="8"/>
        <v>0</v>
      </c>
      <c r="I54" s="38"/>
      <c r="J54" s="38">
        <f t="shared" si="9"/>
        <v>0</v>
      </c>
      <c r="K54" s="38"/>
      <c r="L54" s="38">
        <f t="shared" si="10"/>
        <v>0</v>
      </c>
      <c r="M54" s="48">
        <f t="shared" si="11"/>
        <v>0</v>
      </c>
    </row>
    <row r="55" spans="2:13" s="23" customFormat="1" x14ac:dyDescent="0.35">
      <c r="B55" s="46"/>
      <c r="C55" s="34" t="s">
        <v>82</v>
      </c>
      <c r="D55" s="35" t="s">
        <v>76</v>
      </c>
      <c r="E55" s="36"/>
      <c r="F55" s="37">
        <v>240</v>
      </c>
      <c r="G55" s="38"/>
      <c r="H55" s="38">
        <f>G55*F55</f>
        <v>0</v>
      </c>
      <c r="I55" s="38"/>
      <c r="J55" s="38">
        <f t="shared" si="9"/>
        <v>0</v>
      </c>
      <c r="K55" s="38"/>
      <c r="L55" s="38">
        <f t="shared" si="10"/>
        <v>0</v>
      </c>
      <c r="M55" s="48">
        <f t="shared" si="11"/>
        <v>0</v>
      </c>
    </row>
    <row r="56" spans="2:13" s="23" customFormat="1" x14ac:dyDescent="0.35">
      <c r="B56" s="46"/>
      <c r="C56" s="34" t="s">
        <v>81</v>
      </c>
      <c r="D56" s="35" t="s">
        <v>76</v>
      </c>
      <c r="E56" s="36"/>
      <c r="F56" s="37">
        <v>30</v>
      </c>
      <c r="G56" s="38"/>
      <c r="H56" s="38">
        <f t="shared" ref="H56:H64" si="12">G56*F56</f>
        <v>0</v>
      </c>
      <c r="I56" s="38"/>
      <c r="J56" s="38"/>
      <c r="K56" s="38"/>
      <c r="L56" s="38"/>
      <c r="M56" s="48">
        <f t="shared" si="11"/>
        <v>0</v>
      </c>
    </row>
    <row r="57" spans="2:13" s="23" customFormat="1" x14ac:dyDescent="0.35">
      <c r="B57" s="46"/>
      <c r="C57" s="34" t="s">
        <v>79</v>
      </c>
      <c r="D57" s="35" t="s">
        <v>76</v>
      </c>
      <c r="E57" s="36"/>
      <c r="F57" s="37">
        <v>500</v>
      </c>
      <c r="G57" s="38"/>
      <c r="H57" s="38">
        <f t="shared" si="12"/>
        <v>0</v>
      </c>
      <c r="I57" s="38"/>
      <c r="J57" s="38"/>
      <c r="K57" s="38"/>
      <c r="L57" s="38"/>
      <c r="M57" s="48">
        <f t="shared" si="11"/>
        <v>0</v>
      </c>
    </row>
    <row r="58" spans="2:13" s="23" customFormat="1" x14ac:dyDescent="0.35">
      <c r="B58" s="46"/>
      <c r="C58" s="34" t="s">
        <v>80</v>
      </c>
      <c r="D58" s="35" t="s">
        <v>76</v>
      </c>
      <c r="E58" s="36"/>
      <c r="F58" s="37">
        <v>280</v>
      </c>
      <c r="G58" s="38"/>
      <c r="H58" s="38">
        <f t="shared" si="12"/>
        <v>0</v>
      </c>
      <c r="I58" s="38"/>
      <c r="J58" s="38"/>
      <c r="K58" s="38"/>
      <c r="L58" s="38"/>
      <c r="M58" s="48">
        <f t="shared" si="11"/>
        <v>0</v>
      </c>
    </row>
    <row r="59" spans="2:13" s="23" customFormat="1" x14ac:dyDescent="0.35">
      <c r="B59" s="46"/>
      <c r="C59" s="34" t="s">
        <v>75</v>
      </c>
      <c r="D59" s="35" t="s">
        <v>76</v>
      </c>
      <c r="E59" s="36"/>
      <c r="F59" s="37">
        <v>90</v>
      </c>
      <c r="G59" s="38"/>
      <c r="H59" s="38">
        <f t="shared" si="12"/>
        <v>0</v>
      </c>
      <c r="I59" s="38"/>
      <c r="J59" s="38"/>
      <c r="K59" s="38"/>
      <c r="L59" s="38"/>
      <c r="M59" s="48">
        <f t="shared" si="11"/>
        <v>0</v>
      </c>
    </row>
    <row r="60" spans="2:13" s="23" customFormat="1" x14ac:dyDescent="0.35">
      <c r="B60" s="46"/>
      <c r="C60" s="34" t="s">
        <v>51</v>
      </c>
      <c r="D60" s="35" t="s">
        <v>59</v>
      </c>
      <c r="E60" s="36"/>
      <c r="F60" s="37">
        <v>18</v>
      </c>
      <c r="G60" s="38"/>
      <c r="H60" s="38">
        <f t="shared" si="12"/>
        <v>0</v>
      </c>
      <c r="I60" s="38"/>
      <c r="J60" s="38"/>
      <c r="K60" s="38"/>
      <c r="L60" s="38"/>
      <c r="M60" s="48">
        <f t="shared" si="11"/>
        <v>0</v>
      </c>
    </row>
    <row r="61" spans="2:13" s="23" customFormat="1" x14ac:dyDescent="0.35">
      <c r="B61" s="46"/>
      <c r="C61" s="34" t="s">
        <v>83</v>
      </c>
      <c r="D61" s="35" t="s">
        <v>59</v>
      </c>
      <c r="E61" s="36"/>
      <c r="F61" s="37">
        <f>E61*F51</f>
        <v>0</v>
      </c>
      <c r="G61" s="38"/>
      <c r="H61" s="38">
        <f t="shared" si="12"/>
        <v>0</v>
      </c>
      <c r="I61" s="38"/>
      <c r="J61" s="38"/>
      <c r="K61" s="38"/>
      <c r="L61" s="38"/>
      <c r="M61" s="48">
        <f t="shared" si="11"/>
        <v>0</v>
      </c>
    </row>
    <row r="62" spans="2:13" s="23" customFormat="1" x14ac:dyDescent="0.35">
      <c r="B62" s="46"/>
      <c r="C62" s="34" t="s">
        <v>84</v>
      </c>
      <c r="D62" s="35" t="s">
        <v>49</v>
      </c>
      <c r="E62" s="36"/>
      <c r="F62" s="37">
        <f>E62*F51</f>
        <v>0</v>
      </c>
      <c r="G62" s="38"/>
      <c r="H62" s="38">
        <f t="shared" si="12"/>
        <v>0</v>
      </c>
      <c r="I62" s="38"/>
      <c r="J62" s="38"/>
      <c r="K62" s="38"/>
      <c r="L62" s="38"/>
      <c r="M62" s="48">
        <f t="shared" si="11"/>
        <v>0</v>
      </c>
    </row>
    <row r="63" spans="2:13" s="23" customFormat="1" x14ac:dyDescent="0.35">
      <c r="B63" s="46"/>
      <c r="C63" s="55" t="s">
        <v>37</v>
      </c>
      <c r="D63" s="58" t="s">
        <v>45</v>
      </c>
      <c r="E63" s="56"/>
      <c r="F63" s="57">
        <v>5</v>
      </c>
      <c r="G63" s="38"/>
      <c r="H63" s="38">
        <f t="shared" si="12"/>
        <v>0</v>
      </c>
      <c r="I63" s="38"/>
      <c r="J63" s="38">
        <f t="shared" si="9"/>
        <v>0</v>
      </c>
      <c r="K63" s="38"/>
      <c r="L63" s="38">
        <f t="shared" si="10"/>
        <v>0</v>
      </c>
      <c r="M63" s="48">
        <f t="shared" si="11"/>
        <v>0</v>
      </c>
    </row>
    <row r="64" spans="2:13" s="23" customFormat="1" x14ac:dyDescent="0.35">
      <c r="B64" s="46"/>
      <c r="C64" s="55" t="s">
        <v>33</v>
      </c>
      <c r="D64" s="58" t="s">
        <v>49</v>
      </c>
      <c r="E64" s="56"/>
      <c r="F64" s="57">
        <v>10</v>
      </c>
      <c r="G64" s="38"/>
      <c r="H64" s="38">
        <f t="shared" si="12"/>
        <v>0</v>
      </c>
      <c r="I64" s="38"/>
      <c r="J64" s="38">
        <f t="shared" si="9"/>
        <v>0</v>
      </c>
      <c r="K64" s="38"/>
      <c r="L64" s="38">
        <f t="shared" si="10"/>
        <v>0</v>
      </c>
      <c r="M64" s="48">
        <f t="shared" si="11"/>
        <v>0</v>
      </c>
    </row>
    <row r="65" spans="2:13" s="23" customFormat="1" ht="26" x14ac:dyDescent="0.35">
      <c r="B65" s="46"/>
      <c r="C65" s="75" t="s">
        <v>77</v>
      </c>
      <c r="D65" s="75" t="s">
        <v>52</v>
      </c>
      <c r="E65" s="76">
        <v>1</v>
      </c>
      <c r="F65" s="77">
        <f>F51</f>
        <v>166</v>
      </c>
      <c r="G65" s="78"/>
      <c r="H65" s="79"/>
      <c r="I65" s="78"/>
      <c r="J65" s="79"/>
      <c r="K65" s="78"/>
      <c r="L65" s="79"/>
      <c r="M65" s="80"/>
    </row>
    <row r="66" spans="2:13" s="23" customFormat="1" ht="13" x14ac:dyDescent="0.35">
      <c r="B66" s="46"/>
      <c r="C66" s="81" t="s">
        <v>34</v>
      </c>
      <c r="D66" s="82" t="s">
        <v>52</v>
      </c>
      <c r="E66" s="83"/>
      <c r="F66" s="84">
        <f>E66*F65</f>
        <v>0</v>
      </c>
      <c r="G66" s="47"/>
      <c r="H66" s="85"/>
      <c r="I66" s="47"/>
      <c r="J66" s="85">
        <f>I66*F66</f>
        <v>0</v>
      </c>
      <c r="K66" s="47"/>
      <c r="L66" s="85"/>
      <c r="M66" s="86">
        <f>L66+J66+H66</f>
        <v>0</v>
      </c>
    </row>
    <row r="67" spans="2:13" s="23" customFormat="1" ht="13" x14ac:dyDescent="0.35">
      <c r="B67" s="46"/>
      <c r="C67" s="55" t="s">
        <v>78</v>
      </c>
      <c r="D67" s="58" t="s">
        <v>45</v>
      </c>
      <c r="E67" s="56"/>
      <c r="F67" s="57">
        <f>E67*F65</f>
        <v>0</v>
      </c>
      <c r="G67" s="38"/>
      <c r="H67" s="74">
        <f>G67*F67</f>
        <v>0</v>
      </c>
      <c r="I67" s="38"/>
      <c r="J67" s="74"/>
      <c r="K67" s="38"/>
      <c r="L67" s="74"/>
      <c r="M67" s="86">
        <f t="shared" ref="M67:M72" si="13">L67+J67+H67</f>
        <v>0</v>
      </c>
    </row>
    <row r="68" spans="2:13" s="23" customFormat="1" ht="13" x14ac:dyDescent="0.35">
      <c r="B68" s="46"/>
      <c r="C68" s="55" t="s">
        <v>53</v>
      </c>
      <c r="D68" s="58" t="s">
        <v>52</v>
      </c>
      <c r="E68" s="56"/>
      <c r="F68" s="57">
        <v>115.6</v>
      </c>
      <c r="G68" s="38"/>
      <c r="H68" s="74">
        <f>G68*F68</f>
        <v>0</v>
      </c>
      <c r="I68" s="38"/>
      <c r="J68" s="74"/>
      <c r="K68" s="38"/>
      <c r="L68" s="74"/>
      <c r="M68" s="86">
        <f t="shared" si="13"/>
        <v>0</v>
      </c>
    </row>
    <row r="69" spans="2:13" s="23" customFormat="1" ht="13" x14ac:dyDescent="0.35">
      <c r="B69" s="46"/>
      <c r="C69" s="55" t="s">
        <v>54</v>
      </c>
      <c r="D69" s="58" t="s">
        <v>49</v>
      </c>
      <c r="E69" s="56"/>
      <c r="F69" s="57">
        <f>E69*F65</f>
        <v>0</v>
      </c>
      <c r="G69" s="38"/>
      <c r="H69" s="74">
        <f>G69*F69</f>
        <v>0</v>
      </c>
      <c r="I69" s="38"/>
      <c r="J69" s="74"/>
      <c r="K69" s="38"/>
      <c r="L69" s="74"/>
      <c r="M69" s="86">
        <f t="shared" si="13"/>
        <v>0</v>
      </c>
    </row>
    <row r="70" spans="2:13" s="23" customFormat="1" ht="13" x14ac:dyDescent="0.35">
      <c r="B70" s="46"/>
      <c r="C70" s="55" t="s">
        <v>56</v>
      </c>
      <c r="D70" s="58" t="s">
        <v>55</v>
      </c>
      <c r="E70" s="56"/>
      <c r="F70" s="57">
        <v>500</v>
      </c>
      <c r="G70" s="38"/>
      <c r="H70" s="74">
        <f>G70*F70</f>
        <v>0</v>
      </c>
      <c r="I70" s="38"/>
      <c r="J70" s="74"/>
      <c r="K70" s="38"/>
      <c r="L70" s="74"/>
      <c r="M70" s="86">
        <f t="shared" si="13"/>
        <v>0</v>
      </c>
    </row>
    <row r="71" spans="2:13" s="23" customFormat="1" ht="13" x14ac:dyDescent="0.35">
      <c r="B71" s="46"/>
      <c r="C71" s="55" t="s">
        <v>57</v>
      </c>
      <c r="D71" s="58" t="s">
        <v>58</v>
      </c>
      <c r="E71" s="56"/>
      <c r="F71" s="57">
        <f>E71*F65</f>
        <v>0</v>
      </c>
      <c r="G71" s="38"/>
      <c r="H71" s="74">
        <f t="shared" ref="H71:H72" si="14">G71*F71</f>
        <v>0</v>
      </c>
      <c r="I71" s="38"/>
      <c r="J71" s="74"/>
      <c r="K71" s="38"/>
      <c r="L71" s="74">
        <f>K71*F71</f>
        <v>0</v>
      </c>
      <c r="M71" s="86">
        <f t="shared" si="13"/>
        <v>0</v>
      </c>
    </row>
    <row r="72" spans="2:13" s="23" customFormat="1" ht="13" x14ac:dyDescent="0.35">
      <c r="B72" s="46"/>
      <c r="C72" s="55" t="s">
        <v>33</v>
      </c>
      <c r="D72" s="58" t="s">
        <v>49</v>
      </c>
      <c r="E72" s="56"/>
      <c r="F72" s="57">
        <f>E72*F65</f>
        <v>0</v>
      </c>
      <c r="G72" s="38"/>
      <c r="H72" s="74">
        <f t="shared" si="14"/>
        <v>0</v>
      </c>
      <c r="I72" s="38"/>
      <c r="J72" s="74"/>
      <c r="K72" s="38"/>
      <c r="L72" s="74"/>
      <c r="M72" s="86">
        <f t="shared" si="13"/>
        <v>0</v>
      </c>
    </row>
    <row r="73" spans="2:13" s="23" customFormat="1" ht="19.399999999999999" customHeight="1" x14ac:dyDescent="0.35">
      <c r="B73" s="46"/>
      <c r="C73" s="88"/>
      <c r="D73" s="58"/>
      <c r="E73" s="56"/>
      <c r="F73" s="57"/>
      <c r="G73" s="38"/>
      <c r="H73" s="74"/>
      <c r="I73" s="38"/>
      <c r="J73" s="74"/>
      <c r="K73" s="38"/>
      <c r="L73" s="74"/>
      <c r="M73" s="86"/>
    </row>
    <row r="74" spans="2:13" s="23" customFormat="1" x14ac:dyDescent="0.35">
      <c r="B74" s="61"/>
      <c r="C74" s="62" t="s">
        <v>44</v>
      </c>
      <c r="D74" s="26"/>
      <c r="E74" s="62"/>
      <c r="F74" s="63"/>
      <c r="G74" s="63"/>
      <c r="H74" s="27">
        <f>SUM(H27:H73)</f>
        <v>0</v>
      </c>
      <c r="I74" s="64"/>
      <c r="J74" s="27">
        <f>SUM(J27:J73)</f>
        <v>0</v>
      </c>
      <c r="K74" s="64"/>
      <c r="L74" s="27">
        <f>SUM(L27:L73)</f>
        <v>0</v>
      </c>
      <c r="M74" s="27">
        <f>L74+J74+H74</f>
        <v>0</v>
      </c>
    </row>
    <row r="75" spans="2:13" s="22" customFormat="1" ht="24" x14ac:dyDescent="0.35">
      <c r="B75" s="65"/>
      <c r="C75" s="17" t="s">
        <v>39</v>
      </c>
      <c r="D75" s="28"/>
      <c r="E75" s="60"/>
      <c r="F75" s="66"/>
      <c r="G75" s="66"/>
      <c r="H75" s="67"/>
      <c r="I75" s="67"/>
      <c r="J75" s="67"/>
      <c r="K75" s="67"/>
      <c r="L75" s="67"/>
      <c r="M75" s="29">
        <f>D75*H74</f>
        <v>0</v>
      </c>
    </row>
    <row r="76" spans="2:13" s="22" customFormat="1" x14ac:dyDescent="0.35">
      <c r="B76" s="65"/>
      <c r="C76" s="60" t="s">
        <v>40</v>
      </c>
      <c r="D76" s="17"/>
      <c r="E76" s="60"/>
      <c r="F76" s="66"/>
      <c r="G76" s="66"/>
      <c r="H76" s="67"/>
      <c r="I76" s="67"/>
      <c r="J76" s="67"/>
      <c r="K76" s="67"/>
      <c r="L76" s="67"/>
      <c r="M76" s="29">
        <f>M75+M74</f>
        <v>0</v>
      </c>
    </row>
    <row r="77" spans="2:13" s="22" customFormat="1" x14ac:dyDescent="0.35">
      <c r="B77" s="65"/>
      <c r="C77" s="60" t="s">
        <v>41</v>
      </c>
      <c r="D77" s="28"/>
      <c r="E77" s="60"/>
      <c r="F77" s="66"/>
      <c r="G77" s="66"/>
      <c r="H77" s="67"/>
      <c r="I77" s="67"/>
      <c r="J77" s="67"/>
      <c r="K77" s="67"/>
      <c r="L77" s="67"/>
      <c r="M77" s="29" t="e">
        <f>#REF!*D77</f>
        <v>#REF!</v>
      </c>
    </row>
    <row r="78" spans="2:13" s="22" customFormat="1" x14ac:dyDescent="0.35">
      <c r="B78" s="65"/>
      <c r="C78" s="60" t="s">
        <v>40</v>
      </c>
      <c r="D78" s="17"/>
      <c r="E78" s="60"/>
      <c r="F78" s="66"/>
      <c r="G78" s="66"/>
      <c r="H78" s="67"/>
      <c r="I78" s="67"/>
      <c r="J78" s="67"/>
      <c r="K78" s="67"/>
      <c r="L78" s="67"/>
      <c r="M78" s="29" t="e">
        <f>#REF!+M77</f>
        <v>#REF!</v>
      </c>
    </row>
    <row r="79" spans="2:13" s="22" customFormat="1" x14ac:dyDescent="0.35">
      <c r="B79" s="65"/>
      <c r="C79" s="60" t="s">
        <v>42</v>
      </c>
      <c r="D79" s="28"/>
      <c r="E79" s="60"/>
      <c r="F79" s="66"/>
      <c r="G79" s="66"/>
      <c r="H79" s="67"/>
      <c r="I79" s="67"/>
      <c r="J79" s="67"/>
      <c r="K79" s="67"/>
      <c r="L79" s="67"/>
      <c r="M79" s="29" t="e">
        <f>M78*D79</f>
        <v>#REF!</v>
      </c>
    </row>
    <row r="80" spans="2:13" s="22" customFormat="1" x14ac:dyDescent="0.35">
      <c r="B80" s="65"/>
      <c r="C80" s="60" t="s">
        <v>40</v>
      </c>
      <c r="D80" s="17"/>
      <c r="E80" s="60"/>
      <c r="F80" s="66"/>
      <c r="G80" s="66"/>
      <c r="H80" s="67"/>
      <c r="I80" s="67"/>
      <c r="J80" s="67"/>
      <c r="K80" s="67"/>
      <c r="L80" s="67"/>
      <c r="M80" s="29" t="e">
        <f>M78+M79</f>
        <v>#REF!</v>
      </c>
    </row>
    <row r="81" spans="2:13" s="22" customFormat="1" x14ac:dyDescent="0.35">
      <c r="B81" s="65"/>
      <c r="C81" s="60" t="s">
        <v>43</v>
      </c>
      <c r="D81" s="28">
        <v>0.18</v>
      </c>
      <c r="E81" s="60"/>
      <c r="F81" s="66"/>
      <c r="G81" s="66"/>
      <c r="H81" s="67"/>
      <c r="I81" s="67"/>
      <c r="J81" s="67"/>
      <c r="K81" s="67"/>
      <c r="L81" s="67"/>
      <c r="M81" s="29" t="e">
        <f>#REF!*D81</f>
        <v>#REF!</v>
      </c>
    </row>
    <row r="82" spans="2:13" s="22" customFormat="1" ht="12.5" thickBot="1" x14ac:dyDescent="0.4">
      <c r="B82" s="68"/>
      <c r="C82" s="69" t="s">
        <v>40</v>
      </c>
      <c r="D82" s="30"/>
      <c r="E82" s="69"/>
      <c r="F82" s="70"/>
      <c r="G82" s="70"/>
      <c r="H82" s="71"/>
      <c r="I82" s="71"/>
      <c r="J82" s="71"/>
      <c r="K82" s="71"/>
      <c r="L82" s="71"/>
      <c r="M82" s="31" t="e">
        <f>M81+#REF!</f>
        <v>#REF!</v>
      </c>
    </row>
    <row r="83" spans="2:13" x14ac:dyDescent="0.3">
      <c r="B83" s="105" t="s">
        <v>48</v>
      </c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</row>
  </sheetData>
  <autoFilter ref="B22:M83">
    <filterColumn colId="3" showButton="0"/>
    <filterColumn colId="5" showButton="0"/>
    <filterColumn colId="7" showButton="0"/>
    <filterColumn colId="9" showButton="0"/>
  </autoFilter>
  <mergeCells count="21">
    <mergeCell ref="B15:M15"/>
    <mergeCell ref="B17:B18"/>
    <mergeCell ref="I22:J22"/>
    <mergeCell ref="K22:L22"/>
    <mergeCell ref="M22:M23"/>
    <mergeCell ref="B83:M83"/>
    <mergeCell ref="B2:M2"/>
    <mergeCell ref="B3:M3"/>
    <mergeCell ref="B4:M4"/>
    <mergeCell ref="B5:M5"/>
    <mergeCell ref="B7:B8"/>
    <mergeCell ref="B22:B23"/>
    <mergeCell ref="C22:C23"/>
    <mergeCell ref="D22:D23"/>
    <mergeCell ref="E22:F22"/>
    <mergeCell ref="G22:H22"/>
    <mergeCell ref="B12:M12"/>
    <mergeCell ref="B13:M13"/>
    <mergeCell ref="H18:J18"/>
    <mergeCell ref="H19:J19"/>
    <mergeCell ref="B14:M14"/>
  </mergeCells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Akaki Romelashvili</dc:creator>
  <cp:lastModifiedBy>Ana Badzaghua</cp:lastModifiedBy>
  <dcterms:created xsi:type="dcterms:W3CDTF">2015-06-05T18:17:20Z</dcterms:created>
  <dcterms:modified xsi:type="dcterms:W3CDTF">2026-05-18T13:30:38Z</dcterms:modified>
</cp:coreProperties>
</file>