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250"/>
  </bookViews>
  <sheets>
    <sheet name="路基工程最终拟定劳务工作量价格清单" sheetId="2" r:id="rId1"/>
    <sheet name="路基工程最终拟定劳务工作量清单" sheetId="5" state="hidden" r:id="rId2"/>
    <sheet name="路基分段土石方统计表" sheetId="3" state="hidden" r:id="rId3"/>
  </sheets>
  <externalReferences>
    <externalReference r:id="rId4"/>
  </externalReferences>
  <definedNames>
    <definedName name="工料机价">[1]Sheet1!$A$1:$F$219</definedName>
    <definedName name="_xlnm.Print_Area" localSheetId="0">路基工程最终拟定劳务工作量价格清单!$A$1:$J$10</definedName>
    <definedName name="_xlnm.Print_Area" localSheetId="1">路基工程最终拟定劳务工作量清单!$A$1:$J$17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<sst xmlns="http://schemas.openxmlformats.org/spreadsheetml/2006/main" count="145" uniqueCount="109">
  <si>
    <r>
      <rPr>
        <b/>
        <sz val="16"/>
        <color theme="1"/>
        <rFont val="宋体"/>
        <charset val="134"/>
      </rPr>
      <t>附件</t>
    </r>
    <r>
      <rPr>
        <b/>
        <sz val="16"/>
        <color theme="1"/>
        <rFont val="Sylfaen"/>
        <charset val="134"/>
      </rPr>
      <t>-</t>
    </r>
    <r>
      <rPr>
        <b/>
        <sz val="16"/>
        <color theme="1"/>
        <rFont val="宋体"/>
        <charset val="134"/>
      </rPr>
      <t>三工区土石方专业分包工作量价格清单</t>
    </r>
    <r>
      <rPr>
        <b/>
        <sz val="16"/>
        <color theme="1"/>
        <rFont val="Sylfaen"/>
        <charset val="134"/>
      </rPr>
      <t xml:space="preserve">
Attachment – Schedule of Prices for Earthwork &amp; Rockwork Professional Subcontracting – Work Zone 3</t>
    </r>
  </si>
  <si>
    <r>
      <rPr>
        <sz val="10.5"/>
        <color theme="1"/>
        <rFont val="宋体"/>
        <charset val="134"/>
      </rPr>
      <t>拉里人民币汇率</t>
    </r>
  </si>
  <si>
    <r>
      <rPr>
        <sz val="12"/>
        <color theme="1"/>
        <rFont val="宋体"/>
        <charset val="134"/>
      </rPr>
      <t>清单细目编号</t>
    </r>
    <r>
      <rPr>
        <sz val="12"/>
        <color theme="1"/>
        <rFont val="Sylfaen"/>
        <charset val="134"/>
      </rPr>
      <t xml:space="preserve">
Item No.</t>
    </r>
  </si>
  <si>
    <r>
      <rPr>
        <sz val="12"/>
        <color theme="1"/>
        <rFont val="宋体"/>
        <charset val="134"/>
      </rPr>
      <t>清单细目名称</t>
    </r>
    <r>
      <rPr>
        <sz val="12"/>
        <color theme="1"/>
        <rFont val="Sylfaen"/>
        <charset val="134"/>
      </rPr>
      <t xml:space="preserve">
Description of Item</t>
    </r>
  </si>
  <si>
    <r>
      <rPr>
        <sz val="12"/>
        <color theme="1"/>
        <rFont val="宋体"/>
        <charset val="134"/>
      </rPr>
      <t>单位</t>
    </r>
    <r>
      <rPr>
        <sz val="12"/>
        <color theme="1"/>
        <rFont val="Sylfaen"/>
        <charset val="134"/>
      </rPr>
      <t xml:space="preserve"> 
Unit</t>
    </r>
  </si>
  <si>
    <r>
      <rPr>
        <sz val="12"/>
        <color theme="1"/>
        <rFont val="宋体"/>
        <charset val="134"/>
      </rPr>
      <t>工程量</t>
    </r>
    <r>
      <rPr>
        <sz val="12"/>
        <color theme="1"/>
        <rFont val="Sylfaen"/>
        <charset val="134"/>
      </rPr>
      <t>Quantity</t>
    </r>
  </si>
  <si>
    <r>
      <rPr>
        <sz val="12"/>
        <color theme="1"/>
        <rFont val="宋体"/>
        <charset val="134"/>
      </rPr>
      <t>最终合同价</t>
    </r>
    <r>
      <rPr>
        <sz val="12"/>
        <color theme="1"/>
        <rFont val="Sylfaen"/>
        <charset val="134"/>
      </rPr>
      <t xml:space="preserve">
</t>
    </r>
    <r>
      <rPr>
        <sz val="12"/>
        <color theme="1"/>
        <rFont val="宋体"/>
        <charset val="134"/>
      </rPr>
      <t>（不含税）</t>
    </r>
    <r>
      <rPr>
        <sz val="12"/>
        <color theme="1"/>
        <rFont val="Sylfaen"/>
        <charset val="134"/>
      </rPr>
      <t xml:space="preserve">
Final Contract Rate (excl. VAT) </t>
    </r>
  </si>
  <si>
    <r>
      <rPr>
        <sz val="12"/>
        <color theme="1"/>
        <rFont val="宋体"/>
        <charset val="134"/>
      </rPr>
      <t>主要工作内容</t>
    </r>
    <r>
      <rPr>
        <sz val="12"/>
        <color theme="1"/>
        <rFont val="Sylfaen"/>
        <charset val="134"/>
      </rPr>
      <t xml:space="preserve">
Scope of Work</t>
    </r>
  </si>
  <si>
    <r>
      <rPr>
        <sz val="12"/>
        <color theme="1"/>
        <rFont val="宋体"/>
        <charset val="134"/>
      </rPr>
      <t>费用组成</t>
    </r>
    <r>
      <rPr>
        <sz val="12"/>
        <color theme="1"/>
        <rFont val="Sylfaen"/>
        <charset val="134"/>
      </rPr>
      <t xml:space="preserve">
Cost Composition</t>
    </r>
  </si>
  <si>
    <r>
      <rPr>
        <sz val="12"/>
        <color theme="1"/>
        <rFont val="宋体"/>
        <charset val="134"/>
      </rPr>
      <t>计量规则</t>
    </r>
    <r>
      <rPr>
        <sz val="12"/>
        <color theme="1"/>
        <rFont val="Sylfaen"/>
        <charset val="134"/>
      </rPr>
      <t xml:space="preserve">
Measurement Rules</t>
    </r>
  </si>
  <si>
    <r>
      <rPr>
        <sz val="12"/>
        <color theme="1"/>
        <rFont val="宋体"/>
        <charset val="134"/>
      </rPr>
      <t>备注</t>
    </r>
    <r>
      <rPr>
        <sz val="12"/>
        <color theme="1"/>
        <rFont val="Sylfaen"/>
        <charset val="134"/>
      </rPr>
      <t>Remarks</t>
    </r>
  </si>
  <si>
    <r>
      <rPr>
        <sz val="12"/>
        <color theme="1"/>
        <rFont val="宋体"/>
        <charset val="134"/>
      </rPr>
      <t>单价</t>
    </r>
    <r>
      <rPr>
        <sz val="12"/>
        <color theme="1"/>
        <rFont val="Sylfaen"/>
        <charset val="134"/>
      </rPr>
      <t xml:space="preserve">
Unit Rate (GEL)</t>
    </r>
  </si>
  <si>
    <r>
      <rPr>
        <sz val="12"/>
        <color theme="1"/>
        <rFont val="宋体"/>
        <charset val="134"/>
      </rPr>
      <t>小计</t>
    </r>
    <r>
      <rPr>
        <sz val="12"/>
        <color theme="1"/>
        <rFont val="Sylfaen"/>
        <charset val="134"/>
      </rPr>
      <t xml:space="preserve">
Total 
</t>
    </r>
    <r>
      <rPr>
        <sz val="12"/>
        <color theme="1"/>
        <rFont val="宋体"/>
        <charset val="134"/>
      </rPr>
      <t>（</t>
    </r>
    <r>
      <rPr>
        <sz val="12"/>
        <color theme="1"/>
        <rFont val="Sylfaen"/>
        <charset val="134"/>
      </rPr>
      <t>GEL</t>
    </r>
    <r>
      <rPr>
        <sz val="12"/>
        <color theme="1"/>
        <rFont val="宋体"/>
        <charset val="134"/>
      </rPr>
      <t>）</t>
    </r>
  </si>
  <si>
    <r>
      <rPr>
        <sz val="12"/>
        <rFont val="宋体"/>
        <charset val="134"/>
      </rPr>
      <t>土方开挖</t>
    </r>
  </si>
  <si>
    <t>BCM</t>
  </si>
  <si>
    <r>
      <rPr>
        <sz val="12"/>
        <rFont val="宋体"/>
        <charset val="0"/>
      </rPr>
      <t>普通土的开挖、装车、运输至投标人自选的合法弃渣场、场内推平压实、全流程环保管理。包含施工期间的临时边坡修整、临时排水沟开挖及维护、开挖面及运输道路的临时防排水措施。</t>
    </r>
    <r>
      <rPr>
        <sz val="12"/>
        <rFont val="Sylfaen"/>
        <charset val="0"/>
      </rPr>
      <t xml:space="preserve"> 
Excavation of ordinary soil, loading, and transport to the legal spoil disposal site selected by the Subcontractor, including spreading and compaction within the disposal site, and full-process environmental management. Also includes temporary slope trimming, excavation and maintenance of temporary drainage ditches, and temporary surface and haul road drainage measures during construction.</t>
    </r>
  </si>
  <si>
    <r>
      <rPr>
        <sz val="12"/>
        <rFont val="宋体"/>
        <charset val="0"/>
      </rPr>
      <t>综合单价为全费用全运距单价。数量为暂估，按实结算。</t>
    </r>
    <r>
      <rPr>
        <sz val="12"/>
        <rFont val="Sylfaen"/>
        <charset val="0"/>
      </rPr>
      <t xml:space="preserve">
The unit rate is an all-inclusive rate covering all costs and all haul distances. The quantity is provisional and subject to adjustment based on actual measured work.</t>
    </r>
  </si>
  <si>
    <r>
      <rPr>
        <sz val="12"/>
        <rFont val="宋体"/>
        <charset val="134"/>
      </rPr>
      <t>按设计断面面积，</t>
    </r>
    <r>
      <rPr>
        <sz val="12"/>
        <rFont val="Sylfaen"/>
        <charset val="134"/>
      </rPr>
      <t xml:space="preserve">
</t>
    </r>
    <r>
      <rPr>
        <sz val="12"/>
        <rFont val="宋体"/>
        <charset val="134"/>
      </rPr>
      <t>以天然方体积计算</t>
    </r>
    <r>
      <rPr>
        <sz val="12"/>
        <rFont val="Sylfaen"/>
        <charset val="134"/>
      </rPr>
      <t xml:space="preserve">
Measured in natural cubic metres (BCM) based on the designed cross-sectional area.</t>
    </r>
  </si>
  <si>
    <r>
      <t>10+500-12+300:82
12+300-12+440:1.5
1+260-1+380</t>
    </r>
    <r>
      <rPr>
        <sz val="10.5"/>
        <color theme="1"/>
        <rFont val="宋体"/>
        <charset val="134"/>
      </rPr>
      <t>：</t>
    </r>
    <r>
      <rPr>
        <sz val="10.5"/>
        <color theme="1"/>
        <rFont val="Sylfaen"/>
        <charset val="134"/>
      </rPr>
      <t>0.2
T2+T3</t>
    </r>
    <r>
      <rPr>
        <sz val="10.5"/>
        <color theme="1"/>
        <rFont val="宋体"/>
        <charset val="134"/>
      </rPr>
      <t>出口：</t>
    </r>
    <r>
      <rPr>
        <sz val="10.5"/>
        <color theme="1"/>
        <rFont val="Sylfaen"/>
        <charset val="134"/>
      </rPr>
      <t xml:space="preserve">1
</t>
    </r>
  </si>
  <si>
    <r>
      <rPr>
        <sz val="12"/>
        <rFont val="宋体"/>
        <charset val="134"/>
      </rPr>
      <t>软石开挖</t>
    </r>
  </si>
  <si>
    <r>
      <rPr>
        <sz val="12"/>
        <rFont val="宋体"/>
        <charset val="134"/>
      </rPr>
      <t>软石</t>
    </r>
    <r>
      <rPr>
        <sz val="12"/>
        <rFont val="Sylfaen"/>
        <charset val="134"/>
      </rPr>
      <t>/</t>
    </r>
    <r>
      <rPr>
        <sz val="12"/>
        <rFont val="宋体"/>
        <charset val="134"/>
      </rPr>
      <t>次坚石的开挖（含机械破碎）、装车、运输至投标人自选的合法弃渣场、场内推平压实、全流程环保管理。包含施工期间的临时边坡修整、临时排水沟开挖及维护、开挖面及运输道路的临时防排水措施。</t>
    </r>
    <r>
      <rPr>
        <sz val="12"/>
        <rFont val="Sylfaen"/>
        <charset val="134"/>
      </rPr>
      <t xml:space="preserve">
Excavation of soft rock / hard soil (including mechanical breaking), loading, and transport to the legal spoil disposal site selected by the Subcontractor, including spreading and compaction within the disposal site, and full-process environmental management. Also includes temporary slope trimming, excavation and maintenance of temporary drainage ditches, and temporary surface and haul road drainage measures during construction.</t>
    </r>
  </si>
  <si>
    <r>
      <rPr>
        <sz val="12"/>
        <rFont val="宋体"/>
        <charset val="134"/>
      </rPr>
      <t>综合单价为全费用全运距单价。数量为暂估，按实结算。</t>
    </r>
    <r>
      <rPr>
        <sz val="12"/>
        <rFont val="Sylfaen"/>
        <charset val="134"/>
      </rPr>
      <t xml:space="preserve">
The unit rate is an all-inclusive rate covering all costs and all haul distances. The quantity is provisional and subject to adjustment based on actual measured work.</t>
    </r>
  </si>
  <si>
    <r>
      <t>B4</t>
    </r>
    <r>
      <rPr>
        <sz val="10.5"/>
        <color theme="1"/>
        <rFont val="宋体"/>
        <charset val="134"/>
      </rPr>
      <t>渣土转运约</t>
    </r>
    <r>
      <rPr>
        <sz val="10.5"/>
        <color theme="1"/>
        <rFont val="Sylfaen"/>
        <charset val="134"/>
      </rPr>
      <t>3.2</t>
    </r>
    <r>
      <rPr>
        <sz val="10.5"/>
        <color theme="1"/>
        <rFont val="宋体"/>
        <charset val="134"/>
      </rPr>
      <t>万</t>
    </r>
  </si>
  <si>
    <r>
      <rPr>
        <sz val="12"/>
        <rFont val="宋体"/>
        <charset val="134"/>
      </rPr>
      <t>坚石爆破开挖</t>
    </r>
  </si>
  <si>
    <r>
      <rPr>
        <sz val="12"/>
        <rFont val="宋体"/>
        <charset val="134"/>
      </rPr>
      <t>需爆破的坚硬岩石（含钻孔、爆破手续、炸药、安全防护）、开挖、装车、运输至投标人自选的合法弃渣场、场内推平压实、全流程环保管理。包含施工期间的临时边坡修整、临时排水沟开挖及维护、开挖面及运输道路的临时防排水措施。</t>
    </r>
    <r>
      <rPr>
        <sz val="12"/>
        <rFont val="Sylfaen"/>
        <charset val="134"/>
      </rPr>
      <t xml:space="preserve">
Excavation of hard rock by blasting (including drilling, all licences/permit applications, explosives supply, and safety protection), loading, and transport to the legal spoil disposal site selected by the Subcontractor, including spreading and compaction within the disposal site, and full-process environmental management. Also includes temporary slope trimming, excavation and maintenance of temporary drainage ditches, and temporary surface and haul road drainage measures during construction.</t>
    </r>
  </si>
  <si>
    <r>
      <rPr>
        <b/>
        <sz val="12"/>
        <rFont val="宋体"/>
        <charset val="0"/>
      </rPr>
      <t>合计（不含税）</t>
    </r>
    <r>
      <rPr>
        <b/>
        <sz val="12"/>
        <rFont val="Sylfaen"/>
        <charset val="0"/>
      </rPr>
      <t xml:space="preserve">
Subtotal (excl. VAT)</t>
    </r>
  </si>
  <si>
    <t>GEL</t>
  </si>
  <si>
    <r>
      <rPr>
        <b/>
        <sz val="12"/>
        <rFont val="宋体"/>
        <charset val="0"/>
      </rPr>
      <t>增值税</t>
    </r>
    <r>
      <rPr>
        <b/>
        <sz val="12"/>
        <rFont val="Sylfaen"/>
        <charset val="0"/>
      </rPr>
      <t xml:space="preserve">
VAT</t>
    </r>
  </si>
  <si>
    <t>/</t>
  </si>
  <si>
    <r>
      <rPr>
        <b/>
        <sz val="12"/>
        <rFont val="宋体"/>
        <charset val="0"/>
      </rPr>
      <t>税价合计</t>
    </r>
    <r>
      <rPr>
        <b/>
        <sz val="12"/>
        <rFont val="Sylfaen"/>
        <charset val="0"/>
      </rPr>
      <t xml:space="preserve">
Total incl. VAT</t>
    </r>
  </si>
  <si>
    <t>附件BC01-路基工程一阶段及T2隧道明挖拟定劳务工作量清单</t>
  </si>
  <si>
    <t>拉里人民币汇率</t>
  </si>
  <si>
    <t>清单细目编号</t>
  </si>
  <si>
    <t>清单细目名称</t>
  </si>
  <si>
    <t>单位</t>
  </si>
  <si>
    <t>主合同
约定数量</t>
  </si>
  <si>
    <t>1号补充协议
变更量</t>
  </si>
  <si>
    <t>变更后
工程量</t>
  </si>
  <si>
    <t>主要工作内容</t>
  </si>
  <si>
    <t>费用组成</t>
  </si>
  <si>
    <t>计量规则</t>
  </si>
  <si>
    <t>备注</t>
  </si>
  <si>
    <t>路基清表</t>
  </si>
  <si>
    <r>
      <rPr>
        <sz val="12"/>
        <rFont val="Times New Roman"/>
        <charset val="0"/>
      </rPr>
      <t>m</t>
    </r>
    <r>
      <rPr>
        <vertAlign val="superscript"/>
        <sz val="12"/>
        <rFont val="Times New Roman"/>
        <charset val="0"/>
      </rPr>
      <t>2</t>
    </r>
  </si>
  <si>
    <r>
      <rPr>
        <sz val="12"/>
        <rFont val="Times New Roman"/>
        <charset val="0"/>
      </rPr>
      <t>20cm</t>
    </r>
    <r>
      <rPr>
        <sz val="12"/>
        <rFont val="宋体"/>
        <charset val="0"/>
      </rPr>
      <t>厚表土清除（含杂物植被）</t>
    </r>
    <r>
      <rPr>
        <sz val="12"/>
        <rFont val="Times New Roman"/>
        <charset val="0"/>
      </rPr>
      <t>,1km</t>
    </r>
    <r>
      <rPr>
        <sz val="12"/>
        <rFont val="宋体"/>
        <charset val="0"/>
      </rPr>
      <t>内运输堆放以备再利用</t>
    </r>
    <r>
      <rPr>
        <sz val="12"/>
        <rFont val="Times New Roman"/>
        <charset val="0"/>
      </rPr>
      <t>,</t>
    </r>
    <r>
      <rPr>
        <sz val="12"/>
        <rFont val="宋体"/>
        <charset val="0"/>
      </rPr>
      <t>填方区域清表后的平整</t>
    </r>
    <r>
      <rPr>
        <sz val="12"/>
        <rFont val="Times New Roman"/>
        <charset val="0"/>
      </rPr>
      <t>,</t>
    </r>
    <r>
      <rPr>
        <sz val="12"/>
        <rFont val="宋体"/>
        <charset val="0"/>
      </rPr>
      <t>碾压。</t>
    </r>
  </si>
  <si>
    <r>
      <rPr>
        <sz val="12"/>
        <rFont val="宋体"/>
        <charset val="0"/>
      </rPr>
      <t>机械清除表土2</t>
    </r>
    <r>
      <rPr>
        <sz val="12"/>
        <rFont val="Times New Roman"/>
        <charset val="0"/>
      </rPr>
      <t>0cm</t>
    </r>
    <r>
      <rPr>
        <sz val="12"/>
        <rFont val="宋体"/>
        <charset val="0"/>
      </rPr>
      <t>厚，挖、装、运、卸至甲方指定地点的等一切工作内容（只限于填方段）</t>
    </r>
  </si>
  <si>
    <t>路基边坡红线界间面积计算</t>
  </si>
  <si>
    <t>土方开挖</t>
  </si>
  <si>
    <r>
      <rPr>
        <sz val="12"/>
        <rFont val="Times New Roman"/>
        <charset val="0"/>
      </rPr>
      <t>m</t>
    </r>
    <r>
      <rPr>
        <vertAlign val="superscript"/>
        <sz val="12"/>
        <rFont val="Times New Roman"/>
        <charset val="0"/>
      </rPr>
      <t>3</t>
    </r>
  </si>
  <si>
    <r>
      <rPr>
        <sz val="12"/>
        <rFont val="宋体"/>
        <charset val="0"/>
      </rPr>
      <t>清理现场、挖土（含边沟）、装车、将土方弃运</t>
    </r>
    <r>
      <rPr>
        <sz val="12"/>
        <rFont val="Times New Roman"/>
        <charset val="0"/>
      </rPr>
      <t xml:space="preserve">1km </t>
    </r>
    <r>
      <rPr>
        <sz val="12"/>
        <rFont val="宋体"/>
        <charset val="0"/>
      </rPr>
      <t>、卸、空回、清理余土石方、施工防排水、挖台阶、修坡捡底、路拱成型、边坡修整挖装等全部工作内容。</t>
    </r>
  </si>
  <si>
    <t>人工费、材料费、机械费、运杂费、水电费、临时设施费、文明施工、综合管理费、安全防护及其他一切费用。</t>
  </si>
  <si>
    <t>按设计断面面积，
以天然方体积计算</t>
  </si>
  <si>
    <r>
      <rPr>
        <sz val="10.5"/>
        <color theme="1"/>
        <rFont val="Times New Roman"/>
        <charset val="134"/>
      </rPr>
      <t>10+500-12+300:82
12+300-12+440:1.5
1+260-1+380</t>
    </r>
    <r>
      <rPr>
        <sz val="10.5"/>
        <color theme="1"/>
        <rFont val="宋体"/>
        <charset val="134"/>
      </rPr>
      <t>：</t>
    </r>
    <r>
      <rPr>
        <sz val="10.5"/>
        <color theme="1"/>
        <rFont val="Times New Roman"/>
        <charset val="134"/>
      </rPr>
      <t>0.2
T2+T3</t>
    </r>
    <r>
      <rPr>
        <sz val="10.5"/>
        <color theme="1"/>
        <rFont val="宋体"/>
        <charset val="134"/>
      </rPr>
      <t>出口：</t>
    </r>
    <r>
      <rPr>
        <sz val="10.5"/>
        <color theme="1"/>
        <rFont val="Times New Roman"/>
        <charset val="134"/>
      </rPr>
      <t xml:space="preserve">1
</t>
    </r>
  </si>
  <si>
    <t>其他机械开挖（渣场取料、便道维护等）</t>
  </si>
  <si>
    <t>挖土、装车、运输、卸土、修整、空回、清理余土等全部工序。</t>
  </si>
  <si>
    <r>
      <rPr>
        <sz val="10.5"/>
        <color theme="1"/>
        <rFont val="Times New Roman"/>
        <charset val="134"/>
      </rPr>
      <t>B4</t>
    </r>
    <r>
      <rPr>
        <sz val="10.5"/>
        <color theme="1"/>
        <rFont val="宋体"/>
        <charset val="134"/>
      </rPr>
      <t>渣土转运约</t>
    </r>
    <r>
      <rPr>
        <sz val="10.5"/>
        <color theme="1"/>
        <rFont val="Times New Roman"/>
        <charset val="134"/>
      </rPr>
      <t>3.2</t>
    </r>
    <r>
      <rPr>
        <sz val="10.5"/>
        <color theme="1"/>
        <rFont val="宋体"/>
        <charset val="134"/>
      </rPr>
      <t>万</t>
    </r>
  </si>
  <si>
    <t>软石开挖</t>
  </si>
  <si>
    <r>
      <rPr>
        <sz val="12"/>
        <rFont val="宋体"/>
        <charset val="134"/>
      </rPr>
      <t>含石方破碎、挖装、</t>
    </r>
    <r>
      <rPr>
        <sz val="12"/>
        <rFont val="Times New Roman"/>
        <charset val="134"/>
      </rPr>
      <t xml:space="preserve">1km </t>
    </r>
    <r>
      <rPr>
        <sz val="12"/>
        <rFont val="宋体"/>
        <charset val="134"/>
      </rPr>
      <t>内运输、卸、检底（形成路拱及边沟）刷坡、清理余石、防尘、防排水处理等全部工作内容。（整体或者局部需要破碎的开挖</t>
    </r>
    <r>
      <rPr>
        <sz val="12"/>
        <rFont val="Times New Roman"/>
        <charset val="134"/>
      </rPr>
      <t>)</t>
    </r>
  </si>
  <si>
    <t>坚石爆破开挖</t>
  </si>
  <si>
    <r>
      <rPr>
        <sz val="12"/>
        <rFont val="宋体"/>
        <charset val="134"/>
      </rPr>
      <t>要点封锁线路、警戒检查、消点开通线路、改装药包，处理盲炮，钻孔、装药、爆破、解小、清理，挖装、</t>
    </r>
    <r>
      <rPr>
        <sz val="12"/>
        <rFont val="Times New Roman"/>
        <charset val="134"/>
      </rPr>
      <t xml:space="preserve">1km </t>
    </r>
    <r>
      <rPr>
        <sz val="12"/>
        <rFont val="宋体"/>
        <charset val="134"/>
      </rPr>
      <t>内运输、卸、空回，检底（形成路拱及边沟）刷坡、清理余石、防尘、防排水处理等全部工作内容。</t>
    </r>
  </si>
  <si>
    <t>人工费、材料费（含火工品）、机械费、运杂费、水电费、临时设施费、文明施工、综合管理费、安全防护及其他一切费用。</t>
  </si>
  <si>
    <t>结构物基坑开挖</t>
  </si>
  <si>
    <r>
      <rPr>
        <sz val="12"/>
        <rFont val="宋体"/>
        <charset val="134"/>
      </rPr>
      <t>机械挖土至坑外</t>
    </r>
    <r>
      <rPr>
        <sz val="12"/>
        <rFont val="Times New Roman"/>
        <charset val="0"/>
      </rPr>
      <t>50</t>
    </r>
    <r>
      <rPr>
        <sz val="12"/>
        <rFont val="宋体"/>
        <charset val="134"/>
      </rPr>
      <t>米内堆放，多余土方运至工程师指定位置，刷坡、人工配合清理基底、修正基底、防排水及安全防护等全部工作内容。</t>
    </r>
  </si>
  <si>
    <t>以现场实际完成的设计（或变更设计）内的基坑开挖天然方体积计算</t>
  </si>
  <si>
    <t>路基填筑</t>
  </si>
  <si>
    <t>分层摊铺、平整、压实、临时排水、边坡（含路拱和水沟）修整、填料粒径分拣、厚度自检、压实度自检、取水洒水或翻晒、清理余土等全部工序的工作。</t>
  </si>
  <si>
    <r>
      <rPr>
        <sz val="12"/>
        <rFont val="宋体"/>
        <charset val="134"/>
      </rPr>
      <t>人工费、除土工材料外的所有材料费、机械费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含油料费）、运杂费、水电费、临时设施费、文明施工、综合管理费、安全防护及其他一切费用。</t>
    </r>
  </si>
  <si>
    <t>按设计断面面积以压实方方体积计算</t>
  </si>
  <si>
    <t>基坑回填</t>
  </si>
  <si>
    <t>挖运土石方，分层摊铺、平整、夯实、临时排水、填料粒径分拣、厚度自检、压实度自检、取水洒水或翻晒、清理余土等全部工序的工作。  (含各类基坑及墙台背回填)</t>
  </si>
  <si>
    <t>单价包含除材料的全部费用。</t>
  </si>
  <si>
    <t>以现场回填前实测尺寸体积与设计图示尺寸体积取小者计算</t>
  </si>
  <si>
    <t>抛石防护</t>
  </si>
  <si>
    <t>m3</t>
  </si>
  <si>
    <t>施工准备，搭、找平，选修片石/块石，装片石/块石，安砌、包裹土工布；场内材料运输、清理等全部工作内容。</t>
  </si>
  <si>
    <t>人工费、材料费（除片石/块石、土工布外）、机械费、运杂费、水电费、临时设施费、文明施工、综合管理费、安全防护及其他一切费用。</t>
  </si>
  <si>
    <t>按实际施工砌体尺寸计算体积</t>
  </si>
  <si>
    <t>超距离运输</t>
  </si>
  <si>
    <t>m3.km</t>
  </si>
  <si>
    <r>
      <rPr>
        <sz val="12"/>
        <rFont val="宋体"/>
        <charset val="134"/>
      </rPr>
      <t>土石方超过</t>
    </r>
    <r>
      <rPr>
        <sz val="12"/>
        <rFont val="Times New Roman"/>
        <charset val="134"/>
      </rPr>
      <t>1km</t>
    </r>
    <r>
      <rPr>
        <sz val="12"/>
        <rFont val="宋体"/>
        <charset val="134"/>
      </rPr>
      <t>以外运输的相关全部工作。</t>
    </r>
  </si>
  <si>
    <t>按设计断面面积，挖方以天然方体积乘以超运距离计算，借土填方按压实方乘以超运距离计算</t>
  </si>
  <si>
    <t>BC-01</t>
  </si>
  <si>
    <t>级配碎石填筑</t>
  </si>
  <si>
    <t>施工准备，分层摊铺、推平、碾压、整平，养护，路面及边坡修整等全部工作内容</t>
  </si>
  <si>
    <t>单价（除级配碎石混合料外）全部费用</t>
  </si>
  <si>
    <t>按路基设计图示压实断面方计算</t>
  </si>
  <si>
    <t>工程部负责人：</t>
  </si>
  <si>
    <t>项目总工：</t>
  </si>
  <si>
    <t>段落</t>
  </si>
  <si>
    <t>挖填性质</t>
  </si>
  <si>
    <t>起点</t>
  </si>
  <si>
    <t>终点</t>
  </si>
  <si>
    <t>长度</t>
  </si>
  <si>
    <t>设计数量</t>
  </si>
  <si>
    <t>小计</t>
  </si>
  <si>
    <t>第1段</t>
  </si>
  <si>
    <t>填方</t>
  </si>
  <si>
    <t>挖方</t>
  </si>
  <si>
    <t>抛石</t>
  </si>
  <si>
    <t>第2段(T1隧道)</t>
  </si>
  <si>
    <t>第3段</t>
  </si>
  <si>
    <t>第4段</t>
  </si>
  <si>
    <t>三工区</t>
  </si>
  <si>
    <t>第5段(T3隧道)</t>
  </si>
  <si>
    <t>第6段</t>
  </si>
  <si>
    <t>第7段</t>
  </si>
  <si>
    <t>第8段（支线）</t>
  </si>
  <si>
    <t>注意：不含桥梁墩台挖方！</t>
  </si>
  <si>
    <t>备注：该图片为2024年度结算的三量对比表格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</si>
</sst>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Km&quot;0\+000.0"/>
    <numFmt numFmtId="177" formatCode="0.00_ "/>
    <numFmt numFmtId="178" formatCode="&quot;ZK&quot;0\+000.0"/>
    <numFmt numFmtId="179" formatCode="0.00_);[Red]\(0.00\)"/>
  </numFmts>
  <fonts count="4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.5"/>
      <color theme="1"/>
      <name val="Times New Roman"/>
      <charset val="134"/>
    </font>
    <font>
      <b/>
      <sz val="18"/>
      <color theme="1"/>
      <name val="宋体"/>
      <charset val="134"/>
    </font>
    <font>
      <sz val="18"/>
      <color theme="1"/>
      <name val="Times New Roman"/>
      <charset val="134"/>
    </font>
    <font>
      <sz val="10.5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name val="宋体"/>
      <charset val="134"/>
    </font>
    <font>
      <sz val="12"/>
      <name val="Times New Roman"/>
      <charset val="0"/>
    </font>
    <font>
      <sz val="12"/>
      <name val="宋体"/>
      <charset val="0"/>
    </font>
    <font>
      <b/>
      <sz val="12"/>
      <name val="宋体"/>
      <charset val="0"/>
    </font>
    <font>
      <b/>
      <sz val="12"/>
      <name val="Times New Roman"/>
      <charset val="134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</font>
    <font>
      <sz val="10.5"/>
      <color theme="1"/>
      <name val="Sylfaen"/>
      <charset val="134"/>
    </font>
    <font>
      <b/>
      <sz val="16"/>
      <color theme="1"/>
      <name val="Sylfaen"/>
      <charset val="134"/>
    </font>
    <font>
      <sz val="16"/>
      <color theme="1"/>
      <name val="Sylfaen"/>
      <charset val="134"/>
    </font>
    <font>
      <sz val="12"/>
      <color theme="1"/>
      <name val="Sylfaen"/>
      <charset val="134"/>
    </font>
    <font>
      <sz val="12"/>
      <name val="Sylfaen"/>
      <charset val="134"/>
    </font>
    <font>
      <sz val="12"/>
      <name val="Sylfaen"/>
      <charset val="0"/>
    </font>
    <font>
      <b/>
      <sz val="12"/>
      <name val="Sylfaen"/>
      <charset val="0"/>
    </font>
    <font>
      <b/>
      <sz val="12"/>
      <name val="Sylfaen"/>
      <charset val="134"/>
    </font>
    <font>
      <b/>
      <sz val="12"/>
      <color theme="1"/>
      <name val="Sylfaen"/>
      <charset val="134"/>
    </font>
    <font>
      <sz val="10"/>
      <name val="Sylfae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vertAlign val="superscript"/>
      <sz val="12"/>
      <name val="Times New Roman"/>
      <charset val="0"/>
    </font>
    <font>
      <b/>
      <sz val="16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4" applyNumberFormat="0" applyAlignment="0" applyProtection="0">
      <alignment vertical="center"/>
    </xf>
    <xf numFmtId="0" fontId="35" fillId="5" borderId="15" applyNumberFormat="0" applyAlignment="0" applyProtection="0">
      <alignment vertical="center"/>
    </xf>
    <xf numFmtId="0" fontId="36" fillId="5" borderId="14" applyNumberFormat="0" applyAlignment="0" applyProtection="0">
      <alignment vertical="center"/>
    </xf>
    <xf numFmtId="0" fontId="37" fillId="6" borderId="16" applyNumberFormat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45" fillId="0" borderId="0"/>
    <xf numFmtId="0" fontId="9" fillId="0" borderId="0"/>
    <xf numFmtId="0" fontId="9" fillId="0" borderId="0"/>
    <xf numFmtId="0" fontId="9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7" fontId="0" fillId="0" borderId="0" xfId="0" applyNumberFormat="1" applyAlignment="1">
      <alignment vertical="center"/>
    </xf>
    <xf numFmtId="0" fontId="0" fillId="0" borderId="4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76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 wrapText="1"/>
    </xf>
    <xf numFmtId="177" fontId="14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6" fillId="0" borderId="0" xfId="0" applyFo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0" xfId="0" applyFont="1" applyFill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177" fontId="20" fillId="0" borderId="1" xfId="0" applyNumberFormat="1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9" fontId="19" fillId="0" borderId="1" xfId="0" applyNumberFormat="1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/>
    </xf>
    <xf numFmtId="179" fontId="23" fillId="0" borderId="1" xfId="0" applyNumberFormat="1" applyFont="1" applyFill="1" applyBorder="1" applyAlignment="1">
      <alignment horizontal="center" vertical="center" wrapText="1"/>
    </xf>
    <xf numFmtId="177" fontId="24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5" fillId="0" borderId="0" xfId="0" applyFont="1" applyFill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T9出口主动清单" xfId="49"/>
    <cellStyle name="常规 4" xfId="50"/>
    <cellStyle name="표준 2" xfId="51"/>
    <cellStyle name="常规_评估" xfId="52"/>
    <cellStyle name="常规_工作表 在 关于上报工程项目劳务分包价格等统计表的通知" xfId="53"/>
    <cellStyle name="常规 7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22</xdr:row>
      <xdr:rowOff>6350</xdr:rowOff>
    </xdr:from>
    <xdr:to>
      <xdr:col>10</xdr:col>
      <xdr:colOff>338455</xdr:colOff>
      <xdr:row>53</xdr:row>
      <xdr:rowOff>139700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5873750"/>
          <a:ext cx="9715500" cy="5645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Temp\HZ$D.822.2892\HZ$D.822.2894\&#33436;&#21512;&#22235;&#26631;&#39033;&#30446;&#25104;&#26412;&#39044;&#20272;&#65288;2017.8.13&#21021;&#31295;3&#65289;\RecoveredExternalLink6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临时工程"/>
      <sheetName val="永久工程"/>
      <sheetName val="汇总表"/>
      <sheetName val="模板砼拌运价"/>
      <sheetName val="砼材料单价计算"/>
      <sheetName val="砼工程单价分析"/>
      <sheetName val="土石方单价分析表"/>
      <sheetName val="支护单价分析表"/>
      <sheetName val="总价承包项目分解表"/>
      <sheetName val="人工工资"/>
      <sheetName val="材料预算价"/>
      <sheetName val="机械台班表"/>
      <sheetName val="取费表"/>
      <sheetName val="偏差表"/>
      <sheetName val="计时工表"/>
      <sheetName val="资金流估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showZeros="0" tabSelected="1" view="pageBreakPreview" zoomScaleNormal="40" workbookViewId="0">
      <selection activeCell="J5" sqref="J5"/>
    </sheetView>
  </sheetViews>
  <sheetFormatPr defaultColWidth="8.89090909090909" defaultRowHeight="14"/>
  <cols>
    <col min="1" max="1" width="8.89090909090909" style="51"/>
    <col min="2" max="2" width="28.7818181818182" style="51" customWidth="1"/>
    <col min="3" max="3" width="8.89090909090909" style="51"/>
    <col min="4" max="4" width="14.1090909090909" style="51" customWidth="1"/>
    <col min="5" max="5" width="12.6363636363636" style="51" customWidth="1"/>
    <col min="6" max="6" width="14.6363636363636" style="51" customWidth="1"/>
    <col min="7" max="7" width="64.0272727272727" style="51" customWidth="1"/>
    <col min="8" max="8" width="33.5090909090909" style="51" customWidth="1"/>
    <col min="9" max="9" width="24.9272727272727" style="51" customWidth="1"/>
    <col min="10" max="10" width="8.89090909090909" style="51"/>
    <col min="11" max="11" width="17.1363636363636" style="51" customWidth="1"/>
    <col min="12" max="12" width="8.89090909090909" style="51"/>
    <col min="13" max="13" width="20.1272727272727" style="51" customWidth="1"/>
    <col min="14" max="16384" width="8.89090909090909" style="51"/>
  </cols>
  <sheetData>
    <row r="1" ht="54" customHeight="1" spans="1:14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4" t="s">
        <v>1</v>
      </c>
      <c r="L1" s="54">
        <f>2.6135</f>
        <v>2.6135</v>
      </c>
    </row>
    <row r="2" ht="15.9" customHeight="1" spans="1:14">
      <c r="A2" s="55" t="s">
        <v>2</v>
      </c>
      <c r="B2" s="55" t="s">
        <v>3</v>
      </c>
      <c r="C2" s="55" t="s">
        <v>4</v>
      </c>
      <c r="D2" s="56" t="s">
        <v>5</v>
      </c>
      <c r="E2" s="57" t="s">
        <v>6</v>
      </c>
      <c r="F2" s="58"/>
      <c r="G2" s="55" t="s">
        <v>7</v>
      </c>
      <c r="H2" s="59" t="s">
        <v>8</v>
      </c>
      <c r="I2" s="55" t="s">
        <v>9</v>
      </c>
      <c r="J2" s="55" t="s">
        <v>10</v>
      </c>
    </row>
    <row r="3" ht="53" customHeight="1" spans="1:14">
      <c r="A3" s="55"/>
      <c r="B3" s="55"/>
      <c r="C3" s="55"/>
      <c r="D3" s="60"/>
      <c r="E3" s="61"/>
      <c r="F3" s="62"/>
      <c r="G3" s="55"/>
      <c r="H3" s="63"/>
      <c r="I3" s="55"/>
      <c r="J3" s="55"/>
    </row>
    <row r="4" ht="48" customHeight="1" spans="1:14">
      <c r="A4" s="55"/>
      <c r="B4" s="55"/>
      <c r="C4" s="55"/>
      <c r="D4" s="64"/>
      <c r="E4" s="65" t="s">
        <v>11</v>
      </c>
      <c r="F4" s="65" t="s">
        <v>12</v>
      </c>
      <c r="G4" s="55"/>
      <c r="H4" s="66"/>
      <c r="I4" s="55"/>
      <c r="J4" s="55"/>
    </row>
    <row r="5" ht="165" customHeight="1" spans="1:14">
      <c r="A5" s="67">
        <v>1</v>
      </c>
      <c r="B5" s="67" t="s">
        <v>13</v>
      </c>
      <c r="C5" s="68" t="s">
        <v>14</v>
      </c>
      <c r="D5" s="69">
        <f>800000*0.4</f>
        <v>320000</v>
      </c>
      <c r="E5" s="70"/>
      <c r="F5" s="70">
        <f>ROUND(D5*E5,2)</f>
        <v>0</v>
      </c>
      <c r="G5" s="71" t="s">
        <v>15</v>
      </c>
      <c r="H5" s="71" t="s">
        <v>16</v>
      </c>
      <c r="I5" s="72" t="s">
        <v>17</v>
      </c>
      <c r="J5" s="73">
        <v>0.4</v>
      </c>
      <c r="M5" s="74" t="s">
        <v>18</v>
      </c>
      <c r="N5" s="51">
        <f>82+1.5+0.2+1</f>
        <v>84.7</v>
      </c>
    </row>
    <row r="6" ht="183" customHeight="1" spans="1:14">
      <c r="A6" s="67">
        <v>2</v>
      </c>
      <c r="B6" s="67" t="s">
        <v>19</v>
      </c>
      <c r="C6" s="68" t="s">
        <v>14</v>
      </c>
      <c r="D6" s="69">
        <f>800000*0.4</f>
        <v>320000</v>
      </c>
      <c r="E6" s="70"/>
      <c r="F6" s="70">
        <f>ROUND(D6*E6,2)</f>
        <v>0</v>
      </c>
      <c r="G6" s="72" t="s">
        <v>20</v>
      </c>
      <c r="H6" s="72" t="s">
        <v>21</v>
      </c>
      <c r="I6" s="72" t="s">
        <v>17</v>
      </c>
      <c r="J6" s="73">
        <v>0.4</v>
      </c>
      <c r="M6" s="51" t="s">
        <v>22</v>
      </c>
    </row>
    <row r="7" ht="204" customHeight="1" spans="1:14">
      <c r="A7" s="67">
        <v>3</v>
      </c>
      <c r="B7" s="67" t="s">
        <v>23</v>
      </c>
      <c r="C7" s="68" t="s">
        <v>14</v>
      </c>
      <c r="D7" s="69">
        <f>800000*0.2</f>
        <v>160000</v>
      </c>
      <c r="E7" s="70"/>
      <c r="F7" s="70">
        <f>ROUND(D7*E7,2)</f>
        <v>0</v>
      </c>
      <c r="G7" s="72" t="s">
        <v>24</v>
      </c>
      <c r="H7" s="72" t="s">
        <v>21</v>
      </c>
      <c r="I7" s="72" t="s">
        <v>17</v>
      </c>
      <c r="J7" s="73">
        <v>0.2</v>
      </c>
    </row>
    <row r="8" ht="36" customHeight="1" spans="1:14">
      <c r="A8" s="75" t="s">
        <v>25</v>
      </c>
      <c r="B8" s="76"/>
      <c r="C8" s="77" t="s">
        <v>26</v>
      </c>
      <c r="D8" s="78"/>
      <c r="E8" s="78"/>
      <c r="F8" s="78">
        <f>SUM(F5:F7)</f>
        <v>0</v>
      </c>
      <c r="G8" s="72"/>
      <c r="H8" s="72"/>
      <c r="I8" s="67"/>
      <c r="J8" s="68"/>
    </row>
    <row r="9" ht="36" customHeight="1" spans="1:14">
      <c r="A9" s="75" t="s">
        <v>27</v>
      </c>
      <c r="B9" s="76"/>
      <c r="C9" s="77" t="s">
        <v>26</v>
      </c>
      <c r="D9" s="79"/>
      <c r="E9" s="79"/>
      <c r="F9" s="79" t="s">
        <v>28</v>
      </c>
      <c r="G9" s="72"/>
      <c r="H9" s="72"/>
      <c r="I9" s="72"/>
      <c r="J9" s="68"/>
    </row>
    <row r="10" ht="36" customHeight="1" spans="1:14">
      <c r="A10" s="75" t="s">
        <v>29</v>
      </c>
      <c r="B10" s="76"/>
      <c r="C10" s="77" t="s">
        <v>26</v>
      </c>
      <c r="D10" s="79"/>
      <c r="E10" s="79"/>
      <c r="F10" s="79">
        <f>F8</f>
        <v>0</v>
      </c>
      <c r="G10" s="72"/>
      <c r="H10" s="72"/>
      <c r="I10" s="67"/>
      <c r="J10" s="68"/>
    </row>
    <row r="12" spans="1:14">
      <c r="E12" s="80"/>
      <c r="F12" s="80"/>
    </row>
    <row r="13" spans="1:14">
      <c r="E13" s="80"/>
      <c r="F13" s="80"/>
    </row>
    <row r="14" spans="1:14">
      <c r="E14" s="80"/>
      <c r="F14" s="80"/>
    </row>
    <row r="15" spans="1:14">
      <c r="E15" s="80"/>
      <c r="F15" s="80"/>
    </row>
  </sheetData>
  <mergeCells count="13">
    <mergeCell ref="A1:J1"/>
    <mergeCell ref="A8:B8"/>
    <mergeCell ref="A9:B9"/>
    <mergeCell ref="A10:B10"/>
    <mergeCell ref="A2:A4"/>
    <mergeCell ref="B2:B4"/>
    <mergeCell ref="C2:C4"/>
    <mergeCell ref="D2:D4"/>
    <mergeCell ref="G2:G4"/>
    <mergeCell ref="H2:H4"/>
    <mergeCell ref="I2:I4"/>
    <mergeCell ref="J2:J4"/>
    <mergeCell ref="E2:F3"/>
  </mergeCells>
  <pageMargins left="0.195833333333333" right="0.195833333333333" top="0.195833333333333" bottom="0.195833333333333" header="0.5" footer="0.5"/>
  <pageSetup paperSize="9" scale="6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view="pageBreakPreview" zoomScaleNormal="100" topLeftCell="A4" workbookViewId="0">
      <selection activeCell="M8" sqref="M8"/>
    </sheetView>
  </sheetViews>
  <sheetFormatPr defaultColWidth="8.89090909090909" defaultRowHeight="13.5"/>
  <cols>
    <col min="1" max="1" width="8.89090909090909" style="22"/>
    <col min="2" max="2" width="28.7818181818182" style="22" customWidth="1"/>
    <col min="3" max="3" width="8.89090909090909" style="22"/>
    <col min="4" max="5" width="14.1090909090909" style="22" customWidth="1"/>
    <col min="6" max="6" width="14.1090909090909" style="23" customWidth="1"/>
    <col min="7" max="7" width="46.6272727272727" style="22" customWidth="1"/>
    <col min="8" max="8" width="42.4636363636364" style="22" customWidth="1"/>
    <col min="9" max="9" width="23.2" style="22" customWidth="1"/>
    <col min="10" max="10" width="8.89090909090909" style="22"/>
    <col min="11" max="11" width="17.1363636363636" style="22" customWidth="1"/>
    <col min="12" max="12" width="8.89090909090909" style="22"/>
    <col min="13" max="13" width="19.5454545454545" style="22" customWidth="1"/>
    <col min="14" max="16384" width="8.89090909090909" style="22"/>
  </cols>
  <sheetData>
    <row r="1" s="22" customFormat="1" ht="39" customHeight="1" spans="1:13">
      <c r="A1" s="24" t="s">
        <v>30</v>
      </c>
      <c r="B1" s="25"/>
      <c r="C1" s="25"/>
      <c r="D1" s="25"/>
      <c r="E1" s="25"/>
      <c r="F1" s="26"/>
      <c r="G1" s="25"/>
      <c r="H1" s="25"/>
      <c r="I1" s="25"/>
      <c r="J1" s="25"/>
      <c r="K1" s="27" t="s">
        <v>31</v>
      </c>
      <c r="L1" s="23">
        <f>2.6135</f>
        <v>2.6135</v>
      </c>
    </row>
    <row r="2" s="22" customFormat="1" ht="15.9" customHeight="1" spans="1:13">
      <c r="A2" s="28" t="s">
        <v>32</v>
      </c>
      <c r="B2" s="28" t="s">
        <v>33</v>
      </c>
      <c r="C2" s="28" t="s">
        <v>34</v>
      </c>
      <c r="D2" s="29" t="s">
        <v>35</v>
      </c>
      <c r="E2" s="29" t="s">
        <v>36</v>
      </c>
      <c r="F2" s="29" t="s">
        <v>37</v>
      </c>
      <c r="G2" s="28" t="s">
        <v>38</v>
      </c>
      <c r="H2" s="28" t="s">
        <v>39</v>
      </c>
      <c r="I2" s="28" t="s">
        <v>40</v>
      </c>
      <c r="J2" s="28" t="s">
        <v>41</v>
      </c>
    </row>
    <row r="3" s="22" customFormat="1" ht="53" customHeight="1" spans="1:13">
      <c r="A3" s="30"/>
      <c r="B3" s="30"/>
      <c r="C3" s="30"/>
      <c r="D3" s="31"/>
      <c r="E3" s="29"/>
      <c r="F3" s="29"/>
      <c r="G3" s="30"/>
      <c r="H3" s="28"/>
      <c r="I3" s="30"/>
      <c r="J3" s="30"/>
    </row>
    <row r="4" s="22" customFormat="1" ht="34" customHeight="1" spans="1:13">
      <c r="A4" s="30"/>
      <c r="B4" s="30"/>
      <c r="C4" s="30"/>
      <c r="D4" s="31"/>
      <c r="E4" s="29"/>
      <c r="F4" s="29"/>
      <c r="G4" s="30"/>
      <c r="H4" s="28"/>
      <c r="I4" s="30"/>
      <c r="J4" s="30"/>
    </row>
    <row r="5" s="22" customFormat="1" ht="60" customHeight="1" spans="1:13">
      <c r="A5" s="32">
        <v>1</v>
      </c>
      <c r="B5" s="33" t="s">
        <v>42</v>
      </c>
      <c r="C5" s="34" t="s">
        <v>43</v>
      </c>
      <c r="D5" s="35">
        <v>153601.6</v>
      </c>
      <c r="E5" s="35"/>
      <c r="F5" s="35">
        <f t="shared" ref="F5:F15" si="0">D5+E5</f>
        <v>153601.6</v>
      </c>
      <c r="G5" s="36" t="s">
        <v>44</v>
      </c>
      <c r="H5" s="37" t="s">
        <v>45</v>
      </c>
      <c r="I5" s="38" t="s">
        <v>46</v>
      </c>
      <c r="J5" s="28"/>
    </row>
    <row r="6" s="22" customFormat="1" ht="60" customHeight="1" spans="1:13">
      <c r="A6" s="32">
        <v>2</v>
      </c>
      <c r="B6" s="33" t="s">
        <v>47</v>
      </c>
      <c r="C6" s="34" t="s">
        <v>48</v>
      </c>
      <c r="D6" s="35">
        <v>251210.94</v>
      </c>
      <c r="E6" s="35">
        <v>630464.87</v>
      </c>
      <c r="F6" s="35">
        <f t="shared" si="0"/>
        <v>881675.81</v>
      </c>
      <c r="G6" s="37" t="s">
        <v>49</v>
      </c>
      <c r="H6" s="37" t="s">
        <v>50</v>
      </c>
      <c r="I6" s="38" t="s">
        <v>51</v>
      </c>
      <c r="J6" s="39"/>
      <c r="M6" s="40" t="s">
        <v>52</v>
      </c>
    </row>
    <row r="7" s="22" customFormat="1" ht="60" customHeight="1" spans="1:13">
      <c r="A7" s="32">
        <v>3</v>
      </c>
      <c r="B7" s="38" t="s">
        <v>53</v>
      </c>
      <c r="C7" s="34" t="s">
        <v>48</v>
      </c>
      <c r="D7" s="35">
        <v>130000</v>
      </c>
      <c r="E7" s="35"/>
      <c r="F7" s="35">
        <f t="shared" si="0"/>
        <v>130000</v>
      </c>
      <c r="G7" s="38" t="s">
        <v>54</v>
      </c>
      <c r="H7" s="37" t="s">
        <v>50</v>
      </c>
      <c r="I7" s="38" t="s">
        <v>51</v>
      </c>
      <c r="J7" s="41"/>
      <c r="M7" s="22" t="s">
        <v>55</v>
      </c>
    </row>
    <row r="8" s="22" customFormat="1" ht="60" customHeight="1" spans="1:13">
      <c r="A8" s="32">
        <v>4</v>
      </c>
      <c r="B8" s="33" t="s">
        <v>56</v>
      </c>
      <c r="C8" s="34" t="s">
        <v>48</v>
      </c>
      <c r="D8" s="35">
        <v>525781.92</v>
      </c>
      <c r="E8" s="35"/>
      <c r="F8" s="35">
        <f t="shared" si="0"/>
        <v>525781.92</v>
      </c>
      <c r="G8" s="38" t="s">
        <v>57</v>
      </c>
      <c r="H8" s="38" t="s">
        <v>50</v>
      </c>
      <c r="I8" s="38" t="s">
        <v>51</v>
      </c>
      <c r="J8" s="39"/>
    </row>
    <row r="9" s="22" customFormat="1" ht="88" customHeight="1" spans="1:13">
      <c r="A9" s="32">
        <v>5</v>
      </c>
      <c r="B9" s="33" t="s">
        <v>58</v>
      </c>
      <c r="C9" s="34" t="s">
        <v>48</v>
      </c>
      <c r="D9" s="35">
        <v>385242.81</v>
      </c>
      <c r="E9" s="35">
        <v>-210492.83</v>
      </c>
      <c r="F9" s="35">
        <f t="shared" si="0"/>
        <v>174749.98</v>
      </c>
      <c r="G9" s="38" t="s">
        <v>59</v>
      </c>
      <c r="H9" s="38" t="s">
        <v>60</v>
      </c>
      <c r="I9" s="38" t="s">
        <v>51</v>
      </c>
      <c r="J9" s="41"/>
    </row>
    <row r="10" s="22" customFormat="1" ht="60" customHeight="1" spans="1:13">
      <c r="A10" s="32">
        <v>6</v>
      </c>
      <c r="B10" s="33" t="s">
        <v>61</v>
      </c>
      <c r="C10" s="34" t="s">
        <v>48</v>
      </c>
      <c r="D10" s="35">
        <v>217533.06</v>
      </c>
      <c r="E10" s="35"/>
      <c r="F10" s="35">
        <f t="shared" si="0"/>
        <v>217533.06</v>
      </c>
      <c r="G10" s="38" t="s">
        <v>62</v>
      </c>
      <c r="H10" s="37" t="s">
        <v>50</v>
      </c>
      <c r="I10" s="38" t="s">
        <v>63</v>
      </c>
      <c r="J10" s="41"/>
    </row>
    <row r="11" s="22" customFormat="1" ht="60" customHeight="1" spans="1:13">
      <c r="A11" s="32">
        <v>7</v>
      </c>
      <c r="B11" s="33" t="s">
        <v>64</v>
      </c>
      <c r="C11" s="34" t="s">
        <v>48</v>
      </c>
      <c r="D11" s="35">
        <v>1211095.285</v>
      </c>
      <c r="E11" s="35">
        <v>181238.42</v>
      </c>
      <c r="F11" s="35">
        <f t="shared" si="0"/>
        <v>1392333.705</v>
      </c>
      <c r="G11" s="38" t="s">
        <v>65</v>
      </c>
      <c r="H11" s="38" t="s">
        <v>66</v>
      </c>
      <c r="I11" s="38" t="s">
        <v>67</v>
      </c>
      <c r="J11" s="41"/>
    </row>
    <row r="12" s="22" customFormat="1" ht="60" customHeight="1" spans="1:13">
      <c r="A12" s="32">
        <v>8</v>
      </c>
      <c r="B12" s="33" t="s">
        <v>68</v>
      </c>
      <c r="C12" s="34" t="s">
        <v>48</v>
      </c>
      <c r="D12" s="35">
        <v>89200</v>
      </c>
      <c r="E12" s="35"/>
      <c r="F12" s="35">
        <f t="shared" si="0"/>
        <v>89200</v>
      </c>
      <c r="G12" s="38" t="s">
        <v>69</v>
      </c>
      <c r="H12" s="38" t="s">
        <v>70</v>
      </c>
      <c r="I12" s="38" t="s">
        <v>71</v>
      </c>
      <c r="J12" s="41"/>
    </row>
    <row r="13" s="22" customFormat="1" ht="60" customHeight="1" spans="1:13">
      <c r="A13" s="32">
        <v>9</v>
      </c>
      <c r="B13" s="33" t="s">
        <v>72</v>
      </c>
      <c r="C13" s="34" t="s">
        <v>73</v>
      </c>
      <c r="D13" s="35">
        <v>48829.85</v>
      </c>
      <c r="E13" s="35">
        <v>-10367.31</v>
      </c>
      <c r="F13" s="35">
        <f t="shared" si="0"/>
        <v>38462.54</v>
      </c>
      <c r="G13" s="38" t="s">
        <v>74</v>
      </c>
      <c r="H13" s="38" t="s">
        <v>75</v>
      </c>
      <c r="I13" s="38" t="s">
        <v>76</v>
      </c>
      <c r="J13" s="41"/>
    </row>
    <row r="14" s="22" customFormat="1" ht="60" customHeight="1" spans="1:13">
      <c r="A14" s="32">
        <v>10</v>
      </c>
      <c r="B14" s="33" t="s">
        <v>77</v>
      </c>
      <c r="C14" s="34" t="s">
        <v>78</v>
      </c>
      <c r="D14" s="35">
        <v>4139306.19</v>
      </c>
      <c r="E14" s="35"/>
      <c r="F14" s="35">
        <f t="shared" si="0"/>
        <v>4139306.19</v>
      </c>
      <c r="G14" s="38" t="s">
        <v>79</v>
      </c>
      <c r="H14" s="38" t="s">
        <v>50</v>
      </c>
      <c r="I14" s="38" t="s">
        <v>80</v>
      </c>
      <c r="J14" s="41"/>
    </row>
    <row r="15" s="22" customFormat="1" ht="60" customHeight="1" spans="1:13">
      <c r="A15" s="32" t="s">
        <v>81</v>
      </c>
      <c r="B15" s="33" t="s">
        <v>82</v>
      </c>
      <c r="C15" s="34" t="s">
        <v>73</v>
      </c>
      <c r="D15" s="35"/>
      <c r="E15" s="35">
        <v>138090.8</v>
      </c>
      <c r="F15" s="35">
        <f t="shared" si="0"/>
        <v>138090.8</v>
      </c>
      <c r="G15" s="38" t="s">
        <v>83</v>
      </c>
      <c r="H15" s="38" t="s">
        <v>84</v>
      </c>
      <c r="I15" s="38" t="s">
        <v>85</v>
      </c>
      <c r="J15" s="28"/>
    </row>
    <row r="16" s="22" customFormat="1" ht="36" customHeight="1" spans="1:13">
      <c r="A16" s="42"/>
      <c r="B16" s="42"/>
      <c r="C16" s="43"/>
      <c r="D16" s="44"/>
      <c r="E16" s="44"/>
      <c r="F16" s="44"/>
      <c r="G16" s="45"/>
      <c r="H16" s="45"/>
      <c r="I16" s="46"/>
      <c r="J16" s="47"/>
    </row>
    <row r="17" s="22" customFormat="1" ht="36" customHeight="1" spans="1:10">
      <c r="A17" s="42" t="s">
        <v>86</v>
      </c>
      <c r="B17" s="42"/>
      <c r="C17" s="43"/>
      <c r="D17" s="48"/>
      <c r="E17" s="48"/>
      <c r="F17" s="49" t="s">
        <v>87</v>
      </c>
      <c r="G17" s="45"/>
      <c r="H17" s="50"/>
      <c r="I17" s="50"/>
      <c r="J17" s="47"/>
    </row>
    <row r="18" s="22" customFormat="1" ht="36" customHeight="1" spans="1:10">
      <c r="A18" s="42"/>
      <c r="B18" s="42"/>
      <c r="C18" s="43"/>
      <c r="D18" s="48"/>
      <c r="E18" s="48"/>
      <c r="F18" s="48"/>
      <c r="G18" s="45"/>
      <c r="H18" s="45"/>
      <c r="I18" s="46"/>
      <c r="J18" s="47"/>
    </row>
    <row r="20" s="22" customFormat="1" spans="1:10">
      <c r="F20" s="23"/>
    </row>
    <row r="21" s="22" customFormat="1" spans="1:10">
      <c r="F21" s="23"/>
    </row>
    <row r="22" s="22" customFormat="1" spans="1:10">
      <c r="F22" s="23"/>
    </row>
    <row r="23" s="22" customFormat="1" spans="1:10">
      <c r="F23" s="23"/>
    </row>
  </sheetData>
  <mergeCells count="14">
    <mergeCell ref="A1:J1"/>
    <mergeCell ref="A16:B16"/>
    <mergeCell ref="A17:B17"/>
    <mergeCell ref="A18:B18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</mergeCells>
  <printOptions horizontalCentered="1"/>
  <pageMargins left="0.751388888888889" right="0.751388888888889" top="0.629861111111111" bottom="0.629861111111111" header="0.5" footer="0.5"/>
  <pageSetup paperSize="9" scale="57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M36"/>
  <sheetViews>
    <sheetView zoomScale="85" zoomScaleNormal="85" topLeftCell="A16" workbookViewId="0">
      <selection activeCell="I4" sqref="I4"/>
    </sheetView>
  </sheetViews>
  <sheetFormatPr defaultColWidth="9" defaultRowHeight="14"/>
  <cols>
    <col min="1" max="1" width="3.62727272727273" style="1" customWidth="1"/>
    <col min="2" max="2" width="14.1272727272727" style="2" customWidth="1"/>
    <col min="3" max="3" width="14" style="2" customWidth="1"/>
    <col min="4" max="5" width="16.2545454545455" style="2" customWidth="1"/>
    <col min="6" max="6" width="16.2545454545455" style="1" customWidth="1"/>
    <col min="7" max="7" width="16.2545454545455" style="2" customWidth="1"/>
    <col min="8" max="8" width="11.3727272727273" style="1" customWidth="1"/>
    <col min="9" max="9" width="17.1090909090909" style="1" customWidth="1"/>
    <col min="10" max="12" width="9" style="1"/>
    <col min="13" max="13" width="11.7272727272727" style="1"/>
    <col min="14" max="16384" width="9" style="1"/>
  </cols>
  <sheetData>
    <row r="2" s="1" customFormat="1" ht="24" customHeight="1" spans="2:9">
      <c r="B2" s="3" t="s">
        <v>88</v>
      </c>
      <c r="C2" s="3" t="s">
        <v>89</v>
      </c>
      <c r="D2" s="3" t="s">
        <v>90</v>
      </c>
      <c r="E2" s="3" t="s">
        <v>91</v>
      </c>
      <c r="F2" s="3" t="s">
        <v>92</v>
      </c>
      <c r="G2" s="4" t="s">
        <v>93</v>
      </c>
      <c r="H2" s="5" t="s">
        <v>94</v>
      </c>
    </row>
    <row r="3" s="1" customFormat="1" ht="22" customHeight="1" spans="2:9">
      <c r="B3" s="6" t="s">
        <v>95</v>
      </c>
      <c r="C3" s="5" t="s">
        <v>96</v>
      </c>
      <c r="D3" s="7">
        <v>0</v>
      </c>
      <c r="E3" s="7">
        <v>3923</v>
      </c>
      <c r="F3" s="6">
        <f t="shared" ref="F3:F8" si="0">E3-D3</f>
        <v>3923</v>
      </c>
      <c r="G3" s="8">
        <v>641628.3</v>
      </c>
      <c r="H3" s="5">
        <f>G3+G6+G8+G19</f>
        <v>1369005.62421162</v>
      </c>
      <c r="I3" s="9"/>
    </row>
    <row r="4" s="1" customFormat="1" ht="22" customHeight="1" spans="2:9">
      <c r="B4" s="10"/>
      <c r="C4" s="5" t="s">
        <v>97</v>
      </c>
      <c r="D4" s="11"/>
      <c r="E4" s="11"/>
      <c r="F4" s="10"/>
      <c r="G4" s="8">
        <v>181963.51</v>
      </c>
      <c r="H4" s="5">
        <f>G4+G7+G9+G20</f>
        <v>965220.005349</v>
      </c>
      <c r="I4" s="9"/>
    </row>
    <row r="5" s="1" customFormat="1" ht="22" customHeight="1" spans="2:9">
      <c r="B5" s="12"/>
      <c r="C5" s="5" t="s">
        <v>98</v>
      </c>
      <c r="D5" s="11"/>
      <c r="E5" s="11"/>
      <c r="F5" s="10"/>
      <c r="G5" s="8">
        <v>33628.98</v>
      </c>
      <c r="H5" s="5">
        <f>G5+G10</f>
        <v>38462.54</v>
      </c>
      <c r="I5" s="9"/>
    </row>
    <row r="6" s="1" customFormat="1" ht="22" customHeight="1" spans="2:9">
      <c r="B6" s="5" t="s">
        <v>99</v>
      </c>
      <c r="C6" s="5" t="s">
        <v>96</v>
      </c>
      <c r="D6" s="7">
        <v>3923</v>
      </c>
      <c r="E6" s="7">
        <v>5314.7</v>
      </c>
      <c r="F6" s="6">
        <f t="shared" si="0"/>
        <v>1391.7</v>
      </c>
      <c r="G6" s="5">
        <v>29156.95</v>
      </c>
    </row>
    <row r="7" s="1" customFormat="1" ht="22" customHeight="1" spans="2:9">
      <c r="B7" s="5"/>
      <c r="C7" s="5" t="s">
        <v>97</v>
      </c>
      <c r="D7" s="13"/>
      <c r="E7" s="13"/>
      <c r="F7" s="12"/>
      <c r="G7" s="5">
        <v>326078.648</v>
      </c>
    </row>
    <row r="8" s="1" customFormat="1" ht="22" customHeight="1" spans="2:9">
      <c r="B8" s="6" t="s">
        <v>100</v>
      </c>
      <c r="C8" s="5" t="s">
        <v>96</v>
      </c>
      <c r="D8" s="7">
        <v>5314.7</v>
      </c>
      <c r="E8" s="7">
        <v>8560</v>
      </c>
      <c r="F8" s="6">
        <f t="shared" si="0"/>
        <v>3245.3</v>
      </c>
      <c r="G8" s="14">
        <f>376157.077815617+124534.46</f>
        <v>500691.537815617</v>
      </c>
    </row>
    <row r="9" s="1" customFormat="1" ht="22" customHeight="1" spans="2:9">
      <c r="B9" s="10"/>
      <c r="C9" s="5" t="s">
        <v>97</v>
      </c>
      <c r="D9" s="11"/>
      <c r="E9" s="11"/>
      <c r="F9" s="10"/>
      <c r="G9" s="5">
        <v>323755.42</v>
      </c>
    </row>
    <row r="10" s="1" customFormat="1" ht="22" customHeight="1" spans="2:9">
      <c r="B10" s="12"/>
      <c r="C10" s="5" t="s">
        <v>98</v>
      </c>
      <c r="D10" s="11"/>
      <c r="E10" s="11"/>
      <c r="F10" s="10"/>
      <c r="G10" s="5">
        <v>4833.56</v>
      </c>
    </row>
    <row r="11" s="1" customFormat="1" ht="22" customHeight="1" spans="2:9">
      <c r="B11" s="15" t="s">
        <v>101</v>
      </c>
      <c r="C11" s="15" t="s">
        <v>96</v>
      </c>
      <c r="D11" s="16">
        <v>8560</v>
      </c>
      <c r="E11" s="16">
        <v>9545</v>
      </c>
      <c r="F11" s="17">
        <f t="shared" ref="F11:F15" si="1">E11-D11</f>
        <v>985</v>
      </c>
      <c r="G11" s="15">
        <v>14948.26</v>
      </c>
      <c r="H11" s="2" t="s">
        <v>102</v>
      </c>
    </row>
    <row r="12" s="1" customFormat="1" ht="22" customHeight="1" spans="2:9">
      <c r="B12" s="15"/>
      <c r="C12" s="15" t="s">
        <v>97</v>
      </c>
      <c r="D12" s="18"/>
      <c r="E12" s="18"/>
      <c r="F12" s="19"/>
      <c r="G12" s="15">
        <v>124268.96</v>
      </c>
      <c r="H12" s="2"/>
    </row>
    <row r="13" s="1" customFormat="1" ht="22" customHeight="1" spans="2:9">
      <c r="B13" s="17" t="s">
        <v>103</v>
      </c>
      <c r="C13" s="15" t="s">
        <v>96</v>
      </c>
      <c r="D13" s="16">
        <v>9545</v>
      </c>
      <c r="E13" s="16">
        <v>9980</v>
      </c>
      <c r="F13" s="17">
        <f t="shared" si="1"/>
        <v>435</v>
      </c>
      <c r="G13" s="15">
        <v>3495.24</v>
      </c>
      <c r="H13" s="2"/>
    </row>
    <row r="14" s="1" customFormat="1" ht="22" customHeight="1" spans="2:9">
      <c r="B14" s="19"/>
      <c r="C14" s="15" t="s">
        <v>97</v>
      </c>
      <c r="D14" s="18"/>
      <c r="E14" s="18"/>
      <c r="F14" s="19"/>
      <c r="G14" s="15">
        <v>63138.2</v>
      </c>
      <c r="H14" s="2"/>
    </row>
    <row r="15" s="1" customFormat="1" ht="22" customHeight="1" spans="2:9">
      <c r="B15" s="17" t="s">
        <v>104</v>
      </c>
      <c r="C15" s="15" t="s">
        <v>96</v>
      </c>
      <c r="D15" s="16">
        <v>9980</v>
      </c>
      <c r="E15" s="16">
        <v>10160</v>
      </c>
      <c r="F15" s="17">
        <f t="shared" si="1"/>
        <v>180</v>
      </c>
      <c r="G15" s="15">
        <v>4884.58</v>
      </c>
      <c r="H15" s="2"/>
    </row>
    <row r="16" s="1" customFormat="1" ht="22" customHeight="1" spans="2:9">
      <c r="B16" s="19"/>
      <c r="C16" s="15" t="s">
        <v>97</v>
      </c>
      <c r="D16" s="18"/>
      <c r="E16" s="18"/>
      <c r="F16" s="19"/>
      <c r="G16" s="15">
        <v>29657</v>
      </c>
      <c r="H16" s="2"/>
    </row>
    <row r="17" s="1" customFormat="1" ht="22" customHeight="1" spans="2:8">
      <c r="B17" s="17" t="s">
        <v>105</v>
      </c>
      <c r="C17" s="15" t="s">
        <v>96</v>
      </c>
      <c r="D17" s="16">
        <v>10160</v>
      </c>
      <c r="E17" s="16">
        <v>12720</v>
      </c>
      <c r="F17" s="17">
        <f>E17-D17</f>
        <v>2560</v>
      </c>
      <c r="G17" s="15">
        <v>109055.77</v>
      </c>
      <c r="H17" s="2"/>
    </row>
    <row r="18" s="1" customFormat="1" ht="22" customHeight="1" spans="2:8">
      <c r="B18" s="19"/>
      <c r="C18" s="15" t="s">
        <v>97</v>
      </c>
      <c r="D18" s="18"/>
      <c r="E18" s="18"/>
      <c r="F18" s="19"/>
      <c r="G18" s="15">
        <v>1090258.65</v>
      </c>
      <c r="H18" s="2"/>
    </row>
    <row r="19" s="1" customFormat="1" ht="22" customHeight="1" spans="2:8">
      <c r="B19" s="5" t="s">
        <v>106</v>
      </c>
      <c r="C19" s="5" t="s">
        <v>96</v>
      </c>
      <c r="D19" s="20">
        <v>0</v>
      </c>
      <c r="E19" s="20">
        <v>5003</v>
      </c>
      <c r="F19" s="6">
        <f>E19-D19</f>
        <v>5003</v>
      </c>
      <c r="G19" s="5">
        <v>197528.836396</v>
      </c>
    </row>
    <row r="20" s="1" customFormat="1" ht="22" customHeight="1" spans="2:8">
      <c r="B20" s="5"/>
      <c r="C20" s="5" t="s">
        <v>97</v>
      </c>
      <c r="D20" s="21"/>
      <c r="E20" s="21"/>
      <c r="F20" s="12"/>
      <c r="G20" s="5">
        <v>133422.427349</v>
      </c>
    </row>
    <row r="22" s="1" customFormat="1" spans="2:8">
      <c r="B22" s="2"/>
      <c r="C22" s="2"/>
      <c r="D22" s="2"/>
      <c r="E22" s="2"/>
      <c r="F22" s="1" t="s">
        <v>107</v>
      </c>
      <c r="G22" s="2"/>
    </row>
    <row r="33" spans="13:13">
      <c r="M33" s="1" t="s">
        <v>108</v>
      </c>
    </row>
    <row r="36" spans="13:13">
      <c r="M36" s="1">
        <f>1048499.87+130000+524249.94+174749.48+217533.06</f>
        <v>2095032.35</v>
      </c>
    </row>
  </sheetData>
  <mergeCells count="33">
    <mergeCell ref="B3:B5"/>
    <mergeCell ref="B6:B7"/>
    <mergeCell ref="B8:B10"/>
    <mergeCell ref="B11:B12"/>
    <mergeCell ref="B13:B14"/>
    <mergeCell ref="B15:B16"/>
    <mergeCell ref="B17:B18"/>
    <mergeCell ref="B19:B20"/>
    <mergeCell ref="D3:D5"/>
    <mergeCell ref="D6:D7"/>
    <mergeCell ref="D8:D10"/>
    <mergeCell ref="D11:D12"/>
    <mergeCell ref="D13:D14"/>
    <mergeCell ref="D15:D16"/>
    <mergeCell ref="D17:D18"/>
    <mergeCell ref="D19:D20"/>
    <mergeCell ref="E3:E5"/>
    <mergeCell ref="E6:E7"/>
    <mergeCell ref="E8:E10"/>
    <mergeCell ref="E11:E12"/>
    <mergeCell ref="E13:E14"/>
    <mergeCell ref="E15:E16"/>
    <mergeCell ref="E17:E18"/>
    <mergeCell ref="E19:E20"/>
    <mergeCell ref="F3:F5"/>
    <mergeCell ref="F6:F7"/>
    <mergeCell ref="F8:F10"/>
    <mergeCell ref="F11:F12"/>
    <mergeCell ref="F13:F14"/>
    <mergeCell ref="F15:F16"/>
    <mergeCell ref="F17:F18"/>
    <mergeCell ref="F19:F20"/>
    <mergeCell ref="H11:H1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中铁23局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路基工程最终拟定劳务工作量价格清单</vt:lpstr>
      <vt:lpstr>路基工程最终拟定劳务工作量清单</vt:lpstr>
      <vt:lpstr>路基分段土石方统计表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xiangjiayin</dc:creator>
  <cp:lastModifiedBy>纪野</cp:lastModifiedBy>
  <dcterms:created xsi:type="dcterms:W3CDTF">2023-05-20T05:58:00Z</dcterms:created>
  <dcterms:modified xsi:type="dcterms:W3CDTF">2026-07-08T11:17:46Z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8AF3E96060984CFDAFC486220612EB25_13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