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sharashenidze\Desktop\450 KVA გენერატორი\"/>
    </mc:Choice>
  </mc:AlternateContent>
  <xr:revisionPtr revIDLastSave="0" documentId="13_ncr:1_{C2F96A2D-A0D7-4848-93E3-B7D4F30247A1}" xr6:coauthVersionLast="47" xr6:coauthVersionMax="47" xr10:uidLastSave="{00000000-0000-0000-0000-000000000000}"/>
  <bookViews>
    <workbookView xWindow="2304" yWindow="2304" windowWidth="17280" windowHeight="8880" xr2:uid="{98098A75-A247-4E4A-A70E-95B26304E153}"/>
  </bookViews>
  <sheets>
    <sheet name="450 KVA " sheetId="2" r:id="rId1"/>
    <sheet name="27.05.2026" sheetId="1" state="hidden" r:id="rId2"/>
  </sheets>
  <definedNames>
    <definedName name="_xlnm._FilterDatabase" localSheetId="1" hidden="1">'27.05.2026'!$A$1:$K$1</definedName>
    <definedName name="_xlnm._FilterDatabase" localSheetId="0" hidden="1">'450 KVA '!$B$1:$O$1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K22" i="1"/>
  <c r="J22" i="1"/>
  <c r="I22" i="1"/>
  <c r="H22" i="1"/>
  <c r="G22" i="1"/>
  <c r="E22" i="1"/>
  <c r="D22" i="1"/>
  <c r="C22" i="1"/>
  <c r="B21" i="1"/>
  <c r="B22" i="1" s="1"/>
  <c r="K19" i="1"/>
  <c r="J19" i="1"/>
  <c r="I19" i="1"/>
  <c r="H19" i="1"/>
  <c r="F19" i="1"/>
  <c r="C19" i="1"/>
  <c r="G17" i="1"/>
  <c r="B17" i="1"/>
  <c r="E16" i="1"/>
  <c r="D14" i="1"/>
  <c r="B14" i="1"/>
  <c r="B12" i="1"/>
  <c r="B11" i="1"/>
  <c r="K9" i="1"/>
  <c r="J9" i="1"/>
  <c r="I9" i="1"/>
  <c r="H9" i="1"/>
  <c r="F9" i="1"/>
  <c r="C9" i="1"/>
  <c r="G19" i="1" l="1"/>
  <c r="D19" i="1"/>
  <c r="G9" i="1"/>
  <c r="E9" i="1"/>
  <c r="B9" i="1"/>
  <c r="B19" i="1"/>
  <c r="E19" i="1"/>
  <c r="D9" i="1"/>
  <c r="L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Salome Abazadze</author>
  </authors>
  <commentList>
    <comment ref="B24" authorId="0" shapeId="0" xr:uid="{0234D5F9-E1C7-446D-BB3D-9904539B49CA}">
      <text>
        <r>
          <rPr>
            <b/>
            <sz val="9"/>
            <color indexed="81"/>
            <rFont val="Tahoma"/>
            <family val="2"/>
          </rPr>
          <t>კვლევები
ნია ჩეჩელაშვილი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86DC0DF6-79C0-4180-945D-D2A2492B1B99}">
      <text>
        <r>
          <rPr>
            <b/>
            <sz val="9"/>
            <color indexed="81"/>
            <rFont val="Tahoma"/>
            <family val="2"/>
          </rPr>
          <t xml:space="preserve">გარე გაყიდვები საბა ბურჯალიანი
TCW დემეტრაშვილი </t>
        </r>
      </text>
    </comment>
    <comment ref="D26" authorId="0" shapeId="0" xr:uid="{0B6D048F-07FC-4C12-BCCD-9E82B9E7B466}">
      <text>
        <r>
          <rPr>
            <b/>
            <sz val="9"/>
            <color indexed="81"/>
            <rFont val="Tahoma"/>
            <family val="2"/>
          </rPr>
          <t>VBC
ოლღა ფიოდოროვა და ნატალია ცხვარაძე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<sst xmlns="http://schemas.openxmlformats.org/spreadsheetml/2006/main" count="45" uniqueCount="39">
  <si>
    <t>BU</t>
  </si>
  <si>
    <t>Office 365 E3</t>
  </si>
  <si>
    <t>Business Standard</t>
  </si>
  <si>
    <t>Office 365 E1</t>
  </si>
  <si>
    <t>Office 365 F3</t>
  </si>
  <si>
    <t>Office 365 E5</t>
  </si>
  <si>
    <t>Power Bi Pro </t>
  </si>
  <si>
    <t>Viso Plan 2</t>
  </si>
  <si>
    <t>Project Plan 1</t>
  </si>
  <si>
    <t>Project Plan 3</t>
  </si>
  <si>
    <t>Power Bi Premium</t>
  </si>
  <si>
    <t>BIH</t>
  </si>
  <si>
    <t>HO</t>
  </si>
  <si>
    <t>KONC</t>
  </si>
  <si>
    <t>TBH</t>
  </si>
  <si>
    <t>TIH</t>
  </si>
  <si>
    <t>TMH</t>
  </si>
  <si>
    <t>TMV</t>
  </si>
  <si>
    <t xml:space="preserve">VIAN Total </t>
  </si>
  <si>
    <t>CMC</t>
  </si>
  <si>
    <t>KNMC</t>
  </si>
  <si>
    <t>megalab</t>
  </si>
  <si>
    <t>gepha</t>
  </si>
  <si>
    <t>Evex</t>
  </si>
  <si>
    <t>GC</t>
  </si>
  <si>
    <t>TOTAL</t>
  </si>
  <si>
    <t>-</t>
  </si>
  <si>
    <t>მოთხოვნილი პროდუქცია</t>
  </si>
  <si>
    <t>450 KWA დიზელ გენერატორი</t>
  </si>
  <si>
    <t>ტექნიკური სპეცფიკაცია</t>
  </si>
  <si>
    <t>რაოდენობა</t>
  </si>
  <si>
    <t>#</t>
  </si>
  <si>
    <t>მიწოდების ადგილი. ქალაქი თელავი</t>
  </si>
  <si>
    <t>შენიშნვა: გთხოვთ შემოგვააზოთ მხოლოდ ევოპულ ძრავზე: MAN/Volvo/Perkins/BAUDOUIN</t>
  </si>
  <si>
    <t>მიწოდება/მონტაჟი/ტესტირება</t>
  </si>
  <si>
    <t>ერთ.ფასი დღგ-ის ჩათვლით ლარში</t>
  </si>
  <si>
    <t>ჯამი</t>
  </si>
  <si>
    <t>საგანარტიო პირობა</t>
  </si>
  <si>
    <t xml:space="preserve">450 KVA/350 KW ევორიპული ძრავი, ხმის ჩამოხშობი/ავტომატური გადამრთველი/გამათბობლებით 
(საწვავის ავზში, გამაგრილებელ სითხეში, ზეთის კარტერში)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</si>
</sst>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</font>
    <font>
      <b/>
      <sz val="12"/>
      <color rgb="FF242424"/>
      <name val="Calibri"/>
      <family val="2"/>
    </font>
    <font>
      <sz val="12"/>
      <name val="Calibri"/>
      <family val="2"/>
    </font>
    <font>
      <sz val="12"/>
      <color rgb="FF24242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C00000"/>
      <name val="Calibri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0"/>
      <color rgb="FFC0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9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10" fillId="0" borderId="0" xfId="0" applyFont="1"/>
    <xf numFmtId="164" fontId="13" fillId="0" borderId="0" xfId="1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13" fillId="4" borderId="7" xfId="1" applyNumberFormat="1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/>
    </xf>
    <xf numFmtId="37" fontId="14" fillId="0" borderId="0" xfId="1" applyNumberFormat="1" applyFont="1" applyFill="1" applyAlignment="1">
      <alignment horizontal="center" vertical="center"/>
    </xf>
    <xf numFmtId="37" fontId="15" fillId="0" borderId="0" xfId="1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37" fontId="15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6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FAE9-624D-485B-83EB-4E9A674ACCB8}">
  <dimension ref="A1:Q12"/>
  <sheetViews>
    <sheetView showGridLines="0" tabSelected="1" zoomScale="115" zoomScaleNormal="115" workbookViewId="0">
      <pane ySplit="1" topLeftCell="A2" activePane="bottomLeft" state="frozen"/>
      <selection pane="bottomLeft" activeCell="F3" sqref="F3"/>
    </sheetView>
  </sheetViews>
  <sheetFormatPr defaultColWidth="8.88671875" defaultRowHeight="14.4" x14ac:dyDescent="0.3"/>
  <cols>
    <col min="1" max="1" width="8.88671875" style="1"/>
    <col min="2" max="2" width="27.88671875" style="1" bestFit="1" customWidth="1"/>
    <col min="3" max="3" width="37.77734375" style="1" customWidth="1"/>
    <col min="4" max="4" width="17.109375" style="1" customWidth="1"/>
    <col min="5" max="5" width="11.6640625" style="1" customWidth="1"/>
    <col min="6" max="6" width="19.77734375" style="1" customWidth="1"/>
    <col min="7" max="7" width="5.44140625" style="1" bestFit="1" customWidth="1"/>
    <col min="8" max="8" width="20.21875" style="1" bestFit="1" customWidth="1"/>
    <col min="9" max="15" width="8.5546875" style="1" customWidth="1"/>
    <col min="16" max="16384" width="8.88671875" style="1"/>
  </cols>
  <sheetData>
    <row r="1" spans="1:17" x14ac:dyDescent="0.3">
      <c r="F1" s="41"/>
      <c r="G1" s="41"/>
      <c r="H1" s="41"/>
    </row>
    <row r="2" spans="1:17" s="32" customFormat="1" ht="28.2" customHeight="1" x14ac:dyDescent="0.3">
      <c r="A2" s="33" t="s">
        <v>31</v>
      </c>
      <c r="B2" s="37" t="s">
        <v>27</v>
      </c>
      <c r="C2" s="37" t="s">
        <v>29</v>
      </c>
      <c r="D2" s="37" t="s">
        <v>30</v>
      </c>
      <c r="E2" s="1"/>
      <c r="F2" s="39" t="s">
        <v>35</v>
      </c>
      <c r="G2" s="39" t="s">
        <v>36</v>
      </c>
      <c r="H2" s="39" t="s">
        <v>37</v>
      </c>
      <c r="I2" s="1"/>
      <c r="J2" s="1"/>
      <c r="K2" s="1"/>
      <c r="L2" s="1"/>
      <c r="M2" s="1"/>
      <c r="N2" s="1"/>
      <c r="O2" s="1"/>
      <c r="P2" s="1"/>
      <c r="Q2" s="1"/>
    </row>
    <row r="3" spans="1:17" s="29" customFormat="1" ht="69" x14ac:dyDescent="0.3">
      <c r="A3" s="34">
        <v>1</v>
      </c>
      <c r="B3" s="35" t="s">
        <v>28</v>
      </c>
      <c r="C3" s="38" t="s">
        <v>38</v>
      </c>
      <c r="D3" s="34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29" customFormat="1" x14ac:dyDescent="0.3">
      <c r="A4" s="36">
        <v>2</v>
      </c>
      <c r="B4" s="35" t="s">
        <v>34</v>
      </c>
      <c r="C4" s="35" t="s">
        <v>32</v>
      </c>
      <c r="D4" s="34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9" customFormat="1" x14ac:dyDescent="0.3">
      <c r="A5" s="40" t="s">
        <v>33</v>
      </c>
      <c r="B5" s="40"/>
      <c r="C5" s="40"/>
      <c r="D5" s="4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9" customForma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29" customForma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10" spans="1:17" s="29" customFormat="1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29" customFormat="1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29" customForma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</sheetData>
  <mergeCells count="2">
    <mergeCell ref="A5:D5"/>
    <mergeCell ref="F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12BC-0386-4AD1-8D57-EDFB3D9452A9}">
  <dimension ref="A1:L35"/>
  <sheetViews>
    <sheetView zoomScale="115" zoomScaleNormal="115" workbookViewId="0">
      <pane ySplit="1" topLeftCell="A2" activePane="bottomLeft" state="frozen"/>
      <selection pane="bottomLeft" activeCell="B9" sqref="B9:K9"/>
    </sheetView>
  </sheetViews>
  <sheetFormatPr defaultColWidth="8.88671875" defaultRowHeight="14.4" x14ac:dyDescent="0.3"/>
  <cols>
    <col min="1" max="1" width="11" style="1" bestFit="1" customWidth="1"/>
    <col min="2" max="11" width="11.109375" style="1" customWidth="1"/>
    <col min="12" max="12" width="9.6640625" style="29" bestFit="1" customWidth="1"/>
    <col min="13" max="16384" width="8.88671875" style="1"/>
  </cols>
  <sheetData>
    <row r="1" spans="1:11" ht="31.8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 ht="15.6" x14ac:dyDescent="0.3">
      <c r="A2" s="4" t="s">
        <v>11</v>
      </c>
      <c r="B2" s="5">
        <v>4</v>
      </c>
      <c r="C2" s="5">
        <v>5</v>
      </c>
      <c r="D2" s="5"/>
      <c r="E2" s="5">
        <v>7</v>
      </c>
      <c r="F2" s="5"/>
      <c r="G2" s="6">
        <v>2</v>
      </c>
      <c r="H2" s="6"/>
      <c r="I2" s="7"/>
      <c r="J2" s="7"/>
      <c r="K2" s="8"/>
    </row>
    <row r="3" spans="1:11" ht="15.6" x14ac:dyDescent="0.3">
      <c r="A3" s="9" t="s">
        <v>12</v>
      </c>
      <c r="B3" s="10">
        <v>72</v>
      </c>
      <c r="C3" s="10">
        <v>85</v>
      </c>
      <c r="D3" s="10">
        <v>29</v>
      </c>
      <c r="E3" s="10">
        <v>29</v>
      </c>
      <c r="F3" s="10">
        <v>1</v>
      </c>
      <c r="G3" s="11">
        <v>29</v>
      </c>
      <c r="H3" s="11">
        <v>4</v>
      </c>
      <c r="I3" s="12"/>
      <c r="J3" s="12"/>
      <c r="K3" s="13">
        <v>1</v>
      </c>
    </row>
    <row r="4" spans="1:11" ht="15.6" x14ac:dyDescent="0.3">
      <c r="A4" s="9" t="s">
        <v>13</v>
      </c>
      <c r="B4" s="10">
        <v>7</v>
      </c>
      <c r="C4" s="10">
        <v>2</v>
      </c>
      <c r="D4" s="10">
        <v>6</v>
      </c>
      <c r="E4" s="10">
        <v>23</v>
      </c>
      <c r="F4" s="10"/>
      <c r="G4" s="11">
        <v>2</v>
      </c>
      <c r="H4" s="11"/>
      <c r="I4" s="12"/>
      <c r="J4" s="12"/>
      <c r="K4" s="13"/>
    </row>
    <row r="5" spans="1:11" ht="15.6" x14ac:dyDescent="0.3">
      <c r="A5" s="9" t="s">
        <v>14</v>
      </c>
      <c r="B5" s="10">
        <v>11</v>
      </c>
      <c r="C5" s="10">
        <v>10</v>
      </c>
      <c r="D5" s="10">
        <v>7</v>
      </c>
      <c r="E5" s="10">
        <v>48</v>
      </c>
      <c r="F5" s="10"/>
      <c r="G5" s="11">
        <v>8</v>
      </c>
      <c r="H5" s="11"/>
      <c r="I5" s="12"/>
      <c r="J5" s="12"/>
      <c r="K5" s="13"/>
    </row>
    <row r="6" spans="1:11" ht="15.6" x14ac:dyDescent="0.3">
      <c r="A6" s="9" t="s">
        <v>15</v>
      </c>
      <c r="B6" s="10">
        <v>6</v>
      </c>
      <c r="C6" s="10">
        <v>11</v>
      </c>
      <c r="D6" s="10">
        <v>9</v>
      </c>
      <c r="E6" s="10">
        <v>46</v>
      </c>
      <c r="F6" s="10"/>
      <c r="G6" s="11">
        <v>4</v>
      </c>
      <c r="H6" s="11"/>
      <c r="I6" s="12"/>
      <c r="J6" s="12"/>
      <c r="K6" s="13"/>
    </row>
    <row r="7" spans="1:11" ht="15.6" x14ac:dyDescent="0.3">
      <c r="A7" s="9" t="s">
        <v>16</v>
      </c>
      <c r="B7" s="10">
        <v>6</v>
      </c>
      <c r="C7" s="10">
        <v>5</v>
      </c>
      <c r="D7" s="10">
        <v>2</v>
      </c>
      <c r="E7" s="10">
        <v>41</v>
      </c>
      <c r="F7" s="10"/>
      <c r="G7" s="11">
        <v>1</v>
      </c>
      <c r="H7" s="11"/>
      <c r="I7" s="12"/>
      <c r="J7" s="12"/>
      <c r="K7" s="13"/>
    </row>
    <row r="8" spans="1:11" ht="15.6" x14ac:dyDescent="0.3">
      <c r="A8" s="9" t="s">
        <v>17</v>
      </c>
      <c r="B8" s="10">
        <v>1</v>
      </c>
      <c r="C8" s="10">
        <v>3</v>
      </c>
      <c r="D8" s="10"/>
      <c r="E8" s="10">
        <v>5</v>
      </c>
      <c r="F8" s="10"/>
      <c r="G8" s="11"/>
      <c r="H8" s="11"/>
      <c r="I8" s="12"/>
      <c r="J8" s="12"/>
      <c r="K8" s="13"/>
    </row>
    <row r="9" spans="1:11" ht="15.6" x14ac:dyDescent="0.3">
      <c r="A9" s="14" t="s">
        <v>18</v>
      </c>
      <c r="B9" s="15">
        <f t="shared" ref="B9:K9" si="0">SUM(B2:B8)</f>
        <v>107</v>
      </c>
      <c r="C9" s="15">
        <f t="shared" si="0"/>
        <v>121</v>
      </c>
      <c r="D9" s="15">
        <f t="shared" si="0"/>
        <v>53</v>
      </c>
      <c r="E9" s="15">
        <f t="shared" si="0"/>
        <v>199</v>
      </c>
      <c r="F9" s="15">
        <f t="shared" si="0"/>
        <v>1</v>
      </c>
      <c r="G9" s="15">
        <f t="shared" si="0"/>
        <v>46</v>
      </c>
      <c r="H9" s="15">
        <f t="shared" si="0"/>
        <v>4</v>
      </c>
      <c r="I9" s="16">
        <f t="shared" si="0"/>
        <v>0</v>
      </c>
      <c r="J9" s="16">
        <f t="shared" si="0"/>
        <v>0</v>
      </c>
      <c r="K9" s="16">
        <f t="shared" si="0"/>
        <v>1</v>
      </c>
    </row>
    <row r="10" spans="1:11" ht="15.6" x14ac:dyDescent="0.3">
      <c r="A10" s="9"/>
      <c r="B10" s="10"/>
      <c r="C10" s="10"/>
      <c r="D10" s="10"/>
      <c r="E10" s="10"/>
      <c r="F10" s="10"/>
      <c r="G10" s="11"/>
      <c r="H10" s="11"/>
      <c r="I10" s="12"/>
      <c r="J10" s="12"/>
      <c r="K10" s="13"/>
    </row>
    <row r="11" spans="1:11" ht="15.6" x14ac:dyDescent="0.3">
      <c r="A11" s="9" t="s">
        <v>19</v>
      </c>
      <c r="B11" s="10">
        <f>17+1</f>
        <v>18</v>
      </c>
      <c r="C11" s="10">
        <v>26</v>
      </c>
      <c r="D11" s="10">
        <v>11</v>
      </c>
      <c r="E11" s="10">
        <v>103</v>
      </c>
      <c r="F11" s="10"/>
      <c r="G11" s="10">
        <v>14</v>
      </c>
      <c r="H11" s="10">
        <v>1</v>
      </c>
      <c r="I11" s="12">
        <v>1</v>
      </c>
      <c r="J11" s="12">
        <v>1</v>
      </c>
      <c r="K11" s="13"/>
    </row>
    <row r="12" spans="1:11" ht="15.6" x14ac:dyDescent="0.3">
      <c r="A12" s="9" t="s">
        <v>20</v>
      </c>
      <c r="B12" s="10">
        <f>12+1+1</f>
        <v>14</v>
      </c>
      <c r="C12" s="10">
        <v>9</v>
      </c>
      <c r="D12" s="10">
        <v>14</v>
      </c>
      <c r="E12" s="10">
        <v>61</v>
      </c>
      <c r="F12" s="10"/>
      <c r="G12" s="10">
        <v>2</v>
      </c>
      <c r="H12" s="10"/>
      <c r="I12" s="12"/>
      <c r="J12" s="12"/>
      <c r="K12" s="13"/>
    </row>
    <row r="13" spans="1:11" ht="15.6" x14ac:dyDescent="0.3">
      <c r="A13" s="17"/>
      <c r="B13" s="10"/>
      <c r="C13" s="10"/>
      <c r="D13" s="10"/>
      <c r="E13" s="10"/>
      <c r="F13" s="10"/>
      <c r="G13" s="10"/>
      <c r="H13" s="10"/>
      <c r="I13" s="13"/>
      <c r="J13" s="13"/>
      <c r="K13" s="13"/>
    </row>
    <row r="14" spans="1:11" ht="15.6" x14ac:dyDescent="0.3">
      <c r="A14" s="9" t="s">
        <v>21</v>
      </c>
      <c r="B14" s="10">
        <f>46+1</f>
        <v>47</v>
      </c>
      <c r="C14" s="10">
        <v>10</v>
      </c>
      <c r="D14" s="10">
        <f>28+3</f>
        <v>31</v>
      </c>
      <c r="E14" s="10">
        <v>32</v>
      </c>
      <c r="F14" s="10"/>
      <c r="G14" s="10">
        <v>18</v>
      </c>
      <c r="H14" s="10">
        <v>1</v>
      </c>
      <c r="I14" s="12"/>
      <c r="J14" s="12"/>
      <c r="K14" s="13"/>
    </row>
    <row r="15" spans="1:11" ht="15.6" x14ac:dyDescent="0.3">
      <c r="A15" s="9" t="s">
        <v>22</v>
      </c>
      <c r="B15" s="10">
        <v>33</v>
      </c>
      <c r="C15" s="10"/>
      <c r="D15" s="10"/>
      <c r="E15" s="10">
        <v>5</v>
      </c>
      <c r="F15" s="10"/>
      <c r="G15" s="11">
        <v>5</v>
      </c>
      <c r="H15" s="11"/>
      <c r="I15" s="12"/>
      <c r="J15" s="12"/>
      <c r="K15" s="13">
        <v>3</v>
      </c>
    </row>
    <row r="16" spans="1:11" ht="15.6" x14ac:dyDescent="0.3">
      <c r="A16" s="9" t="s">
        <v>23</v>
      </c>
      <c r="B16" s="10">
        <v>97</v>
      </c>
      <c r="C16" s="10">
        <v>44</v>
      </c>
      <c r="D16" s="10">
        <v>19</v>
      </c>
      <c r="E16" s="10">
        <f>275+5</f>
        <v>280</v>
      </c>
      <c r="F16" s="10"/>
      <c r="G16" s="11">
        <v>66</v>
      </c>
      <c r="H16" s="11">
        <v>2</v>
      </c>
      <c r="I16" s="12"/>
      <c r="J16" s="12"/>
      <c r="K16" s="13">
        <v>1</v>
      </c>
    </row>
    <row r="17" spans="1:12" ht="15.6" x14ac:dyDescent="0.3">
      <c r="A17" s="9" t="s">
        <v>24</v>
      </c>
      <c r="B17" s="10">
        <f>66+4+2</f>
        <v>72</v>
      </c>
      <c r="C17" s="10">
        <v>90</v>
      </c>
      <c r="D17" s="10">
        <v>24</v>
      </c>
      <c r="E17" s="10">
        <v>62</v>
      </c>
      <c r="F17" s="10"/>
      <c r="G17" s="18">
        <f>22+1</f>
        <v>23</v>
      </c>
      <c r="H17" s="11"/>
      <c r="I17" s="12"/>
      <c r="J17" s="12"/>
      <c r="K17" s="13">
        <v>1</v>
      </c>
    </row>
    <row r="18" spans="1:12" ht="16.2" thickBot="1" x14ac:dyDescent="0.35">
      <c r="A18" s="9"/>
      <c r="B18" s="10"/>
      <c r="C18" s="10"/>
      <c r="D18" s="10"/>
      <c r="E18" s="10"/>
      <c r="F18" s="10"/>
      <c r="G18" s="11"/>
      <c r="H18" s="11"/>
      <c r="I18" s="12"/>
      <c r="J18" s="12"/>
      <c r="K18" s="13"/>
    </row>
    <row r="19" spans="1:12" ht="16.2" thickBot="1" x14ac:dyDescent="0.35">
      <c r="A19" s="19" t="s">
        <v>25</v>
      </c>
      <c r="B19" s="20">
        <f t="shared" ref="B19:K19" si="1">SUM(B2:B8,B11:B17)</f>
        <v>388</v>
      </c>
      <c r="C19" s="20">
        <f t="shared" si="1"/>
        <v>300</v>
      </c>
      <c r="D19" s="20">
        <f t="shared" si="1"/>
        <v>152</v>
      </c>
      <c r="E19" s="21">
        <f t="shared" si="1"/>
        <v>742</v>
      </c>
      <c r="F19" s="21">
        <f t="shared" si="1"/>
        <v>1</v>
      </c>
      <c r="G19" s="21">
        <f t="shared" si="1"/>
        <v>174</v>
      </c>
      <c r="H19" s="21">
        <f t="shared" si="1"/>
        <v>8</v>
      </c>
      <c r="I19" s="22">
        <f t="shared" si="1"/>
        <v>1</v>
      </c>
      <c r="J19" s="21">
        <f t="shared" si="1"/>
        <v>1</v>
      </c>
      <c r="K19" s="30">
        <f t="shared" si="1"/>
        <v>6</v>
      </c>
      <c r="L19" s="31">
        <f>SUM(B19:K19)</f>
        <v>1773</v>
      </c>
    </row>
    <row r="20" spans="1:12" hidden="1" x14ac:dyDescent="0.3">
      <c r="B20" s="23">
        <v>382</v>
      </c>
      <c r="C20" s="24">
        <v>300</v>
      </c>
      <c r="D20" s="23">
        <v>129</v>
      </c>
      <c r="E20" s="24">
        <v>741</v>
      </c>
      <c r="F20" s="24"/>
      <c r="G20" s="24">
        <v>174</v>
      </c>
      <c r="H20" s="24">
        <v>8</v>
      </c>
      <c r="I20" s="24" t="s">
        <v>26</v>
      </c>
      <c r="J20" s="24">
        <v>1</v>
      </c>
      <c r="K20" s="24">
        <v>6</v>
      </c>
    </row>
    <row r="21" spans="1:12" hidden="1" x14ac:dyDescent="0.3">
      <c r="B21" s="23">
        <f>1+2+1+1</f>
        <v>5</v>
      </c>
      <c r="C21" s="24"/>
      <c r="D21" s="23">
        <v>2</v>
      </c>
      <c r="E21" s="24"/>
      <c r="F21" s="24"/>
      <c r="G21" s="24"/>
      <c r="H21" s="24"/>
      <c r="I21" s="24"/>
      <c r="J21" s="24"/>
      <c r="K21" s="24"/>
    </row>
    <row r="22" spans="1:12" hidden="1" x14ac:dyDescent="0.3">
      <c r="B22" s="23">
        <f>B20+B21</f>
        <v>387</v>
      </c>
      <c r="C22" s="23">
        <f t="shared" ref="C22:K22" si="2">C20+C21</f>
        <v>300</v>
      </c>
      <c r="D22" s="23">
        <f t="shared" si="2"/>
        <v>131</v>
      </c>
      <c r="E22" s="23">
        <f t="shared" si="2"/>
        <v>741</v>
      </c>
      <c r="F22" s="23"/>
      <c r="G22" s="23">
        <f t="shared" si="2"/>
        <v>174</v>
      </c>
      <c r="H22" s="23">
        <f t="shared" si="2"/>
        <v>8</v>
      </c>
      <c r="I22" s="23" t="e">
        <f t="shared" si="2"/>
        <v>#VALUE!</v>
      </c>
      <c r="J22" s="23">
        <f t="shared" si="2"/>
        <v>1</v>
      </c>
      <c r="K22" s="23">
        <f t="shared" si="2"/>
        <v>6</v>
      </c>
    </row>
    <row r="23" spans="1:12" hidden="1" x14ac:dyDescent="0.3">
      <c r="A23" s="1" t="s">
        <v>19</v>
      </c>
      <c r="B23" s="25">
        <v>1</v>
      </c>
      <c r="C23" s="26"/>
      <c r="D23" s="26"/>
      <c r="E23" s="26"/>
      <c r="F23" s="26"/>
      <c r="G23" s="26"/>
      <c r="H23" s="26"/>
      <c r="I23" s="26"/>
      <c r="J23" s="26"/>
      <c r="K23" s="26"/>
    </row>
    <row r="24" spans="1:12" ht="15.6" hidden="1" x14ac:dyDescent="0.3">
      <c r="A24" s="27" t="s">
        <v>20</v>
      </c>
      <c r="B24" s="25">
        <v>1</v>
      </c>
      <c r="C24" s="26"/>
      <c r="D24" s="26"/>
      <c r="G24" s="26"/>
      <c r="H24" s="26"/>
      <c r="I24" s="26"/>
      <c r="J24" s="26"/>
      <c r="K24" s="26"/>
    </row>
    <row r="25" spans="1:12" hidden="1" x14ac:dyDescent="0.3">
      <c r="A25" s="1" t="s">
        <v>15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 hidden="1" x14ac:dyDescent="0.3">
      <c r="A26" s="1" t="s">
        <v>12</v>
      </c>
      <c r="B26" s="25">
        <f>1+1+1+22</f>
        <v>25</v>
      </c>
      <c r="C26" s="26"/>
      <c r="D26" s="26">
        <v>2</v>
      </c>
      <c r="E26" s="26"/>
      <c r="F26" s="26"/>
      <c r="G26" s="26"/>
      <c r="H26" s="26"/>
      <c r="I26" s="26"/>
      <c r="J26" s="26"/>
      <c r="K26" s="26"/>
    </row>
    <row r="27" spans="1:12" hidden="1" x14ac:dyDescent="0.3">
      <c r="A27" s="1" t="s">
        <v>14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2" hidden="1" x14ac:dyDescent="0.3">
      <c r="A28" s="1" t="s">
        <v>16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2" hidden="1" x14ac:dyDescent="0.3">
      <c r="B29" s="26">
        <v>381</v>
      </c>
      <c r="C29" s="26">
        <v>300</v>
      </c>
      <c r="D29" s="26">
        <v>128</v>
      </c>
      <c r="E29" s="26">
        <v>741</v>
      </c>
      <c r="F29" s="26"/>
      <c r="G29" s="26">
        <v>174</v>
      </c>
      <c r="H29" s="26">
        <v>8</v>
      </c>
      <c r="I29" s="26">
        <v>1</v>
      </c>
      <c r="J29" s="26">
        <v>1</v>
      </c>
      <c r="K29" s="26">
        <v>6</v>
      </c>
    </row>
    <row r="30" spans="1:12" hidden="1" x14ac:dyDescent="0.3"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2" hidden="1" x14ac:dyDescent="0.3"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2" hidden="1" x14ac:dyDescent="0.3">
      <c r="B32" s="28"/>
      <c r="C32" s="28"/>
      <c r="D32" s="28"/>
      <c r="E32" s="26"/>
      <c r="F32" s="26"/>
      <c r="G32" s="28"/>
      <c r="H32" s="28"/>
      <c r="I32" s="28"/>
      <c r="J32" s="28"/>
      <c r="K32" s="28"/>
    </row>
    <row r="33" spans="2:11" x14ac:dyDescent="0.3">
      <c r="B33" s="28"/>
      <c r="C33" s="28"/>
      <c r="D33" s="28"/>
      <c r="E33" s="26"/>
      <c r="F33" s="26"/>
      <c r="G33" s="28"/>
      <c r="H33" s="28"/>
      <c r="I33" s="28"/>
      <c r="J33" s="28"/>
      <c r="K33" s="28"/>
    </row>
    <row r="34" spans="2:11" x14ac:dyDescent="0.3">
      <c r="E34" s="26"/>
      <c r="F34" s="26"/>
    </row>
    <row r="35" spans="2:11" x14ac:dyDescent="0.3">
      <c r="E35" s="26"/>
      <c r="F35" s="26"/>
    </row>
  </sheetData>
  <autoFilter ref="A1:K1" xr:uid="{D26312BC-0386-4AD1-8D57-EDFB3D9452A9}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450 KVA </vt:lpstr>
      <vt:lpstr>27.05.2026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Abazadze</dc:creator>
  <cp:lastModifiedBy>Giorgi Sharashenidze</cp:lastModifiedBy>
  <dcterms:created xsi:type="dcterms:W3CDTF">2026-05-27T13:41:50Z</dcterms:created>
  <dcterms:modified xsi:type="dcterms:W3CDTF">2026-07-14T06:18:29Z</dcterms:modified>
</cp:coreProperties>
</file>