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qoqiashvili\Desktop\"/>
    </mc:Choice>
  </mc:AlternateContent>
  <xr:revisionPtr revIDLastSave="0" documentId="13_ncr:1_{824318BA-7495-4B17-93C7-958260A137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კრებსითი" sheetId="3" r:id="rId1"/>
    <sheet name="წყალმომარაგება" sheetId="4" r:id="rId2"/>
    <sheet name="წყალმომარაგების სატუმბი" sheetId="5" r:id="rId3"/>
    <sheet name="სანიაღვრე" sheetId="6" r:id="rId4"/>
    <sheet name="ხანძარქრობა" sheetId="7" r:id="rId5"/>
    <sheet name="ვენტილაცია" sheetId="8" r:id="rId6"/>
    <sheet name="სახანძრო ვენტილაცია" sheetId="9" r:id="rId7"/>
    <sheet name="ელექტროობა" sheetId="10" r:id="rId8"/>
    <sheet name="სუსტი დენები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7" i="10" l="1"/>
  <c r="I67" i="10"/>
  <c r="G67" i="10"/>
  <c r="L67" i="10" l="1"/>
  <c r="K171" i="10" l="1"/>
  <c r="I171" i="10"/>
  <c r="G171" i="10"/>
  <c r="K170" i="10"/>
  <c r="I170" i="10"/>
  <c r="G170" i="10"/>
  <c r="K168" i="10"/>
  <c r="I168" i="10"/>
  <c r="G168" i="10"/>
  <c r="K167" i="10"/>
  <c r="I167" i="10"/>
  <c r="G167" i="10"/>
  <c r="K165" i="10"/>
  <c r="I165" i="10"/>
  <c r="G165" i="10"/>
  <c r="K163" i="10"/>
  <c r="I163" i="10"/>
  <c r="G163" i="10"/>
  <c r="K162" i="10"/>
  <c r="I162" i="10"/>
  <c r="G162" i="10"/>
  <c r="K160" i="10"/>
  <c r="I160" i="10"/>
  <c r="G160" i="10"/>
  <c r="K159" i="10"/>
  <c r="I159" i="10"/>
  <c r="G159" i="10"/>
  <c r="K21" i="10"/>
  <c r="I21" i="10"/>
  <c r="G21" i="10"/>
  <c r="K20" i="10"/>
  <c r="I20" i="10"/>
  <c r="G20" i="10"/>
  <c r="K19" i="10"/>
  <c r="I19" i="10"/>
  <c r="G19" i="10"/>
  <c r="K18" i="10"/>
  <c r="I18" i="10"/>
  <c r="G18" i="10"/>
  <c r="K17" i="10"/>
  <c r="I17" i="10"/>
  <c r="G17" i="10"/>
  <c r="K16" i="10"/>
  <c r="I16" i="10"/>
  <c r="G16" i="10"/>
  <c r="K15" i="10"/>
  <c r="I15" i="10"/>
  <c r="G15" i="10"/>
  <c r="K14" i="10"/>
  <c r="I14" i="10"/>
  <c r="G14" i="10"/>
  <c r="K13" i="10"/>
  <c r="I13" i="10"/>
  <c r="G13" i="10"/>
  <c r="K12" i="10"/>
  <c r="I12" i="10"/>
  <c r="G12" i="10"/>
  <c r="K11" i="10"/>
  <c r="I11" i="10"/>
  <c r="G11" i="10"/>
  <c r="K10" i="10"/>
  <c r="I10" i="10"/>
  <c r="G10" i="10"/>
  <c r="K9" i="10"/>
  <c r="I9" i="10"/>
  <c r="G9" i="10"/>
  <c r="K8" i="10"/>
  <c r="I8" i="10"/>
  <c r="G8" i="10"/>
  <c r="K7" i="10"/>
  <c r="I7" i="10"/>
  <c r="G7" i="10"/>
  <c r="K6" i="10"/>
  <c r="I6" i="10"/>
  <c r="G6" i="10"/>
  <c r="K64" i="10"/>
  <c r="I64" i="10"/>
  <c r="G64" i="10"/>
  <c r="K63" i="10"/>
  <c r="I63" i="10"/>
  <c r="G63" i="10"/>
  <c r="K62" i="10"/>
  <c r="I62" i="10"/>
  <c r="G62" i="10"/>
  <c r="K61" i="10"/>
  <c r="I61" i="10"/>
  <c r="G61" i="10"/>
  <c r="K60" i="10"/>
  <c r="I60" i="10"/>
  <c r="G60" i="10"/>
  <c r="K59" i="10"/>
  <c r="I59" i="10"/>
  <c r="G59" i="10"/>
  <c r="K58" i="10"/>
  <c r="I58" i="10"/>
  <c r="G58" i="10"/>
  <c r="K57" i="10"/>
  <c r="I57" i="10"/>
  <c r="G57" i="10"/>
  <c r="K56" i="10"/>
  <c r="I56" i="10"/>
  <c r="G56" i="10"/>
  <c r="K55" i="10"/>
  <c r="I55" i="10"/>
  <c r="G55" i="10"/>
  <c r="K54" i="10"/>
  <c r="I54" i="10"/>
  <c r="G54" i="10"/>
  <c r="K53" i="10"/>
  <c r="I53" i="10"/>
  <c r="G53" i="10"/>
  <c r="K52" i="10"/>
  <c r="I52" i="10"/>
  <c r="G52" i="10"/>
  <c r="K51" i="10"/>
  <c r="I51" i="10"/>
  <c r="G51" i="10"/>
  <c r="K50" i="10"/>
  <c r="I50" i="10"/>
  <c r="G50" i="10"/>
  <c r="K49" i="10"/>
  <c r="I49" i="10"/>
  <c r="G49" i="10"/>
  <c r="K48" i="10"/>
  <c r="I48" i="10"/>
  <c r="G48" i="10"/>
  <c r="K47" i="10"/>
  <c r="I47" i="10"/>
  <c r="G47" i="10"/>
  <c r="K46" i="10"/>
  <c r="I46" i="10"/>
  <c r="G46" i="10"/>
  <c r="K45" i="10"/>
  <c r="I45" i="10"/>
  <c r="G45" i="10"/>
  <c r="K44" i="10"/>
  <c r="I44" i="10"/>
  <c r="G44" i="10"/>
  <c r="K43" i="10"/>
  <c r="I43" i="10"/>
  <c r="G43" i="10"/>
  <c r="K42" i="10"/>
  <c r="I42" i="10"/>
  <c r="G42" i="10"/>
  <c r="K41" i="10"/>
  <c r="I41" i="10"/>
  <c r="G41" i="10"/>
  <c r="K40" i="10"/>
  <c r="I40" i="10"/>
  <c r="G40" i="10"/>
  <c r="K39" i="10"/>
  <c r="I39" i="10"/>
  <c r="G39" i="10"/>
  <c r="K38" i="10"/>
  <c r="I38" i="10"/>
  <c r="G38" i="10"/>
  <c r="K37" i="10"/>
  <c r="I37" i="10"/>
  <c r="G37" i="10"/>
  <c r="K36" i="10"/>
  <c r="I36" i="10"/>
  <c r="G36" i="10"/>
  <c r="K35" i="10"/>
  <c r="I35" i="10"/>
  <c r="G35" i="10"/>
  <c r="K34" i="10"/>
  <c r="I34" i="10"/>
  <c r="G34" i="10"/>
  <c r="K33" i="10"/>
  <c r="I33" i="10"/>
  <c r="G33" i="10"/>
  <c r="K32" i="10"/>
  <c r="I32" i="10"/>
  <c r="G32" i="10"/>
  <c r="K31" i="10"/>
  <c r="I31" i="10"/>
  <c r="G31" i="10"/>
  <c r="K30" i="10"/>
  <c r="I30" i="10"/>
  <c r="G30" i="10"/>
  <c r="K29" i="10"/>
  <c r="I29" i="10"/>
  <c r="G29" i="10"/>
  <c r="K28" i="10"/>
  <c r="I28" i="10"/>
  <c r="G28" i="10"/>
  <c r="K27" i="10"/>
  <c r="I27" i="10"/>
  <c r="G27" i="10"/>
  <c r="K26" i="10"/>
  <c r="I26" i="10"/>
  <c r="G26" i="10"/>
  <c r="K25" i="10"/>
  <c r="I25" i="10"/>
  <c r="G25" i="10"/>
  <c r="K24" i="10"/>
  <c r="I24" i="10"/>
  <c r="G24" i="10"/>
  <c r="K23" i="10"/>
  <c r="I23" i="10"/>
  <c r="G23" i="10"/>
  <c r="K68" i="10"/>
  <c r="I68" i="10"/>
  <c r="G68" i="10"/>
  <c r="K66" i="10"/>
  <c r="I66" i="10"/>
  <c r="G66" i="10"/>
  <c r="K72" i="10"/>
  <c r="I72" i="10"/>
  <c r="G72" i="10"/>
  <c r="K71" i="10"/>
  <c r="I71" i="10"/>
  <c r="G71" i="10"/>
  <c r="K70" i="10"/>
  <c r="I70" i="10"/>
  <c r="G70" i="10"/>
  <c r="K83" i="10"/>
  <c r="I83" i="10"/>
  <c r="G83" i="10"/>
  <c r="K82" i="10"/>
  <c r="I82" i="10"/>
  <c r="G82" i="10"/>
  <c r="K81" i="10"/>
  <c r="I81" i="10"/>
  <c r="G81" i="10"/>
  <c r="K80" i="10"/>
  <c r="I80" i="10"/>
  <c r="G80" i="10"/>
  <c r="K79" i="10"/>
  <c r="I79" i="10"/>
  <c r="G79" i="10"/>
  <c r="K78" i="10"/>
  <c r="I78" i="10"/>
  <c r="G78" i="10"/>
  <c r="K77" i="10"/>
  <c r="I77" i="10"/>
  <c r="G77" i="10"/>
  <c r="K76" i="10"/>
  <c r="I76" i="10"/>
  <c r="G76" i="10"/>
  <c r="K75" i="10"/>
  <c r="I75" i="10"/>
  <c r="G75" i="10"/>
  <c r="K74" i="10"/>
  <c r="I74" i="10"/>
  <c r="G74" i="10"/>
  <c r="K101" i="10"/>
  <c r="I101" i="10"/>
  <c r="G101" i="10"/>
  <c r="K100" i="10"/>
  <c r="I100" i="10"/>
  <c r="G100" i="10"/>
  <c r="K99" i="10"/>
  <c r="I99" i="10"/>
  <c r="G99" i="10"/>
  <c r="K98" i="10"/>
  <c r="I98" i="10"/>
  <c r="G98" i="10"/>
  <c r="K97" i="10"/>
  <c r="I97" i="10"/>
  <c r="G97" i="10"/>
  <c r="K96" i="10"/>
  <c r="I96" i="10"/>
  <c r="G96" i="10"/>
  <c r="K95" i="10"/>
  <c r="I95" i="10"/>
  <c r="G95" i="10"/>
  <c r="K94" i="10"/>
  <c r="I94" i="10"/>
  <c r="G94" i="10"/>
  <c r="K93" i="10"/>
  <c r="I93" i="10"/>
  <c r="G93" i="10"/>
  <c r="K92" i="10"/>
  <c r="I92" i="10"/>
  <c r="G92" i="10"/>
  <c r="K91" i="10"/>
  <c r="I91" i="10"/>
  <c r="G91" i="10"/>
  <c r="K90" i="10"/>
  <c r="I90" i="10"/>
  <c r="G90" i="10"/>
  <c r="K89" i="10"/>
  <c r="I89" i="10"/>
  <c r="G89" i="10"/>
  <c r="K88" i="10"/>
  <c r="I88" i="10"/>
  <c r="G88" i="10"/>
  <c r="K87" i="10"/>
  <c r="I87" i="10"/>
  <c r="G87" i="10"/>
  <c r="K86" i="10"/>
  <c r="I86" i="10"/>
  <c r="G86" i="10"/>
  <c r="K103" i="10"/>
  <c r="I103" i="10"/>
  <c r="G103" i="10"/>
  <c r="K114" i="10"/>
  <c r="I114" i="10"/>
  <c r="G114" i="10"/>
  <c r="K113" i="10"/>
  <c r="I113" i="10"/>
  <c r="G113" i="10"/>
  <c r="K112" i="10"/>
  <c r="I112" i="10"/>
  <c r="G112" i="10"/>
  <c r="K111" i="10"/>
  <c r="I111" i="10"/>
  <c r="G111" i="10"/>
  <c r="K110" i="10"/>
  <c r="I110" i="10"/>
  <c r="G110" i="10"/>
  <c r="K109" i="10"/>
  <c r="I109" i="10"/>
  <c r="G109" i="10"/>
  <c r="K108" i="10"/>
  <c r="I108" i="10"/>
  <c r="G108" i="10"/>
  <c r="K107" i="10"/>
  <c r="I107" i="10"/>
  <c r="G107" i="10"/>
  <c r="K106" i="10"/>
  <c r="I106" i="10"/>
  <c r="G106" i="10"/>
  <c r="K105" i="10"/>
  <c r="I105" i="10"/>
  <c r="G105" i="10"/>
  <c r="K104" i="10"/>
  <c r="I104" i="10"/>
  <c r="G104" i="10"/>
  <c r="K121" i="10"/>
  <c r="I121" i="10"/>
  <c r="G121" i="10"/>
  <c r="K120" i="10"/>
  <c r="I120" i="10"/>
  <c r="G120" i="10"/>
  <c r="K119" i="10"/>
  <c r="I119" i="10"/>
  <c r="G119" i="10"/>
  <c r="K118" i="10"/>
  <c r="I118" i="10"/>
  <c r="G118" i="10"/>
  <c r="K117" i="10"/>
  <c r="I117" i="10"/>
  <c r="G117" i="10"/>
  <c r="K116" i="10"/>
  <c r="I116" i="10"/>
  <c r="G116" i="10"/>
  <c r="K126" i="10"/>
  <c r="I126" i="10"/>
  <c r="G126" i="10"/>
  <c r="K125" i="10"/>
  <c r="I125" i="10"/>
  <c r="G125" i="10"/>
  <c r="K124" i="10"/>
  <c r="I124" i="10"/>
  <c r="G124" i="10"/>
  <c r="K123" i="10"/>
  <c r="I123" i="10"/>
  <c r="G123" i="10"/>
  <c r="K133" i="10"/>
  <c r="I133" i="10"/>
  <c r="G133" i="10"/>
  <c r="K132" i="10"/>
  <c r="I132" i="10"/>
  <c r="G132" i="10"/>
  <c r="K131" i="10"/>
  <c r="I131" i="10"/>
  <c r="G131" i="10"/>
  <c r="K130" i="10"/>
  <c r="I130" i="10"/>
  <c r="G130" i="10"/>
  <c r="K129" i="10"/>
  <c r="I129" i="10"/>
  <c r="G129" i="10"/>
  <c r="K128" i="10"/>
  <c r="I128" i="10"/>
  <c r="G128" i="10"/>
  <c r="K141" i="10"/>
  <c r="I141" i="10"/>
  <c r="G141" i="10"/>
  <c r="K140" i="10"/>
  <c r="I140" i="10"/>
  <c r="G140" i="10"/>
  <c r="K139" i="10"/>
  <c r="I139" i="10"/>
  <c r="G139" i="10"/>
  <c r="K138" i="10"/>
  <c r="I138" i="10"/>
  <c r="G138" i="10"/>
  <c r="K137" i="10"/>
  <c r="I137" i="10"/>
  <c r="G137" i="10"/>
  <c r="K136" i="10"/>
  <c r="I136" i="10"/>
  <c r="G136" i="10"/>
  <c r="K135" i="10"/>
  <c r="I135" i="10"/>
  <c r="G135" i="10"/>
  <c r="K154" i="10"/>
  <c r="I154" i="10"/>
  <c r="G154" i="10"/>
  <c r="K153" i="10"/>
  <c r="I153" i="10"/>
  <c r="G153" i="10"/>
  <c r="K152" i="10"/>
  <c r="I152" i="10"/>
  <c r="G152" i="10"/>
  <c r="K151" i="10"/>
  <c r="I151" i="10"/>
  <c r="G151" i="10"/>
  <c r="K150" i="10"/>
  <c r="I150" i="10"/>
  <c r="G150" i="10"/>
  <c r="K149" i="10"/>
  <c r="I149" i="10"/>
  <c r="G149" i="10"/>
  <c r="K148" i="10"/>
  <c r="I148" i="10"/>
  <c r="G148" i="10"/>
  <c r="K147" i="10"/>
  <c r="I147" i="10"/>
  <c r="G147" i="10"/>
  <c r="K146" i="10"/>
  <c r="I146" i="10"/>
  <c r="G146" i="10"/>
  <c r="K145" i="10"/>
  <c r="I145" i="10"/>
  <c r="G145" i="10"/>
  <c r="K144" i="10"/>
  <c r="I144" i="10"/>
  <c r="G144" i="10"/>
  <c r="K143" i="10"/>
  <c r="I143" i="10"/>
  <c r="G143" i="10"/>
  <c r="K156" i="10"/>
  <c r="I156" i="10"/>
  <c r="G156" i="10"/>
  <c r="G43" i="11"/>
  <c r="G40" i="11"/>
  <c r="G44" i="11"/>
  <c r="G41" i="8"/>
  <c r="K41" i="8"/>
  <c r="I41" i="8"/>
  <c r="L70" i="10" l="1"/>
  <c r="L34" i="10"/>
  <c r="I173" i="10"/>
  <c r="L80" i="10"/>
  <c r="L30" i="10"/>
  <c r="G172" i="10"/>
  <c r="G173" i="10" s="1"/>
  <c r="K173" i="10"/>
  <c r="L120" i="10"/>
  <c r="L27" i="10"/>
  <c r="L146" i="10"/>
  <c r="L168" i="10"/>
  <c r="L160" i="10"/>
  <c r="L163" i="10"/>
  <c r="L149" i="10"/>
  <c r="L99" i="10"/>
  <c r="L165" i="10"/>
  <c r="L121" i="10"/>
  <c r="L21" i="10"/>
  <c r="L90" i="10"/>
  <c r="L167" i="10"/>
  <c r="L16" i="10"/>
  <c r="L83" i="10"/>
  <c r="L38" i="10"/>
  <c r="L54" i="10"/>
  <c r="L159" i="10"/>
  <c r="L91" i="10"/>
  <c r="L138" i="10"/>
  <c r="L50" i="10"/>
  <c r="L61" i="10"/>
  <c r="L7" i="10"/>
  <c r="L170" i="10"/>
  <c r="L162" i="10"/>
  <c r="L87" i="10"/>
  <c r="L72" i="10"/>
  <c r="L8" i="10"/>
  <c r="L113" i="10"/>
  <c r="L125" i="10"/>
  <c r="L81" i="10"/>
  <c r="L171" i="10"/>
  <c r="L26" i="10"/>
  <c r="L147" i="10"/>
  <c r="L137" i="10"/>
  <c r="L128" i="10"/>
  <c r="L95" i="10"/>
  <c r="L40" i="10"/>
  <c r="L51" i="10"/>
  <c r="L75" i="10"/>
  <c r="L14" i="10"/>
  <c r="L46" i="10"/>
  <c r="L62" i="10"/>
  <c r="L129" i="10"/>
  <c r="L105" i="10"/>
  <c r="L19" i="10"/>
  <c r="L148" i="10"/>
  <c r="L153" i="10"/>
  <c r="L12" i="10"/>
  <c r="L133" i="10"/>
  <c r="L66" i="10"/>
  <c r="L37" i="10"/>
  <c r="L42" i="10"/>
  <c r="L53" i="10"/>
  <c r="L58" i="10"/>
  <c r="L10" i="10"/>
  <c r="L114" i="10"/>
  <c r="L68" i="10"/>
  <c r="L43" i="10"/>
  <c r="L59" i="10"/>
  <c r="L145" i="10"/>
  <c r="L150" i="10"/>
  <c r="L126" i="10"/>
  <c r="L88" i="10"/>
  <c r="L28" i="10"/>
  <c r="L6" i="10"/>
  <c r="L11" i="10"/>
  <c r="L116" i="10"/>
  <c r="L108" i="10"/>
  <c r="L44" i="10"/>
  <c r="L55" i="10"/>
  <c r="L109" i="10"/>
  <c r="L79" i="10"/>
  <c r="L18" i="10"/>
  <c r="L118" i="10"/>
  <c r="L103" i="10"/>
  <c r="L74" i="10"/>
  <c r="L48" i="10"/>
  <c r="L63" i="10"/>
  <c r="L139" i="10"/>
  <c r="L130" i="10"/>
  <c r="L110" i="10"/>
  <c r="L29" i="10"/>
  <c r="L144" i="10"/>
  <c r="L154" i="10"/>
  <c r="L131" i="10"/>
  <c r="L119" i="10"/>
  <c r="L86" i="10"/>
  <c r="L100" i="10"/>
  <c r="L71" i="10"/>
  <c r="L24" i="10"/>
  <c r="L39" i="10"/>
  <c r="L49" i="10"/>
  <c r="L9" i="10"/>
  <c r="L135" i="10"/>
  <c r="L106" i="10"/>
  <c r="L111" i="10"/>
  <c r="L76" i="10"/>
  <c r="L25" i="10"/>
  <c r="L64" i="10"/>
  <c r="L140" i="10"/>
  <c r="L96" i="10"/>
  <c r="L101" i="10"/>
  <c r="L35" i="10"/>
  <c r="L45" i="10"/>
  <c r="L15" i="10"/>
  <c r="L132" i="10"/>
  <c r="L107" i="10"/>
  <c r="L112" i="10"/>
  <c r="L97" i="10"/>
  <c r="L77" i="10"/>
  <c r="L36" i="10"/>
  <c r="L60" i="10"/>
  <c r="L13" i="10"/>
  <c r="L136" i="10"/>
  <c r="L141" i="10"/>
  <c r="L92" i="10"/>
  <c r="L82" i="10"/>
  <c r="L31" i="10"/>
  <c r="L41" i="10"/>
  <c r="L151" i="10"/>
  <c r="L98" i="10"/>
  <c r="L93" i="10"/>
  <c r="L32" i="10"/>
  <c r="L56" i="10"/>
  <c r="L20" i="10"/>
  <c r="L152" i="10"/>
  <c r="L94" i="10"/>
  <c r="L78" i="10"/>
  <c r="L47" i="10"/>
  <c r="L57" i="10"/>
  <c r="L17" i="10"/>
  <c r="L123" i="10"/>
  <c r="L117" i="10"/>
  <c r="L104" i="10"/>
  <c r="L89" i="10"/>
  <c r="L52" i="10"/>
  <c r="L143" i="10"/>
  <c r="L124" i="10"/>
  <c r="L23" i="10"/>
  <c r="L33" i="10"/>
  <c r="L156" i="10"/>
  <c r="L41" i="8"/>
  <c r="I43" i="11" l="1"/>
  <c r="G42" i="11"/>
  <c r="I42" i="11"/>
  <c r="K42" i="11"/>
  <c r="K43" i="11"/>
  <c r="I44" i="11"/>
  <c r="K44" i="11"/>
  <c r="K37" i="11"/>
  <c r="I37" i="11"/>
  <c r="G37" i="11"/>
  <c r="L37" i="11" l="1"/>
  <c r="L43" i="11"/>
  <c r="L42" i="11"/>
  <c r="L44" i="11"/>
  <c r="G62" i="9" l="1"/>
  <c r="K77" i="9"/>
  <c r="G75" i="9"/>
  <c r="G74" i="9"/>
  <c r="I74" i="9"/>
  <c r="I70" i="9"/>
  <c r="G65" i="9"/>
  <c r="G67" i="9"/>
  <c r="G69" i="9"/>
  <c r="G70" i="9"/>
  <c r="G33" i="9"/>
  <c r="G34" i="9"/>
  <c r="G35" i="9"/>
  <c r="G36" i="9"/>
  <c r="G37" i="9"/>
  <c r="G38" i="9"/>
  <c r="G39" i="9"/>
  <c r="G40" i="9"/>
  <c r="G32" i="9"/>
  <c r="G31" i="9"/>
  <c r="G26" i="9"/>
  <c r="G25" i="9"/>
  <c r="G24" i="9"/>
  <c r="G23" i="9"/>
  <c r="G22" i="9"/>
  <c r="I20" i="9"/>
  <c r="G20" i="9"/>
  <c r="I19" i="9"/>
  <c r="G19" i="9"/>
  <c r="I21" i="9"/>
  <c r="G21" i="9"/>
  <c r="G14" i="9"/>
  <c r="G13" i="9"/>
  <c r="I14" i="9"/>
  <c r="I13" i="9"/>
  <c r="I12" i="9"/>
  <c r="I11" i="9"/>
  <c r="I10" i="9"/>
  <c r="I9" i="9"/>
  <c r="G12" i="9"/>
  <c r="G11" i="9"/>
  <c r="I8" i="9"/>
  <c r="I7" i="9"/>
  <c r="G7" i="9"/>
  <c r="I6" i="9"/>
  <c r="G6" i="9"/>
  <c r="K7" i="9"/>
  <c r="K8" i="9"/>
  <c r="K9" i="9"/>
  <c r="K10" i="9"/>
  <c r="K11" i="9"/>
  <c r="K12" i="9"/>
  <c r="K13" i="9"/>
  <c r="K14" i="9"/>
  <c r="G15" i="9"/>
  <c r="I15" i="9"/>
  <c r="K15" i="9"/>
  <c r="G16" i="9"/>
  <c r="I16" i="9"/>
  <c r="K16" i="9"/>
  <c r="G17" i="9"/>
  <c r="I17" i="9"/>
  <c r="K17" i="9"/>
  <c r="L17" i="9" s="1"/>
  <c r="G18" i="9"/>
  <c r="I18" i="9"/>
  <c r="K18" i="9"/>
  <c r="K19" i="9"/>
  <c r="K20" i="9"/>
  <c r="K21" i="9"/>
  <c r="I22" i="9"/>
  <c r="K22" i="9"/>
  <c r="I23" i="9"/>
  <c r="K23" i="9"/>
  <c r="L23" i="9" s="1"/>
  <c r="I24" i="9"/>
  <c r="K24" i="9"/>
  <c r="I25" i="9"/>
  <c r="K25" i="9"/>
  <c r="L25" i="9" s="1"/>
  <c r="I26" i="9"/>
  <c r="K26" i="9"/>
  <c r="G27" i="9"/>
  <c r="I27" i="9"/>
  <c r="K27" i="9"/>
  <c r="G28" i="9"/>
  <c r="I28" i="9"/>
  <c r="K28" i="9"/>
  <c r="G29" i="9"/>
  <c r="I29" i="9"/>
  <c r="K29" i="9"/>
  <c r="G30" i="9"/>
  <c r="I30" i="9"/>
  <c r="K30" i="9"/>
  <c r="I31" i="9"/>
  <c r="K31" i="9"/>
  <c r="I32" i="9"/>
  <c r="K32" i="9"/>
  <c r="I33" i="9"/>
  <c r="K33" i="9"/>
  <c r="I34" i="9"/>
  <c r="K34" i="9"/>
  <c r="I35" i="9"/>
  <c r="K35" i="9"/>
  <c r="I36" i="9"/>
  <c r="K36" i="9"/>
  <c r="I37" i="9"/>
  <c r="K37" i="9"/>
  <c r="I38" i="9"/>
  <c r="K38" i="9"/>
  <c r="I39" i="9"/>
  <c r="K39" i="9"/>
  <c r="I40" i="9"/>
  <c r="K40" i="9"/>
  <c r="G41" i="9"/>
  <c r="I41" i="9"/>
  <c r="K41" i="9"/>
  <c r="G42" i="9"/>
  <c r="I42" i="9"/>
  <c r="K42" i="9"/>
  <c r="G43" i="9"/>
  <c r="I43" i="9"/>
  <c r="K43" i="9"/>
  <c r="G44" i="9"/>
  <c r="I44" i="9"/>
  <c r="K44" i="9"/>
  <c r="G45" i="9"/>
  <c r="I45" i="9"/>
  <c r="K45" i="9"/>
  <c r="G46" i="9"/>
  <c r="I46" i="9"/>
  <c r="K46" i="9"/>
  <c r="G47" i="9"/>
  <c r="I47" i="9"/>
  <c r="K47" i="9"/>
  <c r="G48" i="9"/>
  <c r="I48" i="9"/>
  <c r="K48" i="9"/>
  <c r="G49" i="9"/>
  <c r="I49" i="9"/>
  <c r="K49" i="9"/>
  <c r="G50" i="9"/>
  <c r="I50" i="9"/>
  <c r="K50" i="9"/>
  <c r="G51" i="9"/>
  <c r="I51" i="9"/>
  <c r="K51" i="9"/>
  <c r="G52" i="9"/>
  <c r="I52" i="9"/>
  <c r="K52" i="9"/>
  <c r="G53" i="9"/>
  <c r="I53" i="9"/>
  <c r="K53" i="9"/>
  <c r="G54" i="9"/>
  <c r="I54" i="9"/>
  <c r="K54" i="9"/>
  <c r="G55" i="9"/>
  <c r="I55" i="9"/>
  <c r="K55" i="9"/>
  <c r="L55" i="9" s="1"/>
  <c r="G56" i="9"/>
  <c r="I56" i="9"/>
  <c r="K56" i="9"/>
  <c r="G57" i="9"/>
  <c r="L57" i="9" s="1"/>
  <c r="I57" i="9"/>
  <c r="K57" i="9"/>
  <c r="G58" i="9"/>
  <c r="I58" i="9"/>
  <c r="K58" i="9"/>
  <c r="G59" i="9"/>
  <c r="I59" i="9"/>
  <c r="K59" i="9"/>
  <c r="G60" i="9"/>
  <c r="I60" i="9"/>
  <c r="K60" i="9"/>
  <c r="G61" i="9"/>
  <c r="I61" i="9"/>
  <c r="K61" i="9"/>
  <c r="I62" i="9"/>
  <c r="K62" i="9"/>
  <c r="G63" i="9"/>
  <c r="I63" i="9"/>
  <c r="K63" i="9"/>
  <c r="G64" i="9"/>
  <c r="I64" i="9"/>
  <c r="K64" i="9"/>
  <c r="I65" i="9"/>
  <c r="K65" i="9"/>
  <c r="G66" i="9"/>
  <c r="I66" i="9"/>
  <c r="K66" i="9"/>
  <c r="I67" i="9"/>
  <c r="K67" i="9"/>
  <c r="G68" i="9"/>
  <c r="I68" i="9"/>
  <c r="K68" i="9"/>
  <c r="I69" i="9"/>
  <c r="K69" i="9"/>
  <c r="K70" i="9"/>
  <c r="G71" i="9"/>
  <c r="I71" i="9"/>
  <c r="K71" i="9"/>
  <c r="G72" i="9"/>
  <c r="I72" i="9"/>
  <c r="K72" i="9"/>
  <c r="G73" i="9"/>
  <c r="I73" i="9"/>
  <c r="K73" i="9"/>
  <c r="K74" i="9"/>
  <c r="I75" i="9"/>
  <c r="K75" i="9"/>
  <c r="K6" i="9"/>
  <c r="G102" i="7"/>
  <c r="G101" i="7"/>
  <c r="K51" i="7"/>
  <c r="I51" i="7"/>
  <c r="G51" i="7"/>
  <c r="I42" i="7"/>
  <c r="K42" i="7"/>
  <c r="G42" i="7"/>
  <c r="I26" i="7"/>
  <c r="K26" i="7"/>
  <c r="I27" i="7"/>
  <c r="K27" i="7"/>
  <c r="I28" i="7"/>
  <c r="K28" i="7"/>
  <c r="I29" i="7"/>
  <c r="K29" i="7"/>
  <c r="G26" i="7"/>
  <c r="K22" i="7"/>
  <c r="I22" i="7"/>
  <c r="G22" i="7"/>
  <c r="L35" i="9" l="1"/>
  <c r="I77" i="9"/>
  <c r="L49" i="9"/>
  <c r="L53" i="9"/>
  <c r="L37" i="9"/>
  <c r="L61" i="9"/>
  <c r="L44" i="9"/>
  <c r="L45" i="9"/>
  <c r="L6" i="9"/>
  <c r="L63" i="9"/>
  <c r="L36" i="9"/>
  <c r="L21" i="9"/>
  <c r="L62" i="9"/>
  <c r="L19" i="9"/>
  <c r="L20" i="9"/>
  <c r="L40" i="9"/>
  <c r="L33" i="9"/>
  <c r="L27" i="9"/>
  <c r="L39" i="9"/>
  <c r="L32" i="9"/>
  <c r="L59" i="9"/>
  <c r="L71" i="9"/>
  <c r="L43" i="9"/>
  <c r="L24" i="9"/>
  <c r="L47" i="9"/>
  <c r="L52" i="9"/>
  <c r="L29" i="9"/>
  <c r="L56" i="9"/>
  <c r="L41" i="9"/>
  <c r="L51" i="9"/>
  <c r="L16" i="9"/>
  <c r="L69" i="9"/>
  <c r="L60" i="9"/>
  <c r="L28" i="9"/>
  <c r="L30" i="9"/>
  <c r="L31" i="9"/>
  <c r="L48" i="9"/>
  <c r="L64" i="9"/>
  <c r="L54" i="9"/>
  <c r="L7" i="9"/>
  <c r="L58" i="9"/>
  <c r="L38" i="9"/>
  <c r="L67" i="9"/>
  <c r="L72" i="9"/>
  <c r="L75" i="9"/>
  <c r="L74" i="9"/>
  <c r="L65" i="9"/>
  <c r="L66" i="9"/>
  <c r="L68" i="9"/>
  <c r="L70" i="9"/>
  <c r="L73" i="9"/>
  <c r="L50" i="9"/>
  <c r="L46" i="9"/>
  <c r="L42" i="9"/>
  <c r="L34" i="9"/>
  <c r="L26" i="9"/>
  <c r="L22" i="9"/>
  <c r="L15" i="9"/>
  <c r="L18" i="9"/>
  <c r="L13" i="9"/>
  <c r="L14" i="9"/>
  <c r="L11" i="9"/>
  <c r="L12" i="9"/>
  <c r="L51" i="7"/>
  <c r="L42" i="7"/>
  <c r="L26" i="7"/>
  <c r="L22" i="7"/>
  <c r="G31" i="6"/>
  <c r="I30" i="6"/>
  <c r="G30" i="6"/>
  <c r="I9" i="6"/>
  <c r="I8" i="6"/>
  <c r="I10" i="6"/>
  <c r="G10" i="6"/>
  <c r="I7" i="6"/>
  <c r="I6" i="6"/>
  <c r="G6" i="6"/>
  <c r="K59" i="6"/>
  <c r="I59" i="6"/>
  <c r="G59" i="6"/>
  <c r="K58" i="6"/>
  <c r="I58" i="6"/>
  <c r="G58" i="6"/>
  <c r="K57" i="6"/>
  <c r="I57" i="6"/>
  <c r="G57" i="6"/>
  <c r="K56" i="6"/>
  <c r="I56" i="6"/>
  <c r="G56" i="6"/>
  <c r="K55" i="6"/>
  <c r="I55" i="6"/>
  <c r="G55" i="6"/>
  <c r="K54" i="6"/>
  <c r="I54" i="6"/>
  <c r="G54" i="6"/>
  <c r="K53" i="6"/>
  <c r="I53" i="6"/>
  <c r="G53" i="6"/>
  <c r="K52" i="6"/>
  <c r="I52" i="6"/>
  <c r="G52" i="6"/>
  <c r="K51" i="6"/>
  <c r="I51" i="6"/>
  <c r="G51" i="6"/>
  <c r="K50" i="6"/>
  <c r="I50" i="6"/>
  <c r="G50" i="6"/>
  <c r="K49" i="6"/>
  <c r="I49" i="6"/>
  <c r="G49" i="6"/>
  <c r="K48" i="6"/>
  <c r="I48" i="6"/>
  <c r="G48" i="6"/>
  <c r="K47" i="6"/>
  <c r="I47" i="6"/>
  <c r="G47" i="6"/>
  <c r="K46" i="6"/>
  <c r="I46" i="6"/>
  <c r="G46" i="6"/>
  <c r="K45" i="6"/>
  <c r="I45" i="6"/>
  <c r="G45" i="6"/>
  <c r="K44" i="6"/>
  <c r="I44" i="6"/>
  <c r="G44" i="6"/>
  <c r="K43" i="6"/>
  <c r="I43" i="6"/>
  <c r="G43" i="6"/>
  <c r="K42" i="6"/>
  <c r="I42" i="6"/>
  <c r="G42" i="6"/>
  <c r="K41" i="6"/>
  <c r="I41" i="6"/>
  <c r="G41" i="6"/>
  <c r="K40" i="6"/>
  <c r="I40" i="6"/>
  <c r="G40" i="6"/>
  <c r="K39" i="6"/>
  <c r="I39" i="6"/>
  <c r="G39" i="6"/>
  <c r="K38" i="6"/>
  <c r="I38" i="6"/>
  <c r="G38" i="6"/>
  <c r="K37" i="6"/>
  <c r="I37" i="6"/>
  <c r="G37" i="6"/>
  <c r="K36" i="6"/>
  <c r="I36" i="6"/>
  <c r="G36" i="6"/>
  <c r="K35" i="6"/>
  <c r="I35" i="6"/>
  <c r="G35" i="6"/>
  <c r="K34" i="6"/>
  <c r="I34" i="6"/>
  <c r="G34" i="6"/>
  <c r="K32" i="6"/>
  <c r="I32" i="6"/>
  <c r="G32" i="6"/>
  <c r="K31" i="6"/>
  <c r="I31" i="6"/>
  <c r="K30" i="6"/>
  <c r="K29" i="6"/>
  <c r="I29" i="6"/>
  <c r="G29" i="6"/>
  <c r="K27" i="6"/>
  <c r="I27" i="6"/>
  <c r="G27" i="6"/>
  <c r="K26" i="6"/>
  <c r="I26" i="6"/>
  <c r="G26" i="6"/>
  <c r="K25" i="6"/>
  <c r="I25" i="6"/>
  <c r="G25" i="6"/>
  <c r="K24" i="6"/>
  <c r="I24" i="6"/>
  <c r="G24" i="6"/>
  <c r="K23" i="6"/>
  <c r="I23" i="6"/>
  <c r="G23" i="6"/>
  <c r="K22" i="6"/>
  <c r="I22" i="6"/>
  <c r="G22" i="6"/>
  <c r="K21" i="6"/>
  <c r="I21" i="6"/>
  <c r="G21" i="6"/>
  <c r="K20" i="6"/>
  <c r="I20" i="6"/>
  <c r="G20" i="6"/>
  <c r="K19" i="6"/>
  <c r="I19" i="6"/>
  <c r="G19" i="6"/>
  <c r="K18" i="6"/>
  <c r="I18" i="6"/>
  <c r="G18" i="6"/>
  <c r="K17" i="6"/>
  <c r="I17" i="6"/>
  <c r="G17" i="6"/>
  <c r="K16" i="6"/>
  <c r="I16" i="6"/>
  <c r="G16" i="6"/>
  <c r="K15" i="6"/>
  <c r="I15" i="6"/>
  <c r="G15" i="6"/>
  <c r="K14" i="6"/>
  <c r="I14" i="6"/>
  <c r="G14" i="6"/>
  <c r="K13" i="6"/>
  <c r="I13" i="6"/>
  <c r="G13" i="6"/>
  <c r="K12" i="6"/>
  <c r="I12" i="6"/>
  <c r="G12" i="6"/>
  <c r="K11" i="6"/>
  <c r="I11" i="6"/>
  <c r="G11" i="6"/>
  <c r="K10" i="6"/>
  <c r="K9" i="6"/>
  <c r="G9" i="6"/>
  <c r="K8" i="6"/>
  <c r="G8" i="6"/>
  <c r="K7" i="6"/>
  <c r="G7" i="6"/>
  <c r="K6" i="6"/>
  <c r="G78" i="4"/>
  <c r="I76" i="4"/>
  <c r="I78" i="4"/>
  <c r="E78" i="4"/>
  <c r="K78" i="4" s="1"/>
  <c r="E77" i="4"/>
  <c r="K77" i="4" s="1"/>
  <c r="E76" i="4"/>
  <c r="K76" i="4" s="1"/>
  <c r="E75" i="4"/>
  <c r="K75" i="4" s="1"/>
  <c r="G74" i="4"/>
  <c r="G73" i="4"/>
  <c r="G72" i="4"/>
  <c r="G71" i="4"/>
  <c r="K94" i="4"/>
  <c r="I94" i="4"/>
  <c r="G94" i="4"/>
  <c r="K93" i="4"/>
  <c r="I93" i="4"/>
  <c r="G93" i="4"/>
  <c r="K92" i="4"/>
  <c r="I92" i="4"/>
  <c r="G92" i="4"/>
  <c r="K91" i="4"/>
  <c r="I91" i="4"/>
  <c r="G91" i="4"/>
  <c r="K90" i="4"/>
  <c r="I90" i="4"/>
  <c r="G90" i="4"/>
  <c r="K89" i="4"/>
  <c r="I89" i="4"/>
  <c r="G89" i="4"/>
  <c r="K88" i="4"/>
  <c r="I88" i="4"/>
  <c r="G88" i="4"/>
  <c r="K86" i="4"/>
  <c r="I86" i="4"/>
  <c r="G86" i="4"/>
  <c r="K85" i="4"/>
  <c r="I85" i="4"/>
  <c r="G85" i="4"/>
  <c r="K84" i="4"/>
  <c r="I84" i="4"/>
  <c r="G84" i="4"/>
  <c r="K83" i="4"/>
  <c r="I83" i="4"/>
  <c r="G83" i="4"/>
  <c r="K82" i="4"/>
  <c r="I82" i="4"/>
  <c r="G82" i="4"/>
  <c r="K81" i="4"/>
  <c r="I81" i="4"/>
  <c r="G81" i="4"/>
  <c r="K80" i="4"/>
  <c r="I80" i="4"/>
  <c r="G80" i="4"/>
  <c r="K79" i="4"/>
  <c r="I79" i="4"/>
  <c r="G79" i="4"/>
  <c r="K74" i="4"/>
  <c r="I74" i="4"/>
  <c r="K73" i="4"/>
  <c r="I73" i="4"/>
  <c r="K71" i="4"/>
  <c r="I71" i="4"/>
  <c r="K72" i="4"/>
  <c r="I72" i="4"/>
  <c r="L43" i="6" l="1"/>
  <c r="L72" i="4"/>
  <c r="L53" i="6"/>
  <c r="I75" i="4"/>
  <c r="I77" i="4"/>
  <c r="G8" i="9"/>
  <c r="G27" i="7"/>
  <c r="L27" i="7" s="1"/>
  <c r="L48" i="6"/>
  <c r="L59" i="6"/>
  <c r="L56" i="6"/>
  <c r="L55" i="6"/>
  <c r="L51" i="6"/>
  <c r="L47" i="6"/>
  <c r="L39" i="6"/>
  <c r="L32" i="6"/>
  <c r="L29" i="6"/>
  <c r="L35" i="6"/>
  <c r="L30" i="6"/>
  <c r="L41" i="6"/>
  <c r="L58" i="6"/>
  <c r="L36" i="6"/>
  <c r="L46" i="6"/>
  <c r="L49" i="6"/>
  <c r="L50" i="6"/>
  <c r="L34" i="6"/>
  <c r="L44" i="6"/>
  <c r="L45" i="6"/>
  <c r="L31" i="6"/>
  <c r="L37" i="6"/>
  <c r="L42" i="6"/>
  <c r="L52" i="6"/>
  <c r="L54" i="6"/>
  <c r="L40" i="6"/>
  <c r="L38" i="6"/>
  <c r="L57" i="6"/>
  <c r="L22" i="6"/>
  <c r="L18" i="6"/>
  <c r="L6" i="6"/>
  <c r="L19" i="6"/>
  <c r="L23" i="6"/>
  <c r="L16" i="6"/>
  <c r="L11" i="6"/>
  <c r="L25" i="6"/>
  <c r="L17" i="6"/>
  <c r="L20" i="6"/>
  <c r="L24" i="6"/>
  <c r="L12" i="6"/>
  <c r="L14" i="6"/>
  <c r="L7" i="6"/>
  <c r="L26" i="6"/>
  <c r="L21" i="6"/>
  <c r="L9" i="6"/>
  <c r="L10" i="6"/>
  <c r="L13" i="6"/>
  <c r="L15" i="6"/>
  <c r="L8" i="6"/>
  <c r="L27" i="6"/>
  <c r="G75" i="4"/>
  <c r="L75" i="4" s="1"/>
  <c r="G77" i="4"/>
  <c r="G76" i="4"/>
  <c r="L76" i="4" s="1"/>
  <c r="L83" i="4"/>
  <c r="L78" i="4"/>
  <c r="L77" i="4"/>
  <c r="L84" i="4"/>
  <c r="L79" i="4"/>
  <c r="L92" i="4"/>
  <c r="L85" i="4"/>
  <c r="L80" i="4"/>
  <c r="L93" i="4"/>
  <c r="L88" i="4"/>
  <c r="L86" i="4"/>
  <c r="L81" i="4"/>
  <c r="L94" i="4"/>
  <c r="L89" i="4"/>
  <c r="L82" i="4"/>
  <c r="L90" i="4"/>
  <c r="L91" i="4"/>
  <c r="L71" i="4"/>
  <c r="L73" i="4"/>
  <c r="L74" i="4"/>
  <c r="G50" i="4"/>
  <c r="I45" i="4"/>
  <c r="I44" i="4"/>
  <c r="I42" i="4"/>
  <c r="I43" i="4"/>
  <c r="I41" i="4"/>
  <c r="G33" i="4"/>
  <c r="G32" i="4"/>
  <c r="G31" i="4"/>
  <c r="G30" i="4"/>
  <c r="G29" i="4"/>
  <c r="G28" i="4"/>
  <c r="G26" i="4"/>
  <c r="G25" i="4"/>
  <c r="G24" i="4"/>
  <c r="G23" i="4"/>
  <c r="G22" i="4"/>
  <c r="G21" i="4"/>
  <c r="K69" i="4"/>
  <c r="I69" i="4"/>
  <c r="G69" i="4"/>
  <c r="K68" i="4"/>
  <c r="I68" i="4"/>
  <c r="G68" i="4"/>
  <c r="K67" i="4"/>
  <c r="I67" i="4"/>
  <c r="G67" i="4"/>
  <c r="K66" i="4"/>
  <c r="I66" i="4"/>
  <c r="G66" i="4"/>
  <c r="K65" i="4"/>
  <c r="I65" i="4"/>
  <c r="G65" i="4"/>
  <c r="K64" i="4"/>
  <c r="I64" i="4"/>
  <c r="G64" i="4"/>
  <c r="K63" i="4"/>
  <c r="I63" i="4"/>
  <c r="G63" i="4"/>
  <c r="K62" i="4"/>
  <c r="I62" i="4"/>
  <c r="G62" i="4"/>
  <c r="K61" i="4"/>
  <c r="I61" i="4"/>
  <c r="G61" i="4"/>
  <c r="K60" i="4"/>
  <c r="I60" i="4"/>
  <c r="G60" i="4"/>
  <c r="K59" i="4"/>
  <c r="I59" i="4"/>
  <c r="G59" i="4"/>
  <c r="K58" i="4"/>
  <c r="I58" i="4"/>
  <c r="G58" i="4"/>
  <c r="K57" i="4"/>
  <c r="I57" i="4"/>
  <c r="G57" i="4"/>
  <c r="K56" i="4"/>
  <c r="I56" i="4"/>
  <c r="G56" i="4"/>
  <c r="K55" i="4"/>
  <c r="I55" i="4"/>
  <c r="G55" i="4"/>
  <c r="K54" i="4"/>
  <c r="I54" i="4"/>
  <c r="G54" i="4"/>
  <c r="K53" i="4"/>
  <c r="I53" i="4"/>
  <c r="G53" i="4"/>
  <c r="K52" i="4"/>
  <c r="I52" i="4"/>
  <c r="G52" i="4"/>
  <c r="K51" i="4"/>
  <c r="I51" i="4"/>
  <c r="G51" i="4"/>
  <c r="K50" i="4"/>
  <c r="I50" i="4"/>
  <c r="K49" i="4"/>
  <c r="I49" i="4"/>
  <c r="G49" i="4"/>
  <c r="K48" i="4"/>
  <c r="I48" i="4"/>
  <c r="G48" i="4"/>
  <c r="K46" i="4"/>
  <c r="I46" i="4"/>
  <c r="G46" i="4"/>
  <c r="K45" i="4"/>
  <c r="G45" i="4"/>
  <c r="K44" i="4"/>
  <c r="G44" i="4"/>
  <c r="K43" i="4"/>
  <c r="G43" i="4"/>
  <c r="K42" i="4"/>
  <c r="G42" i="4"/>
  <c r="K41" i="4"/>
  <c r="G41" i="4"/>
  <c r="K39" i="4"/>
  <c r="I39" i="4"/>
  <c r="G39" i="4"/>
  <c r="K38" i="4"/>
  <c r="I38" i="4"/>
  <c r="G38" i="4"/>
  <c r="K37" i="4"/>
  <c r="I37" i="4"/>
  <c r="G37" i="4"/>
  <c r="K36" i="4"/>
  <c r="I36" i="4"/>
  <c r="G36" i="4"/>
  <c r="K34" i="4"/>
  <c r="I34" i="4"/>
  <c r="K33" i="4"/>
  <c r="I33" i="4"/>
  <c r="K32" i="4"/>
  <c r="I32" i="4"/>
  <c r="K31" i="4"/>
  <c r="I31" i="4"/>
  <c r="K30" i="4"/>
  <c r="I30" i="4"/>
  <c r="K29" i="4"/>
  <c r="I29" i="4"/>
  <c r="K28" i="4"/>
  <c r="I28" i="4"/>
  <c r="K26" i="4"/>
  <c r="I26" i="4"/>
  <c r="K25" i="4"/>
  <c r="I25" i="4"/>
  <c r="K24" i="4"/>
  <c r="I24" i="4"/>
  <c r="K23" i="4"/>
  <c r="I23" i="4"/>
  <c r="K22" i="4"/>
  <c r="I22" i="4"/>
  <c r="K21" i="4"/>
  <c r="I21" i="4"/>
  <c r="K12" i="4"/>
  <c r="I12" i="4"/>
  <c r="G12" i="4"/>
  <c r="K11" i="4"/>
  <c r="I11" i="4"/>
  <c r="G11" i="4"/>
  <c r="K10" i="4"/>
  <c r="I10" i="4"/>
  <c r="G10" i="4"/>
  <c r="K9" i="4"/>
  <c r="I9" i="4"/>
  <c r="G9" i="4"/>
  <c r="K8" i="4"/>
  <c r="I8" i="4"/>
  <c r="G8" i="4"/>
  <c r="K7" i="4"/>
  <c r="I7" i="4"/>
  <c r="G7" i="4"/>
  <c r="K6" i="4"/>
  <c r="I6" i="4"/>
  <c r="G6" i="4"/>
  <c r="E19" i="4"/>
  <c r="K19" i="4" s="1"/>
  <c r="E18" i="4"/>
  <c r="G18" i="4" s="1"/>
  <c r="E17" i="4"/>
  <c r="I17" i="4" s="1"/>
  <c r="E16" i="4"/>
  <c r="G16" i="4" s="1"/>
  <c r="E15" i="4"/>
  <c r="G15" i="4" s="1"/>
  <c r="E14" i="4"/>
  <c r="I14" i="4" s="1"/>
  <c r="E13" i="4"/>
  <c r="K13" i="4" s="1"/>
  <c r="K55" i="5"/>
  <c r="G53" i="5"/>
  <c r="G52" i="5"/>
  <c r="G51" i="5"/>
  <c r="G50" i="5"/>
  <c r="G49" i="5"/>
  <c r="G48" i="5"/>
  <c r="L48" i="5" s="1"/>
  <c r="I35" i="5"/>
  <c r="I31" i="5"/>
  <c r="I29" i="5"/>
  <c r="I34" i="5"/>
  <c r="I33" i="5"/>
  <c r="I27" i="5"/>
  <c r="I28" i="5"/>
  <c r="G23" i="5"/>
  <c r="G19" i="5"/>
  <c r="I19" i="5"/>
  <c r="I14" i="5"/>
  <c r="I13" i="5"/>
  <c r="I11" i="5"/>
  <c r="I9" i="5"/>
  <c r="G9" i="5"/>
  <c r="I8" i="5"/>
  <c r="I53" i="5"/>
  <c r="I52" i="5"/>
  <c r="I51" i="5"/>
  <c r="I50" i="5"/>
  <c r="I49" i="5"/>
  <c r="I48" i="5"/>
  <c r="I46" i="5"/>
  <c r="G46" i="5"/>
  <c r="L46" i="5" s="1"/>
  <c r="I45" i="5"/>
  <c r="G45" i="5"/>
  <c r="I44" i="5"/>
  <c r="G44" i="5"/>
  <c r="I43" i="5"/>
  <c r="G43" i="5"/>
  <c r="L43" i="5" s="1"/>
  <c r="I42" i="5"/>
  <c r="G42" i="5"/>
  <c r="L42" i="5" s="1"/>
  <c r="I41" i="5"/>
  <c r="G41" i="5"/>
  <c r="L41" i="5" s="1"/>
  <c r="I40" i="5"/>
  <c r="G40" i="5"/>
  <c r="L40" i="5" s="1"/>
  <c r="I39" i="5"/>
  <c r="G39" i="5"/>
  <c r="I38" i="5"/>
  <c r="G38" i="5"/>
  <c r="L38" i="5" s="1"/>
  <c r="I37" i="5"/>
  <c r="G37" i="5"/>
  <c r="G35" i="5"/>
  <c r="G34" i="5"/>
  <c r="G33" i="5"/>
  <c r="I32" i="5"/>
  <c r="G32" i="5"/>
  <c r="L32" i="5" s="1"/>
  <c r="G31" i="5"/>
  <c r="I30" i="5"/>
  <c r="G30" i="5"/>
  <c r="L30" i="5" s="1"/>
  <c r="G29" i="5"/>
  <c r="G28" i="5"/>
  <c r="G27" i="5"/>
  <c r="I26" i="5"/>
  <c r="G26" i="5"/>
  <c r="I25" i="5"/>
  <c r="G25" i="5"/>
  <c r="I24" i="5"/>
  <c r="G24" i="5"/>
  <c r="I23" i="5"/>
  <c r="I22" i="5"/>
  <c r="G22" i="5"/>
  <c r="I21" i="5"/>
  <c r="G21" i="5"/>
  <c r="I20" i="5"/>
  <c r="G20" i="5"/>
  <c r="G17" i="5"/>
  <c r="G16" i="5"/>
  <c r="I15" i="5"/>
  <c r="G15" i="5"/>
  <c r="G14" i="5"/>
  <c r="G13" i="5"/>
  <c r="G11" i="5"/>
  <c r="I10" i="5"/>
  <c r="G10" i="5"/>
  <c r="G8" i="5"/>
  <c r="I7" i="5"/>
  <c r="G7" i="5"/>
  <c r="I6" i="5"/>
  <c r="G6" i="5"/>
  <c r="L6" i="5" s="1"/>
  <c r="L8" i="9" l="1"/>
  <c r="L53" i="5"/>
  <c r="L50" i="5"/>
  <c r="L52" i="5"/>
  <c r="L39" i="5"/>
  <c r="G54" i="5"/>
  <c r="G55" i="5" s="1"/>
  <c r="G9" i="9"/>
  <c r="L9" i="9" s="1"/>
  <c r="G10" i="9"/>
  <c r="L10" i="9" s="1"/>
  <c r="G29" i="7"/>
  <c r="L29" i="7" s="1"/>
  <c r="G28" i="7"/>
  <c r="L28" i="7" s="1"/>
  <c r="L66" i="4"/>
  <c r="L31" i="4"/>
  <c r="L43" i="4"/>
  <c r="L69" i="4"/>
  <c r="G13" i="4"/>
  <c r="L53" i="4"/>
  <c r="L59" i="4"/>
  <c r="L38" i="4"/>
  <c r="I13" i="4"/>
  <c r="L13" i="4" s="1"/>
  <c r="K14" i="4"/>
  <c r="L26" i="4"/>
  <c r="L63" i="4"/>
  <c r="G34" i="4"/>
  <c r="L34" i="4" s="1"/>
  <c r="L33" i="4"/>
  <c r="L9" i="4"/>
  <c r="L21" i="4"/>
  <c r="L49" i="4"/>
  <c r="L67" i="4"/>
  <c r="I15" i="4"/>
  <c r="I16" i="4"/>
  <c r="L10" i="4"/>
  <c r="L60" i="4"/>
  <c r="L55" i="4"/>
  <c r="L50" i="4"/>
  <c r="K16" i="4"/>
  <c r="L42" i="4"/>
  <c r="L7" i="4"/>
  <c r="L57" i="4"/>
  <c r="L39" i="4"/>
  <c r="K15" i="4"/>
  <c r="L11" i="4"/>
  <c r="L29" i="4"/>
  <c r="G17" i="4"/>
  <c r="K17" i="4"/>
  <c r="I18" i="4"/>
  <c r="L37" i="4"/>
  <c r="L52" i="4"/>
  <c r="L68" i="4"/>
  <c r="L45" i="4"/>
  <c r="L46" i="4"/>
  <c r="K18" i="4"/>
  <c r="L65" i="4"/>
  <c r="L28" i="4"/>
  <c r="L22" i="4"/>
  <c r="L61" i="4"/>
  <c r="L23" i="4"/>
  <c r="L12" i="4"/>
  <c r="L30" i="4"/>
  <c r="L62" i="4"/>
  <c r="L24" i="4"/>
  <c r="L8" i="4"/>
  <c r="G19" i="4"/>
  <c r="L25" i="4"/>
  <c r="L44" i="4"/>
  <c r="L58" i="4"/>
  <c r="L41" i="4"/>
  <c r="L36" i="4"/>
  <c r="G14" i="4"/>
  <c r="L14" i="4" s="1"/>
  <c r="I19" i="4"/>
  <c r="L54" i="4"/>
  <c r="L6" i="4"/>
  <c r="L56" i="4"/>
  <c r="L51" i="4"/>
  <c r="L32" i="4"/>
  <c r="L48" i="4"/>
  <c r="L64" i="4"/>
  <c r="L49" i="5"/>
  <c r="L51" i="5"/>
  <c r="I16" i="5"/>
  <c r="I55" i="5" s="1"/>
  <c r="I17" i="5"/>
  <c r="L17" i="5" s="1"/>
  <c r="L44" i="5"/>
  <c r="L45" i="5"/>
  <c r="L14" i="5"/>
  <c r="L26" i="5"/>
  <c r="L37" i="5"/>
  <c r="L35" i="5"/>
  <c r="L31" i="5"/>
  <c r="L29" i="5"/>
  <c r="L33" i="5"/>
  <c r="L34" i="5"/>
  <c r="L24" i="5"/>
  <c r="L27" i="5"/>
  <c r="L28" i="5"/>
  <c r="L25" i="5"/>
  <c r="L23" i="5"/>
  <c r="L22" i="5"/>
  <c r="L21" i="5"/>
  <c r="L20" i="5"/>
  <c r="L19" i="5"/>
  <c r="L15" i="5"/>
  <c r="L13" i="5"/>
  <c r="L11" i="5"/>
  <c r="L10" i="5"/>
  <c r="L9" i="5"/>
  <c r="L8" i="5"/>
  <c r="L7" i="5"/>
  <c r="G76" i="9" l="1"/>
  <c r="G77" i="9" s="1"/>
  <c r="L16" i="5"/>
  <c r="G95" i="4"/>
  <c r="G96" i="4" s="1"/>
  <c r="I96" i="4"/>
  <c r="K96" i="4"/>
  <c r="L17" i="4"/>
  <c r="L15" i="4"/>
  <c r="L18" i="4"/>
  <c r="L16" i="4"/>
  <c r="L19" i="4"/>
  <c r="K40" i="8" l="1"/>
  <c r="I40" i="8"/>
  <c r="G40" i="8"/>
  <c r="K39" i="8"/>
  <c r="I39" i="8"/>
  <c r="G39" i="8"/>
  <c r="K38" i="8"/>
  <c r="I38" i="8"/>
  <c r="G38" i="8"/>
  <c r="K37" i="8"/>
  <c r="I37" i="8"/>
  <c r="G37" i="8"/>
  <c r="K36" i="8"/>
  <c r="I36" i="8"/>
  <c r="G36" i="8"/>
  <c r="G31" i="8"/>
  <c r="G29" i="8"/>
  <c r="K34" i="8"/>
  <c r="K33" i="8"/>
  <c r="K32" i="8"/>
  <c r="K31" i="8"/>
  <c r="K30" i="8"/>
  <c r="K29" i="8"/>
  <c r="K28" i="8"/>
  <c r="I34" i="8"/>
  <c r="I33" i="8"/>
  <c r="I32" i="8"/>
  <c r="I31" i="8"/>
  <c r="I30" i="8"/>
  <c r="I29" i="8"/>
  <c r="I28" i="8"/>
  <c r="G34" i="8"/>
  <c r="G33" i="8"/>
  <c r="G32" i="8"/>
  <c r="G30" i="8"/>
  <c r="G28" i="8"/>
  <c r="L39" i="8" l="1"/>
  <c r="L40" i="8"/>
  <c r="L36" i="8"/>
  <c r="L37" i="8"/>
  <c r="L38" i="8"/>
  <c r="L28" i="8"/>
  <c r="L34" i="8"/>
  <c r="L33" i="8"/>
  <c r="L32" i="8"/>
  <c r="L30" i="8"/>
  <c r="L31" i="8"/>
  <c r="L29" i="8"/>
  <c r="K26" i="8" l="1"/>
  <c r="I26" i="8"/>
  <c r="G26" i="8"/>
  <c r="K25" i="8"/>
  <c r="I25" i="8"/>
  <c r="G25" i="8"/>
  <c r="K24" i="8"/>
  <c r="I24" i="8"/>
  <c r="G24" i="8"/>
  <c r="K23" i="8"/>
  <c r="I23" i="8"/>
  <c r="G23" i="8"/>
  <c r="K22" i="8"/>
  <c r="I22" i="8"/>
  <c r="G22" i="8"/>
  <c r="K21" i="8"/>
  <c r="I21" i="8"/>
  <c r="G21" i="8"/>
  <c r="K20" i="8"/>
  <c r="I20" i="8"/>
  <c r="G20" i="8"/>
  <c r="K19" i="8"/>
  <c r="I19" i="8"/>
  <c r="G19" i="8"/>
  <c r="K18" i="8"/>
  <c r="I18" i="8"/>
  <c r="G18" i="8"/>
  <c r="K17" i="8"/>
  <c r="I17" i="8"/>
  <c r="G17" i="8"/>
  <c r="L21" i="8" l="1"/>
  <c r="L24" i="8"/>
  <c r="L18" i="8"/>
  <c r="L20" i="8"/>
  <c r="L22" i="8"/>
  <c r="L17" i="8"/>
  <c r="L23" i="8"/>
  <c r="L19" i="8"/>
  <c r="L25" i="8"/>
  <c r="L26" i="8"/>
  <c r="E23" i="11" l="1"/>
  <c r="E22" i="11"/>
  <c r="E21" i="11"/>
  <c r="E20" i="11"/>
  <c r="E19" i="11"/>
  <c r="E18" i="11"/>
  <c r="E17" i="11"/>
  <c r="E15" i="11"/>
  <c r="E13" i="11"/>
  <c r="E12" i="11"/>
  <c r="E11" i="11"/>
  <c r="E10" i="11"/>
  <c r="E9" i="11"/>
  <c r="E8" i="11"/>
  <c r="E7" i="11"/>
  <c r="E6" i="11"/>
  <c r="K48" i="11" l="1"/>
  <c r="I48" i="11"/>
  <c r="G48" i="11"/>
  <c r="K47" i="11"/>
  <c r="I47" i="11"/>
  <c r="G47" i="11"/>
  <c r="K46" i="11"/>
  <c r="I46" i="11"/>
  <c r="G46" i="11"/>
  <c r="K41" i="11"/>
  <c r="I41" i="11"/>
  <c r="G41" i="11"/>
  <c r="K40" i="11"/>
  <c r="I40" i="11"/>
  <c r="K39" i="11"/>
  <c r="I39" i="11"/>
  <c r="G39" i="11"/>
  <c r="K36" i="11"/>
  <c r="I36" i="11"/>
  <c r="G36" i="11"/>
  <c r="K34" i="11"/>
  <c r="I34" i="11"/>
  <c r="G34" i="11"/>
  <c r="K33" i="11"/>
  <c r="I33" i="11"/>
  <c r="G33" i="11"/>
  <c r="K32" i="11"/>
  <c r="I32" i="11"/>
  <c r="G32" i="11"/>
  <c r="K31" i="11"/>
  <c r="I31" i="11"/>
  <c r="G31" i="11"/>
  <c r="K30" i="11"/>
  <c r="I30" i="11"/>
  <c r="G30" i="11"/>
  <c r="K29" i="11"/>
  <c r="I29" i="11"/>
  <c r="G29" i="11"/>
  <c r="K28" i="11"/>
  <c r="I28" i="11"/>
  <c r="G28" i="11"/>
  <c r="K27" i="11"/>
  <c r="I27" i="11"/>
  <c r="G27" i="11"/>
  <c r="K26" i="11"/>
  <c r="I26" i="11"/>
  <c r="G26" i="11"/>
  <c r="K24" i="11"/>
  <c r="I24" i="11"/>
  <c r="G24" i="11"/>
  <c r="K23" i="11"/>
  <c r="I23" i="11"/>
  <c r="G23" i="11"/>
  <c r="K22" i="11"/>
  <c r="I22" i="11"/>
  <c r="G22" i="11"/>
  <c r="K21" i="11"/>
  <c r="I21" i="11"/>
  <c r="G21" i="11"/>
  <c r="K20" i="11"/>
  <c r="I20" i="11"/>
  <c r="G20" i="11"/>
  <c r="K19" i="11"/>
  <c r="I19" i="11"/>
  <c r="G19" i="11"/>
  <c r="K18" i="11"/>
  <c r="I18" i="11"/>
  <c r="G18" i="11"/>
  <c r="K17" i="11"/>
  <c r="I17" i="11"/>
  <c r="G17" i="11"/>
  <c r="K15" i="11"/>
  <c r="I15" i="11"/>
  <c r="G15" i="11"/>
  <c r="K14" i="11"/>
  <c r="I14" i="11"/>
  <c r="G14" i="11"/>
  <c r="K13" i="11"/>
  <c r="I13" i="11"/>
  <c r="G13" i="11"/>
  <c r="K12" i="11"/>
  <c r="I12" i="11"/>
  <c r="G12" i="11"/>
  <c r="K11" i="11"/>
  <c r="I11" i="11"/>
  <c r="G11" i="11"/>
  <c r="K10" i="11"/>
  <c r="I10" i="11"/>
  <c r="G10" i="11"/>
  <c r="K9" i="11"/>
  <c r="I9" i="11"/>
  <c r="G9" i="11"/>
  <c r="K8" i="11"/>
  <c r="I8" i="11"/>
  <c r="G8" i="11"/>
  <c r="K7" i="11"/>
  <c r="I7" i="11"/>
  <c r="G7" i="11"/>
  <c r="K6" i="11"/>
  <c r="I6" i="11"/>
  <c r="G6" i="11"/>
  <c r="I35" i="11"/>
  <c r="K35" i="11" l="1"/>
  <c r="L18" i="11"/>
  <c r="L41" i="11"/>
  <c r="L12" i="11"/>
  <c r="I50" i="11"/>
  <c r="L47" i="11"/>
  <c r="L7" i="11"/>
  <c r="L13" i="11"/>
  <c r="L20" i="11"/>
  <c r="L39" i="11"/>
  <c r="L24" i="11"/>
  <c r="L26" i="11"/>
  <c r="L19" i="11"/>
  <c r="L40" i="11"/>
  <c r="L32" i="11"/>
  <c r="L21" i="11"/>
  <c r="K50" i="11"/>
  <c r="L15" i="11"/>
  <c r="L33" i="11"/>
  <c r="L31" i="11"/>
  <c r="L22" i="11"/>
  <c r="L48" i="11"/>
  <c r="L27" i="11"/>
  <c r="L28" i="11"/>
  <c r="L17" i="11"/>
  <c r="L8" i="11"/>
  <c r="L9" i="11"/>
  <c r="L11" i="11"/>
  <c r="L29" i="11"/>
  <c r="G35" i="11"/>
  <c r="L30" i="11"/>
  <c r="L36" i="11"/>
  <c r="L14" i="11"/>
  <c r="L10" i="11"/>
  <c r="L6" i="11"/>
  <c r="L23" i="11"/>
  <c r="L46" i="11"/>
  <c r="L34" i="11"/>
  <c r="G7" i="8"/>
  <c r="I7" i="8"/>
  <c r="K7" i="8"/>
  <c r="G8" i="8"/>
  <c r="I8" i="8"/>
  <c r="K8" i="8"/>
  <c r="G9" i="8"/>
  <c r="I9" i="8"/>
  <c r="K9" i="8"/>
  <c r="G10" i="8"/>
  <c r="I10" i="8"/>
  <c r="K10" i="8"/>
  <c r="G11" i="8"/>
  <c r="I11" i="8"/>
  <c r="K11" i="8"/>
  <c r="G12" i="8"/>
  <c r="I12" i="8"/>
  <c r="K12" i="8"/>
  <c r="G13" i="8"/>
  <c r="I13" i="8"/>
  <c r="K13" i="8"/>
  <c r="G14" i="8"/>
  <c r="I14" i="8"/>
  <c r="K14" i="8"/>
  <c r="G15" i="8"/>
  <c r="I15" i="8"/>
  <c r="K15" i="8"/>
  <c r="G16" i="8"/>
  <c r="I16" i="8"/>
  <c r="K16" i="8"/>
  <c r="K6" i="8"/>
  <c r="I6" i="8"/>
  <c r="G6" i="8"/>
  <c r="K111" i="7"/>
  <c r="I111" i="7"/>
  <c r="G111" i="7"/>
  <c r="K110" i="7"/>
  <c r="I110" i="7"/>
  <c r="G110" i="7"/>
  <c r="K109" i="7"/>
  <c r="I109" i="7"/>
  <c r="G109" i="7"/>
  <c r="K108" i="7"/>
  <c r="I108" i="7"/>
  <c r="G108" i="7"/>
  <c r="K107" i="7"/>
  <c r="I107" i="7"/>
  <c r="G107" i="7"/>
  <c r="K106" i="7"/>
  <c r="I106" i="7"/>
  <c r="G106" i="7"/>
  <c r="K105" i="7"/>
  <c r="I105" i="7"/>
  <c r="G105" i="7"/>
  <c r="K104" i="7"/>
  <c r="I104" i="7"/>
  <c r="G104" i="7"/>
  <c r="K100" i="7"/>
  <c r="I100" i="7"/>
  <c r="G100" i="7"/>
  <c r="K99" i="7"/>
  <c r="I99" i="7"/>
  <c r="G99" i="7"/>
  <c r="K98" i="7"/>
  <c r="I98" i="7"/>
  <c r="G98" i="7"/>
  <c r="K97" i="7"/>
  <c r="I97" i="7"/>
  <c r="G97" i="7"/>
  <c r="K96" i="7"/>
  <c r="I96" i="7"/>
  <c r="G96" i="7"/>
  <c r="K95" i="7"/>
  <c r="I95" i="7"/>
  <c r="G95" i="7"/>
  <c r="K94" i="7"/>
  <c r="I94" i="7"/>
  <c r="G94" i="7"/>
  <c r="K93" i="7"/>
  <c r="I93" i="7"/>
  <c r="G93" i="7"/>
  <c r="K92" i="7"/>
  <c r="I92" i="7"/>
  <c r="G92" i="7"/>
  <c r="K91" i="7"/>
  <c r="I91" i="7"/>
  <c r="G91" i="7"/>
  <c r="K90" i="7"/>
  <c r="I90" i="7"/>
  <c r="G90" i="7"/>
  <c r="K89" i="7"/>
  <c r="I89" i="7"/>
  <c r="G89" i="7"/>
  <c r="K88" i="7"/>
  <c r="I88" i="7"/>
  <c r="G88" i="7"/>
  <c r="K87" i="7"/>
  <c r="I87" i="7"/>
  <c r="G87" i="7"/>
  <c r="K86" i="7"/>
  <c r="I86" i="7"/>
  <c r="G86" i="7"/>
  <c r="K85" i="7"/>
  <c r="I85" i="7"/>
  <c r="G85" i="7"/>
  <c r="K84" i="7"/>
  <c r="I84" i="7"/>
  <c r="G84" i="7"/>
  <c r="K83" i="7"/>
  <c r="I83" i="7"/>
  <c r="G83" i="7"/>
  <c r="K82" i="7"/>
  <c r="I82" i="7"/>
  <c r="G82" i="7"/>
  <c r="K81" i="7"/>
  <c r="I81" i="7"/>
  <c r="G81" i="7"/>
  <c r="K80" i="7"/>
  <c r="I80" i="7"/>
  <c r="G80" i="7"/>
  <c r="K79" i="7"/>
  <c r="I79" i="7"/>
  <c r="G79" i="7"/>
  <c r="K78" i="7"/>
  <c r="I78" i="7"/>
  <c r="G78" i="7"/>
  <c r="K77" i="7"/>
  <c r="I77" i="7"/>
  <c r="G77" i="7"/>
  <c r="K76" i="7"/>
  <c r="I76" i="7"/>
  <c r="G76" i="7"/>
  <c r="K75" i="7"/>
  <c r="I75" i="7"/>
  <c r="G75" i="7"/>
  <c r="K74" i="7"/>
  <c r="I74" i="7"/>
  <c r="G74" i="7"/>
  <c r="K73" i="7"/>
  <c r="I73" i="7"/>
  <c r="G73" i="7"/>
  <c r="K72" i="7"/>
  <c r="I72" i="7"/>
  <c r="G72" i="7"/>
  <c r="K71" i="7"/>
  <c r="I71" i="7"/>
  <c r="G71" i="7"/>
  <c r="K70" i="7"/>
  <c r="I70" i="7"/>
  <c r="G70" i="7"/>
  <c r="K69" i="7"/>
  <c r="I69" i="7"/>
  <c r="G69" i="7"/>
  <c r="K68" i="7"/>
  <c r="I68" i="7"/>
  <c r="G68" i="7"/>
  <c r="K67" i="7"/>
  <c r="I67" i="7"/>
  <c r="G67" i="7"/>
  <c r="K66" i="7"/>
  <c r="I66" i="7"/>
  <c r="G66" i="7"/>
  <c r="K65" i="7"/>
  <c r="I65" i="7"/>
  <c r="G65" i="7"/>
  <c r="K64" i="7"/>
  <c r="I64" i="7"/>
  <c r="G64" i="7"/>
  <c r="K63" i="7"/>
  <c r="I63" i="7"/>
  <c r="G63" i="7"/>
  <c r="K62" i="7"/>
  <c r="I62" i="7"/>
  <c r="G62" i="7"/>
  <c r="K61" i="7"/>
  <c r="I61" i="7"/>
  <c r="G61" i="7"/>
  <c r="K60" i="7"/>
  <c r="I60" i="7"/>
  <c r="G60" i="7"/>
  <c r="K59" i="7"/>
  <c r="I59" i="7"/>
  <c r="G59" i="7"/>
  <c r="K58" i="7"/>
  <c r="I58" i="7"/>
  <c r="G58" i="7"/>
  <c r="K57" i="7"/>
  <c r="I57" i="7"/>
  <c r="G57" i="7"/>
  <c r="K56" i="7"/>
  <c r="I56" i="7"/>
  <c r="G56" i="7"/>
  <c r="K55" i="7"/>
  <c r="I55" i="7"/>
  <c r="G55" i="7"/>
  <c r="K54" i="7"/>
  <c r="I54" i="7"/>
  <c r="G54" i="7"/>
  <c r="K53" i="7"/>
  <c r="I53" i="7"/>
  <c r="G53" i="7"/>
  <c r="K52" i="7"/>
  <c r="I52" i="7"/>
  <c r="G52" i="7"/>
  <c r="K50" i="7"/>
  <c r="I50" i="7"/>
  <c r="G50" i="7"/>
  <c r="K49" i="7"/>
  <c r="I49" i="7"/>
  <c r="G49" i="7"/>
  <c r="K48" i="7"/>
  <c r="I48" i="7"/>
  <c r="G48" i="7"/>
  <c r="K47" i="7"/>
  <c r="I47" i="7"/>
  <c r="G47" i="7"/>
  <c r="K46" i="7"/>
  <c r="I46" i="7"/>
  <c r="G46" i="7"/>
  <c r="K45" i="7"/>
  <c r="I45" i="7"/>
  <c r="G45" i="7"/>
  <c r="K44" i="7"/>
  <c r="I44" i="7"/>
  <c r="G44" i="7"/>
  <c r="K40" i="7"/>
  <c r="I40" i="7"/>
  <c r="G40" i="7"/>
  <c r="K39" i="7"/>
  <c r="I39" i="7"/>
  <c r="G39" i="7"/>
  <c r="K38" i="7"/>
  <c r="I38" i="7"/>
  <c r="G38" i="7"/>
  <c r="K36" i="7"/>
  <c r="I36" i="7"/>
  <c r="G36" i="7"/>
  <c r="K34" i="7"/>
  <c r="I34" i="7"/>
  <c r="G34" i="7"/>
  <c r="K32" i="7"/>
  <c r="I32" i="7"/>
  <c r="G32" i="7"/>
  <c r="K31" i="7"/>
  <c r="I31" i="7"/>
  <c r="G31" i="7"/>
  <c r="K30" i="7"/>
  <c r="I30" i="7"/>
  <c r="G30" i="7"/>
  <c r="K25" i="7"/>
  <c r="I25" i="7"/>
  <c r="G25" i="7"/>
  <c r="K24" i="7"/>
  <c r="I24" i="7"/>
  <c r="G24" i="7"/>
  <c r="K21" i="7"/>
  <c r="I21" i="7"/>
  <c r="G21" i="7"/>
  <c r="K19" i="7"/>
  <c r="I19" i="7"/>
  <c r="G19" i="7"/>
  <c r="K18" i="7"/>
  <c r="I18" i="7"/>
  <c r="G18" i="7"/>
  <c r="K16" i="7"/>
  <c r="I16" i="7"/>
  <c r="G16" i="7"/>
  <c r="K14" i="7"/>
  <c r="I14" i="7"/>
  <c r="G14" i="7"/>
  <c r="K13" i="7"/>
  <c r="I13" i="7"/>
  <c r="G13" i="7"/>
  <c r="K12" i="7"/>
  <c r="I12" i="7"/>
  <c r="G12" i="7"/>
  <c r="K11" i="7"/>
  <c r="I11" i="7"/>
  <c r="G11" i="7"/>
  <c r="K10" i="7"/>
  <c r="I10" i="7"/>
  <c r="G10" i="7"/>
  <c r="K9" i="7"/>
  <c r="I9" i="7"/>
  <c r="G9" i="7"/>
  <c r="K8" i="7"/>
  <c r="I8" i="7"/>
  <c r="G8" i="7"/>
  <c r="K7" i="7"/>
  <c r="I7" i="7"/>
  <c r="G7" i="7"/>
  <c r="K5" i="7"/>
  <c r="I5" i="7"/>
  <c r="G5" i="7"/>
  <c r="L7" i="8" l="1"/>
  <c r="L12" i="8"/>
  <c r="K113" i="7"/>
  <c r="G42" i="8"/>
  <c r="L42" i="8" s="1"/>
  <c r="L16" i="8"/>
  <c r="K43" i="8"/>
  <c r="L15" i="8"/>
  <c r="L11" i="8"/>
  <c r="L8" i="8"/>
  <c r="L76" i="9"/>
  <c r="L9" i="8"/>
  <c r="I113" i="7"/>
  <c r="L172" i="10"/>
  <c r="L173" i="10" s="1"/>
  <c r="L108" i="7"/>
  <c r="L68" i="7"/>
  <c r="L84" i="7"/>
  <c r="L52" i="7"/>
  <c r="L100" i="7"/>
  <c r="L74" i="7"/>
  <c r="L90" i="7"/>
  <c r="L58" i="7"/>
  <c r="L39" i="7"/>
  <c r="L30" i="7"/>
  <c r="L31" i="7"/>
  <c r="L24" i="7"/>
  <c r="G112" i="7"/>
  <c r="L19" i="7"/>
  <c r="I43" i="8"/>
  <c r="L13" i="8"/>
  <c r="L10" i="8"/>
  <c r="L14" i="8"/>
  <c r="G49" i="11"/>
  <c r="L35" i="11"/>
  <c r="L6" i="8"/>
  <c r="L104" i="7"/>
  <c r="L110" i="7"/>
  <c r="L106" i="7"/>
  <c r="L107" i="7"/>
  <c r="L109" i="7"/>
  <c r="L105" i="7"/>
  <c r="L111" i="7"/>
  <c r="L69" i="7"/>
  <c r="L64" i="7"/>
  <c r="L96" i="7"/>
  <c r="L91" i="7"/>
  <c r="L71" i="7"/>
  <c r="L49" i="7"/>
  <c r="L66" i="7"/>
  <c r="L82" i="7"/>
  <c r="L98" i="7"/>
  <c r="L53" i="7"/>
  <c r="L47" i="7"/>
  <c r="L59" i="7"/>
  <c r="L97" i="7"/>
  <c r="L87" i="7"/>
  <c r="L99" i="7"/>
  <c r="L54" i="7"/>
  <c r="L81" i="7"/>
  <c r="L93" i="7"/>
  <c r="L56" i="7"/>
  <c r="L88" i="7"/>
  <c r="L67" i="7"/>
  <c r="L45" i="7"/>
  <c r="L62" i="7"/>
  <c r="L78" i="7"/>
  <c r="L94" i="7"/>
  <c r="L60" i="7"/>
  <c r="L44" i="7"/>
  <c r="L61" i="7"/>
  <c r="L83" i="7"/>
  <c r="L57" i="7"/>
  <c r="L73" i="7"/>
  <c r="L79" i="7"/>
  <c r="L89" i="7"/>
  <c r="L80" i="7"/>
  <c r="L75" i="7"/>
  <c r="L70" i="7"/>
  <c r="L48" i="7"/>
  <c r="L76" i="7"/>
  <c r="L55" i="7"/>
  <c r="L77" i="7"/>
  <c r="L50" i="7"/>
  <c r="L85" i="7"/>
  <c r="L86" i="7"/>
  <c r="L65" i="7"/>
  <c r="L92" i="7"/>
  <c r="L72" i="7"/>
  <c r="L46" i="7"/>
  <c r="L63" i="7"/>
  <c r="L95" i="7"/>
  <c r="L40" i="7"/>
  <c r="L38" i="7"/>
  <c r="L36" i="7"/>
  <c r="L34" i="7"/>
  <c r="L32" i="7"/>
  <c r="L25" i="7"/>
  <c r="L21" i="7"/>
  <c r="L18" i="7"/>
  <c r="L16" i="7"/>
  <c r="L8" i="7"/>
  <c r="L14" i="7"/>
  <c r="L10" i="7"/>
  <c r="L12" i="7"/>
  <c r="L7" i="7"/>
  <c r="L13" i="7"/>
  <c r="L9" i="7"/>
  <c r="L11" i="7"/>
  <c r="L5" i="7"/>
  <c r="G50" i="11" l="1"/>
  <c r="L49" i="11"/>
  <c r="L50" i="11" s="1"/>
  <c r="L51" i="11" s="1"/>
  <c r="L52" i="11" s="1"/>
  <c r="L53" i="11" s="1"/>
  <c r="L54" i="11" s="1"/>
  <c r="L55" i="11" s="1"/>
  <c r="L56" i="11" s="1"/>
  <c r="L57" i="11" s="1"/>
  <c r="L58" i="11" s="1"/>
  <c r="D10" i="3" s="1"/>
  <c r="E10" i="3" s="1"/>
  <c r="L77" i="9"/>
  <c r="L78" i="9" s="1"/>
  <c r="L79" i="9" s="1"/>
  <c r="L80" i="9" s="1"/>
  <c r="L81" i="9" s="1"/>
  <c r="L82" i="9" s="1"/>
  <c r="L83" i="9" s="1"/>
  <c r="L84" i="9" s="1"/>
  <c r="L85" i="9" s="1"/>
  <c r="D8" i="3" s="1"/>
  <c r="E8" i="3" s="1"/>
  <c r="G43" i="8"/>
  <c r="G113" i="7"/>
  <c r="L112" i="7"/>
  <c r="L113" i="7" s="1"/>
  <c r="L114" i="7" s="1"/>
  <c r="L115" i="7" s="1"/>
  <c r="L116" i="7" s="1"/>
  <c r="L117" i="7" s="1"/>
  <c r="L118" i="7" s="1"/>
  <c r="L119" i="7" s="1"/>
  <c r="L120" i="7" s="1"/>
  <c r="L121" i="7" s="1"/>
  <c r="D6" i="3" s="1"/>
  <c r="L174" i="10"/>
  <c r="L175" i="10" s="1"/>
  <c r="L176" i="10" s="1"/>
  <c r="L177" i="10" s="1"/>
  <c r="L178" i="10" s="1"/>
  <c r="L179" i="10" s="1"/>
  <c r="L180" i="10" s="1"/>
  <c r="L181" i="10" s="1"/>
  <c r="D9" i="3" s="1"/>
  <c r="L43" i="8"/>
  <c r="L44" i="8" s="1"/>
  <c r="L45" i="8" s="1"/>
  <c r="L46" i="8" s="1"/>
  <c r="L47" i="8" s="1"/>
  <c r="L48" i="8" s="1"/>
  <c r="L49" i="8" s="1"/>
  <c r="L50" i="8" s="1"/>
  <c r="L51" i="8" s="1"/>
  <c r="D7" i="3" s="1"/>
  <c r="G60" i="6" l="1"/>
  <c r="L60" i="6" s="1"/>
  <c r="E7" i="3"/>
  <c r="E6" i="3"/>
  <c r="E9" i="3"/>
  <c r="I61" i="6"/>
  <c r="K61" i="6"/>
  <c r="G61" i="6" l="1"/>
  <c r="L95" i="4"/>
  <c r="L54" i="5"/>
  <c r="L61" i="6"/>
  <c r="L62" i="6" s="1"/>
  <c r="L63" i="6" s="1"/>
  <c r="L64" i="6" s="1"/>
  <c r="L65" i="6" s="1"/>
  <c r="L66" i="6" s="1"/>
  <c r="L67" i="6" s="1"/>
  <c r="L68" i="6" s="1"/>
  <c r="L69" i="6" s="1"/>
  <c r="D5" i="3" s="1"/>
  <c r="L55" i="5" l="1"/>
  <c r="L56" i="5" s="1"/>
  <c r="L57" i="5" s="1"/>
  <c r="L58" i="5" s="1"/>
  <c r="L59" i="5" s="1"/>
  <c r="L60" i="5" s="1"/>
  <c r="L61" i="5" s="1"/>
  <c r="L62" i="5" s="1"/>
  <c r="L63" i="5" s="1"/>
  <c r="D4" i="3" s="1"/>
  <c r="E4" i="3" s="1"/>
  <c r="L96" i="4"/>
  <c r="L97" i="4" s="1"/>
  <c r="L98" i="4" s="1"/>
  <c r="L99" i="4" s="1"/>
  <c r="L100" i="4" s="1"/>
  <c r="L101" i="4" s="1"/>
  <c r="L102" i="4" s="1"/>
  <c r="L103" i="4" s="1"/>
  <c r="L104" i="4" s="1"/>
  <c r="D3" i="3" s="1"/>
  <c r="E5" i="3"/>
  <c r="E3" i="3" l="1"/>
  <c r="D11" i="3" l="1"/>
  <c r="E11" i="3"/>
</calcChain>
</file>

<file path=xl/sharedStrings.xml><?xml version="1.0" encoding="utf-8"?>
<sst xmlns="http://schemas.openxmlformats.org/spreadsheetml/2006/main" count="1402" uniqueCount="621">
  <si>
    <t>#</t>
  </si>
  <si>
    <t>სამუშაოს დასახელება</t>
  </si>
  <si>
    <t>განზომილება</t>
  </si>
  <si>
    <t>სულ</t>
  </si>
  <si>
    <t>მასალა</t>
  </si>
  <si>
    <t>ხელფასი</t>
  </si>
  <si>
    <t>მანქანა-მექანიზმები</t>
  </si>
  <si>
    <t>ერთ. ფასი</t>
  </si>
  <si>
    <t>ჯამი</t>
  </si>
  <si>
    <t/>
  </si>
  <si>
    <t>ცალი</t>
  </si>
  <si>
    <t>სატრანსპორტო ხარჯები მასალიდან</t>
  </si>
  <si>
    <t>ზედნადები ხარჯები</t>
  </si>
  <si>
    <t>გეგმიური დაგროვება</t>
  </si>
  <si>
    <t>დ.ღ.გ</t>
  </si>
  <si>
    <t>ც</t>
  </si>
  <si>
    <t>ჯამი ლარში</t>
  </si>
  <si>
    <t>ჯამი დოლარში</t>
  </si>
  <si>
    <t>მ2</t>
  </si>
  <si>
    <t>მ</t>
  </si>
  <si>
    <t>კომპ</t>
  </si>
  <si>
    <t>წყალმომარაგება</t>
  </si>
  <si>
    <t>სარქველები</t>
  </si>
  <si>
    <t>წყალარინება</t>
  </si>
  <si>
    <t>მეტრი</t>
  </si>
  <si>
    <t>დამხმარე მასალა</t>
  </si>
  <si>
    <t>მილები</t>
  </si>
  <si>
    <t>ფასონური ნაწილები</t>
  </si>
  <si>
    <t>ქალაქის ქსელი</t>
  </si>
  <si>
    <t>პარკინგის დრენაჟი</t>
  </si>
  <si>
    <t>ტრაპი, DDR-⌀110მმ / L-2Oსმ/ W-20მ /H- 4სმ</t>
  </si>
  <si>
    <t xml:space="preserve">ვერტიკალური ტურბინული ტიპის სატუმბი სადგური. 1
მუშა 1 რეზერვით და ჩაძირული ტიპის ჟოკეი ტუმბოთი, სამართავი ფარით,
უკუსარქველებითა და ურდულებუთ, ქარხნული ანაწყობი.
ტუმბოს წარმადობა 500 GPM @ 11 BAR
ჟოკეი ტუმბოს წარმადობა 25 GPM @ 12 BAR
საკონტროლო პანელით და სტანდარტული აქსესუარებით. 
დამონტაჟებული ინდივიდუალურ ჩარჩოზე. შემწოვი და გამშვები კოლექტორებით, სარქველებით და ფიტინგებით </t>
  </si>
  <si>
    <t>მილი, ხანძარქრობის სისტემისთვის, ∅25/pipe, for the fire system, DN25 / OD-33.4
 ID-26.64 / W-3.38 მმ
ASTM A 53, SCH40</t>
  </si>
  <si>
    <t>მილი, ხანძარქრობის სისტემისთვის, ∅32/pipe, for the fire system, DN32 / OD-42.2
 ID-35.08 / W-3.56 მმ
ASTM A 53, SCH40</t>
  </si>
  <si>
    <t>მილი, ხანძარქრობის სისტემისთვის, ∅40/pipe, for the fire system, DN40 / OD-48.3
 ID-40.94 / W-3.68 მმ
ASTM A 53, SCH40</t>
  </si>
  <si>
    <t>მილი, ხანძარქრობის სისტემისთვის, ∅50/pipe, for the fire system, DN50 / OD-60.3
 ID-52.48 / W-3.91 მმ
ASTM A 53, SCH40</t>
  </si>
  <si>
    <t>მილი, ხანძარქრობის სისტემისთვის, ∅65/pipe, for the fire system, DN65 / OD-73
 ID-62.68 / W-5.16 მმ
ASTM A 53, SCH40</t>
  </si>
  <si>
    <t xml:space="preserve">მილი, ხანძარქრობის სისტემისთვის, ∅80/pipe, for the fire system, DN80 / OD-88.9
 ID-77.92 / W-5.49 მმ
ASTM A 53, SCH40  </t>
  </si>
  <si>
    <t xml:space="preserve">მილი, ხანძარქრობის სისტემისთვის, ∅100/pipe, for the fire system, DN100 / OD-114.3
 ID-102.26 / W-6.02 მმ 
ASTM A 53, SCH40 </t>
  </si>
  <si>
    <t>მილი, ხანძარქრობის სისტემისთვის, ∅150/pipe, for the fire system, DN150 / OD-168.3
 ID-154.08 / W-7.11 მმ 
ASTM A 53, SCH40</t>
  </si>
  <si>
    <t>სახანძრო კარადა</t>
  </si>
  <si>
    <t>ავტოსაშხეფი სისტემა</t>
  </si>
  <si>
    <t>ზემოთ მიმართული სპრინკლერი, 1/2", სტანდარტული დაფარვის ზონით, ქრომირებული, სწრაფი რეაგირების, K-5.6 (80), აქტივაციის ტემპერატურა 68 გრადუსი, თერმოკაფსულით, DN15 / K80 / 68°C</t>
  </si>
  <si>
    <t>ქვემოთ მიმართული სპრინკლერი, 1/2", სტანდარტული დაფარვის ზონით, ქრომირებული, სწრაფი რეაგირების, K-5.6 (80), აქტივაციის ტემპერატურა 68 გრადუსი, თერმოკაფსულით,DN15 / K80 / 68°C</t>
  </si>
  <si>
    <t xml:space="preserve">საავრიო სიგნალის გამშვები სარქველი, სველი ტიპის ACV 
</t>
  </si>
  <si>
    <t xml:space="preserve">მანომეტრი დასახრახნი ონკანით 1/2 " </t>
  </si>
  <si>
    <t>სახანძრო ონკანი</t>
  </si>
  <si>
    <t>სახანძრო შემავსებელი კვანძი</t>
  </si>
  <si>
    <t>სახანძრო ჰიდრანტის სისტემა</t>
  </si>
  <si>
    <t xml:space="preserve">მშრალი სახანძრო ჰიდრანტი 4" x 1200 მმ, თუჯის, 2ც. x 2-1/2" ჩამკეტი სარქველით, შტორცის (ტიპი - B) ადაპტორით, ჯაჭვიანი ხუფით &amp; 4"  სტორცის ალუმინის შემაერთებლიანი მტუმბავით </t>
  </si>
  <si>
    <t>მუხლი, ლითონის შედუღებით, DN150 მმ / PN16</t>
  </si>
  <si>
    <t>მუხლი, ლითონის,შედუღებით, DN100 მმ / PN16</t>
  </si>
  <si>
    <t>მუხლი, ლითონის შედუღებით, DN65 მმ / PN16</t>
  </si>
  <si>
    <t>მუხლი, ლითონის, შიდა ხრახნიანი გადაბმით, DN50 მმ / PN16</t>
  </si>
  <si>
    <t>მუხლი, ლითონის, შიდა ხრახნიანი გადაბმით, DN40მმ / PN16</t>
  </si>
  <si>
    <t>მუხლი, ლითონის, შიდა ხრახნიანი გადაბმით, DN32 მმ / PN16</t>
  </si>
  <si>
    <t>მუხლი, ლითონის, შიდა ხრახნიანი გადაბმით, DN25 მმ / PN16</t>
  </si>
  <si>
    <t>სამკაპი, ლითონის, შიდა ხრახნიანი გადაბმით, DN50x50 მმ / PN16</t>
  </si>
  <si>
    <t>სამკაპი, ლითონის, შიდა ხრახნიანი გადაბმით, DN50x40 მმ / PN16</t>
  </si>
  <si>
    <t>სამკაპი, ლითონის, შიდა ხრახნიანი გადაბმით, DN50x32 მმ / PN16</t>
  </si>
  <si>
    <t>სამკაპი, ლითონის, შიდა ხრახნიანი გადაბმით, DN50x25 მმ / PN16</t>
  </si>
  <si>
    <t>სამკაპი, ლითონის, შიდა ხრახნიანი გადაბმით, DN40x40 მმ / PN16</t>
  </si>
  <si>
    <t>სამკაპი, ლითონის, შიდა ხრახნიანი გადაბმით, DN40x32 მმ / PN16</t>
  </si>
  <si>
    <t>სამკაპი, ლითონის, შიდა ხრახნიანი გადაბმით, DN40x25 მმ / PN16</t>
  </si>
  <si>
    <t>სამკაპი, ლითონის, შიდა ხრახნიანი გადაბმით, DN32x32 მმ / PN16</t>
  </si>
  <si>
    <t>სამკაპი, ლითონის, შიდა ხრახნიანი გადაბმით, DN32x25 მმ / PN16</t>
  </si>
  <si>
    <t>სამკაპი, ლითონის, შიდა ხრახნიანი გადაბმით, DN25x25 მმ / PN16</t>
  </si>
  <si>
    <t>უნაგირი, ვიქტავლიკური გადაბმა DN 100x100 მმ / PN165</t>
  </si>
  <si>
    <t>უნაგირი, ვიქტავლიკური გადაბმა DN 80x65 მმ / PN16</t>
  </si>
  <si>
    <t>უნაგირი, ვიქტავლიკური გადაბმა DN 80x50 მმ / PN16</t>
  </si>
  <si>
    <t>უნაგირი, ვიქტავლიკური გადაბმა DN 80x40 მმ / PN16</t>
  </si>
  <si>
    <t>უნაგირი, ვიქტავლიკური გადაბმა DN 80x32 მმ / PN16</t>
  </si>
  <si>
    <t>უნაგირი, ვიქტავლიკური გადაბმა DN 80x25 მმ / PN16</t>
  </si>
  <si>
    <t>უნაგირი, ვიქტავლიკური გადაბმა DN 65x65 მმ / PN16</t>
  </si>
  <si>
    <t>უნაგირი, ვიქტავლიკური გადაბმა DN 65x50 მმ / PN16</t>
  </si>
  <si>
    <t>გადამყვანი, შედუღებით, DN150x100 მმ / PN16</t>
  </si>
  <si>
    <t>გადამყვანი, შედუღებით, DN100x80 მმ / PN16</t>
  </si>
  <si>
    <t>გადამყვანი, შედუღებით, DN100x65 მმ / PN16</t>
  </si>
  <si>
    <t>გადამყვანი, შედუღებით, DN100x50 მმ / PN16</t>
  </si>
  <si>
    <t>გადამყვანი, შედუღებით, DN80x65 მმ / PN16</t>
  </si>
  <si>
    <t>გადამყვანი, შედუღებით, DN80x50 მმ / PN16</t>
  </si>
  <si>
    <t>გადამყვანი, შედუღებით, DN65x50 მმ / PN16</t>
  </si>
  <si>
    <t>გადამყვანი, შიდა ხრახნიანი გადაბმით, DN50x40 მმ / PN16</t>
  </si>
  <si>
    <t>გადამყვანი, შიდა ხრახნიანი გადაბმით, DN50x32 მმ / PN16</t>
  </si>
  <si>
    <t>გადამყვანი, შიდა ხრახნიანი გადაბმით, DN50x25 მმ / PN16</t>
  </si>
  <si>
    <t>გადამყვანი, შიდა ხრახნიანი გადაბმით, DN40x32 მმ / PN16</t>
  </si>
  <si>
    <t>გადამყვანი, შიდა ხრახნიანი გადაბმით, DN40x25 მმ / PN16</t>
  </si>
  <si>
    <t>გადამყვანი, შიდა ხრახნიანი გადაბმით, D32x25 მმ / PN16</t>
  </si>
  <si>
    <t>გადამყვანი, შიდა ხრახნიანი გადაბმით, D25x15 მმ / PN16</t>
  </si>
  <si>
    <t xml:space="preserve"> ვენტილაცია</t>
  </si>
  <si>
    <t xml:space="preserve">მოთუთიებული ფოლადის ფურცლი 600x250 მმ. სისქით 0.5 მმ </t>
  </si>
  <si>
    <r>
      <t>მ</t>
    </r>
    <r>
      <rPr>
        <vertAlign val="superscript"/>
        <sz val="11"/>
        <rFont val="Sylfaen"/>
        <family val="1"/>
      </rPr>
      <t>2</t>
    </r>
  </si>
  <si>
    <t xml:space="preserve">მოთუთიებული ფოლადის ფურცლი 550x300 მმ. სისქით 0.5 მმ </t>
  </si>
  <si>
    <t xml:space="preserve">მოთუთიებული ფოლადის ფურცლი 500x300 მმ. სისქით 0.5 მმ </t>
  </si>
  <si>
    <t xml:space="preserve">მოთუთიებული ფოლადის ფურცლი 400x400 მმ. სისქით 0.5 მმ </t>
  </si>
  <si>
    <t xml:space="preserve">მოთუთიებული ფოლადის ფურცლი 400x200 მმ. სისქით 0.5 მმ </t>
  </si>
  <si>
    <t xml:space="preserve">მოთუთიებული ფოლადის ფურცლი ø160მმ. სისქით 0.5 მმ </t>
  </si>
  <si>
    <t xml:space="preserve">მოთუთიებული ფოლადის ფურცლი ø125მმ. სისქით 0.5 მმ </t>
  </si>
  <si>
    <t xml:space="preserve">მუხლი 90° ø160მმ. სისქით 0.5 მმ </t>
  </si>
  <si>
    <t xml:space="preserve">მუხლი 90° ø125მმ. სისქით 0.5 მმ </t>
  </si>
  <si>
    <t xml:space="preserve">მუხლი 45° ø160მმ. სისქით 0.5 მმ </t>
  </si>
  <si>
    <t xml:space="preserve">მუხლი 45° ø125მმ. სისქით 0.5 მმ </t>
  </si>
  <si>
    <t>სახანძრო ვენტილაცია</t>
  </si>
  <si>
    <t>ანტივიბრაციული საყრდები</t>
  </si>
  <si>
    <t>JET ვენტილატორი 6500მ3/სთ 3250მ3/სთ. 1.1/0.25 კვ. 380/3PH/50HZ</t>
  </si>
  <si>
    <t xml:space="preserve">მოთუთიებული ფოლადის ფურცლი 1400x650 მმ. სისქით 0.8 მმ </t>
  </si>
  <si>
    <t xml:space="preserve">მოთუთიებული ფოლადის ფურცლი 1150x400 მმ. სისქით 0.8 მმ </t>
  </si>
  <si>
    <t xml:space="preserve">მოთუთიებული ფოლადის ფურცლი ø900მმ. სისქით 0.8 მმ </t>
  </si>
  <si>
    <t xml:space="preserve">მოთუთიებული ფოლადის ფურცლი ø800მმ. სისქით 0.8 მმ </t>
  </si>
  <si>
    <t xml:space="preserve">მუხლი 90° 1400x650მმ-1400x650მმ. სისქით 0.8 მმ </t>
  </si>
  <si>
    <t xml:space="preserve">მუხლი 90° 1150x400მმ-1150x400მმ. სისქით 0.8 მმ </t>
  </si>
  <si>
    <t xml:space="preserve">გადამყვანი 1400X650მმ-ø900მმ. სისქით 0.8 მმ </t>
  </si>
  <si>
    <t xml:space="preserve">გადამყვანი 1150X400მმ-ø800მმ. სისქით 0.8 მმ </t>
  </si>
  <si>
    <t xml:space="preserve">გადამყვანი 800X800მმ-ø800მმ. სისქით 0.8 მმ </t>
  </si>
  <si>
    <t xml:space="preserve">მოთუთიებული ფოლადის ფურცლი 1300x500 მმ. სისქით 0.5 მმ </t>
  </si>
  <si>
    <t xml:space="preserve">მოთუთიებული ფოლადის ფურცლი 900x700 მმ. სისქით 0.5 მმ </t>
  </si>
  <si>
    <t xml:space="preserve">მოთუთიებული ფოლადის ფურცლი 750x550 მმ. სისქით 0.5 მმ </t>
  </si>
  <si>
    <t xml:space="preserve">მოთუთიებული ფოლადის ფურცლი 250x250 მმ. სისქით 0.5 მმ </t>
  </si>
  <si>
    <t xml:space="preserve">მოთუთიებული ფოლადის ფურცლი 150x200 მმ. სისქით 0.5 მმ </t>
  </si>
  <si>
    <t xml:space="preserve">მოთუთიებული ფოლადის ფურცლი 150x150 მმ. სისქით 0.5 მმ </t>
  </si>
  <si>
    <t xml:space="preserve">მოთუთიებული ფოლადის ფურცლი ø900მმ. სისქით 0.5 მმ </t>
  </si>
  <si>
    <t xml:space="preserve">მოთუთიებული ფოლადის ფურცლი ø700მმ. სისქით 0.5 მმ </t>
  </si>
  <si>
    <t xml:space="preserve">მოთუთიებული ფოლადის ფურცლი ø300მმ. სისქით 0.5 მმ </t>
  </si>
  <si>
    <t xml:space="preserve">მუხლი 90° 1300x500მმ-1300x500მმ. სისქით 0.5 მმ </t>
  </si>
  <si>
    <t xml:space="preserve">მუხლი 90° 750x550მმ-750x550მმ. სისქით 0.5 მმ </t>
  </si>
  <si>
    <t xml:space="preserve">მუხლი 90° 250x250მმ-250x250მმ. სისქით 0.5 მმ </t>
  </si>
  <si>
    <t xml:space="preserve">მუხლი 45° 250x250მმ-250x250მმ. სისქით 0.5 მმ </t>
  </si>
  <si>
    <t xml:space="preserve">მუხლი 90° 150x200მმ-150x200მმ. სისქით 0.5 მმ </t>
  </si>
  <si>
    <t xml:space="preserve">მუხლი 90° 150x150მმ-150x150მმ. სისქით 0.5 მმ </t>
  </si>
  <si>
    <t xml:space="preserve">გადამყვანი 1300X500მმ-ø900მმ. სისქით 0.5 მმ  </t>
  </si>
  <si>
    <t xml:space="preserve">გადამყვანი 900X700მმ-ø900მმ. სისქით 0.5 მმ  </t>
  </si>
  <si>
    <t xml:space="preserve">გადამყვანი 750X550მმ-ø700მმ. სისქით 0.5 მმ  </t>
  </si>
  <si>
    <t xml:space="preserve">გადამყვანი 300X300მმ-ø300მმ. სისქით 0.5 მმ  </t>
  </si>
  <si>
    <t xml:space="preserve">გადამყვანი 250X250მმ-ø300მმ. სისქით 0.5 მმ  </t>
  </si>
  <si>
    <t xml:space="preserve">გადამყვანი 150X150მმ-ø300მმ. სისქით 0.5 მმ  </t>
  </si>
  <si>
    <t>დემპერი ელ. ამძრავით 1200x1000მმ EI 120 300 °C</t>
  </si>
  <si>
    <t>დემპერი ელ. ამძრავით 1000x700მმ EI 120 300 °C</t>
  </si>
  <si>
    <t xml:space="preserve">დემპერი ელ. ამძრავით 1200x1200მმ </t>
  </si>
  <si>
    <t xml:space="preserve">დემპერი ელ. ამძრავით 500x1500მმ </t>
  </si>
  <si>
    <t xml:space="preserve">დემპერი ელ. ამძრავით 650x1100მმ </t>
  </si>
  <si>
    <t>დემპერი ელ. ამძრავით 150x300მმ</t>
  </si>
  <si>
    <t>დემპერი ელ. ამძრავით 150x200მმ</t>
  </si>
  <si>
    <t>წნევის სენსორი</t>
  </si>
  <si>
    <t xml:space="preserve">უკუსარქველი 900x700მმ </t>
  </si>
  <si>
    <t xml:space="preserve">უკუსარქველი 800x800მმ </t>
  </si>
  <si>
    <t xml:space="preserve">უკუსარქველი 700x700მმ </t>
  </si>
  <si>
    <t xml:space="preserve">უკუსარქველი 300x300მმ </t>
  </si>
  <si>
    <t xml:space="preserve">მეტალის ცხაური 1200x1200მმ </t>
  </si>
  <si>
    <t xml:space="preserve">მეტალის ცხაური 1200x1100მმ </t>
  </si>
  <si>
    <t xml:space="preserve">მეტალის ცხაური 1000x700მმ </t>
  </si>
  <si>
    <t xml:space="preserve">მეტალის ცხაური 900x700მმ </t>
  </si>
  <si>
    <t xml:space="preserve">მეტალის ცხაური 800x800მმ </t>
  </si>
  <si>
    <t xml:space="preserve">მეტალის ცხაური 700x700მმ </t>
  </si>
  <si>
    <t xml:space="preserve">მეტალის ცხაური 650x1100მმ </t>
  </si>
  <si>
    <t xml:space="preserve">მეტალის ცხაური 500x1500მმ </t>
  </si>
  <si>
    <t xml:space="preserve">მეტალის ცხაური 300x300მმ </t>
  </si>
  <si>
    <t xml:space="preserve">მეტალის ცხაური 150x300მმ </t>
  </si>
  <si>
    <t xml:space="preserve">მეტალის ცხაური 150x200მმ </t>
  </si>
  <si>
    <t>კაბელები</t>
  </si>
  <si>
    <t>კაბელი 2x10+6 Flat Twin</t>
  </si>
  <si>
    <t>გ/მ</t>
  </si>
  <si>
    <t>კაბელი 3x1.5 N2XH</t>
  </si>
  <si>
    <t>კაბელი 3x2.5 N2XH</t>
  </si>
  <si>
    <t>კაბელი 3x10 N2XH</t>
  </si>
  <si>
    <t>კაბელი 5x2.5 N2XH</t>
  </si>
  <si>
    <t>კაბელი 5x6 N2XH</t>
  </si>
  <si>
    <t>კაბელი 5x10 N2XH FE180/E90</t>
  </si>
  <si>
    <t>კაბელი 4x25+16 N2XH FE180/E90</t>
  </si>
  <si>
    <t>საკაბელო კონსტრუქციები</t>
  </si>
  <si>
    <t>პერფორირებული კაბელსატარი 100x50 მმ (კომპლექტში)</t>
  </si>
  <si>
    <t>პერფორირებული კაბელსატარი 200x50 მმ (კომპლექტში)</t>
  </si>
  <si>
    <t>პერფორირებული კაბელსატარი 300x50 მმ (კომპლექტში)</t>
  </si>
  <si>
    <t>პერფორირებული კაბელსატარი 600x50 მმ (კომპლექტში)</t>
  </si>
  <si>
    <t>პერფორირებული საკაბელო არხის 90-იანი კუთხე 100 mmx50 mm-100 mmx50 mm</t>
  </si>
  <si>
    <t>პერფორირებული საკაბელო არხის 90-იანი კუთხე 200 mmx50 mm-200 mmx50 mm</t>
  </si>
  <si>
    <t>პერფორირებული საკაბელო არხის 90-იანი კუთხე 600 mmx50 mm-600 mmx50 mm</t>
  </si>
  <si>
    <t>პერფორირებული საკაბელო არხის მოხვევა T-ფორმის 100 mmx50 mm-100 mmx50 mm-100 mmx50 mm</t>
  </si>
  <si>
    <t>პერფორირებული საკაბელო არხის მოხვევა T-ფორმის 200 mmx50 mm-100 mmx50 mm-100 mmx50 mm</t>
  </si>
  <si>
    <t>პერფორირებული საკაბელო არხის მოხვევა T-ფორმის 200 mmx50 mm-200 mmx50 mm-200 mmx50 mm</t>
  </si>
  <si>
    <t>პერფორირებული საკაბელო არხის მოხვევა T-ფორმის 300 mmx50 mm-200 mmx50 mm-200 mmx50 mm</t>
  </si>
  <si>
    <t>პერფორირებული საკაბელო არხის მოხვევა T-ფორმის 600 mmx50 mm-600 mmx50 mm-600 mmx50 mm</t>
  </si>
  <si>
    <t>პერფორირებული საკაბელო არხის მოხვევა ჯვარედინი 600 mmx50 mm-600 mmx50 mm-600 mmx50 mm-600 mmx50 mm</t>
  </si>
  <si>
    <t>პერფორირებული საკაბელო არხის გადამყვანი 200 mmx50 mm-100 mmx50 mm</t>
  </si>
  <si>
    <t>პერფორირებული საკაბელო არხის გადამყვანი 600 mmx50 mm-200 mmx50 mm</t>
  </si>
  <si>
    <t>პერფორირებული საკაბელო არხის ვერტიკალური შიდა კუთხე 100 mmx50 mm-100 mmx50 mm</t>
  </si>
  <si>
    <t>პერფორირებული საკაბელო არხის ვერტიკალური შიდა კუთხე 200 mmx50 mm-200 mmx50 mm</t>
  </si>
  <si>
    <t>პერფორირებული სახაბელო არხის ვერტიკალური გარე კუთხე 100 mmx50 mm-100 mmx50 mm</t>
  </si>
  <si>
    <t>პერფორირებული სახაბელო არხის ვერტიკალური გარე კუთხე 200 mmx50 mm-200 mmx50 mm</t>
  </si>
  <si>
    <t>პერფორირებული სახაბელო არხის ვერტიკალური გარე კუთხე 600 mmx50 mm-600 mmx50 mm</t>
  </si>
  <si>
    <t>პერფორირებული საკაბელო არხის L სამაგრი (ბრჯენი)</t>
  </si>
  <si>
    <t>საკაბელო მილები</t>
  </si>
  <si>
    <t>ფურნიტურა</t>
  </si>
  <si>
    <t>ჩამრთველი 1 კლ.</t>
  </si>
  <si>
    <t>მოძრაობის დეტექტორი, ჭერზე სამონტაჟო</t>
  </si>
  <si>
    <t>მოძრაობის დეტექტორი, კედელზე სამონტაჟო</t>
  </si>
  <si>
    <t>სანათები</t>
  </si>
  <si>
    <t>სანათი, ტიპი B1/20w  LED Ceiling And Wall Surface Mounted Fixture With Opal Diffusor 4000K IP65</t>
  </si>
  <si>
    <t>გასასვლელის აბრა EXIT (გასასვლელი არის აქ)</t>
  </si>
  <si>
    <t>გასასვლელის აბრა EXIT (იარე მარჯვნივ/მარცხნივ)</t>
  </si>
  <si>
    <t>გამანაწილებელი ფარები</t>
  </si>
  <si>
    <t>ელ.გამანაწილებელი ფარი</t>
  </si>
  <si>
    <t>განმუხტველი მეორე კლასის</t>
  </si>
  <si>
    <t>FDB.1 გამანაწილებელი ფარი</t>
  </si>
  <si>
    <t>ავტომატური ამომრთველი MCB 3P 80A</t>
  </si>
  <si>
    <t>ძრავის დაცვის ავტომატი 0.4-0.63A</t>
  </si>
  <si>
    <t>ძრავის დაცვის ავტომატი 1.6-2.5A</t>
  </si>
  <si>
    <t>ძრავის დაცვის ავტომატი 2.5-4A</t>
  </si>
  <si>
    <t>ძრავის დაცვის ავტომატი 6-10A</t>
  </si>
  <si>
    <t>ძრავის დაცვის ავტომატი 8-12A</t>
  </si>
  <si>
    <t>კონტაქტორი 3P-6A</t>
  </si>
  <si>
    <t>კონტაქტორი 3P-9A</t>
  </si>
  <si>
    <t>ორ პოზიციიანი გადამრთველი</t>
  </si>
  <si>
    <t>24v რელე</t>
  </si>
  <si>
    <t>LED ნათურა</t>
  </si>
  <si>
    <t>ავტომატური ამომრთველი MCB 3P 16A</t>
  </si>
  <si>
    <t>ძრავის დაცვის ავტომატი 0.63-1.6A</t>
  </si>
  <si>
    <t>ძრავის დაცვის ავტომატი 4-6.3A</t>
  </si>
  <si>
    <t>ძრავის დაცვის ავტომატი 6.3-10A</t>
  </si>
  <si>
    <t>კონტაქტორი 3P-12A</t>
  </si>
  <si>
    <t>LDB გამანაწილებელი ფარი</t>
  </si>
  <si>
    <t>ავტომატური ამომრთველი MCB 1P 16A</t>
  </si>
  <si>
    <t>ავტომატური ამომრთველი MCB 1P 10A</t>
  </si>
  <si>
    <t>დამიწება</t>
  </si>
  <si>
    <t>ფოლადის ზოლი 40X4</t>
  </si>
  <si>
    <t>ფოლადის ზოლი 40X4 სამაგრი</t>
  </si>
  <si>
    <t>ფოლადის ზოლი 40X4 გადასაბმელი</t>
  </si>
  <si>
    <t>დამიწების ღერო D20</t>
  </si>
  <si>
    <t>სარევიზიო ჭა 300*300 მმ</t>
  </si>
  <si>
    <t>დამიწების კაბელი, H07VK, 1 x 150mm2</t>
  </si>
  <si>
    <t>მეხამრიდი</t>
  </si>
  <si>
    <t xml:space="preserve">აქტიური მეხამრიდი მეორე კატეგორია დაფარვის რადიუსი 120 მ. </t>
  </si>
  <si>
    <t>ანძა მეხამრიდისათვის 6 მ. უჟანგავი ფოლადისაგან</t>
  </si>
  <si>
    <t>სამაგრების ნაკრები ანძისათვის 35/42 მმ</t>
  </si>
  <si>
    <t>ანძის სადგამი შტატივის სამაგრი კომპლექტი ( ბაგირი დამჭიმი სამაგრებით)</t>
  </si>
  <si>
    <t>გალვანიზირებული ზოლოვანა 30*2 მმ</t>
  </si>
  <si>
    <t>გალვანიზირებული შემაერთებელი</t>
  </si>
  <si>
    <t xml:space="preserve">ბეტონზე სამაგრი დენგამტარის იზოლატორი </t>
  </si>
  <si>
    <t>კედლის სამაგრი დენგამტარი იზოლატორი</t>
  </si>
  <si>
    <t>დამცავი საიზოლაციო მილი 8 მმ</t>
  </si>
  <si>
    <t>სატესტო ყუთი 300*300 მმ</t>
  </si>
  <si>
    <t>სამფეხზე გადამყვანი რედუქტორი</t>
  </si>
  <si>
    <t>დამიწების ღერო 1.5მ</t>
  </si>
  <si>
    <t>გენერატორი</t>
  </si>
  <si>
    <t>ქსელი</t>
  </si>
  <si>
    <t>Network Rack 42U 600x600</t>
  </si>
  <si>
    <t>Poe Switch 24 port, CAT 5</t>
  </si>
  <si>
    <t>Patch panel 24 port, CAT 5</t>
  </si>
  <si>
    <t>PDU მოდული ჰორიზონტალური 8 პორტით</t>
  </si>
  <si>
    <t>კაბელ მენეჯერი</t>
  </si>
  <si>
    <t>დამაფონი</t>
  </si>
  <si>
    <t>გარე დამაფონი</t>
  </si>
  <si>
    <t>მაგნიტური ჩამკეტი</t>
  </si>
  <si>
    <t>კაბელი F/UTP CAT5</t>
  </si>
  <si>
    <t>UPS 1000w</t>
  </si>
  <si>
    <t>ვიდეომეთვალყურეობის სისტემა</t>
  </si>
  <si>
    <t xml:space="preserve">კედელზე სამონტაჟო კამერა </t>
  </si>
  <si>
    <t xml:space="preserve">ჭერზე სამონტაჟო კამერა </t>
  </si>
  <si>
    <t>NVR 32ch POE</t>
  </si>
  <si>
    <t>HDD 10tb</t>
  </si>
  <si>
    <t>Patch cord Cat5, FTP, 0,3 m</t>
  </si>
  <si>
    <t>სახანძრო სიგნალიზაცია</t>
  </si>
  <si>
    <t>24ვ კვების ბლოკი</t>
  </si>
  <si>
    <t xml:space="preserve">ოპტიკური კვამლის დეტექტორი სტანდარტული ბუდით, სამისამართო </t>
  </si>
  <si>
    <t xml:space="preserve">თბური დეტექტორი, სტანდარტული ბუდით, სამისამართო </t>
  </si>
  <si>
    <t>სახანძრო  ღილაკი დამცავი ხუფით, სამისამართო</t>
  </si>
  <si>
    <t>სირენა მაშუქით, სამისამართო</t>
  </si>
  <si>
    <t>შესვლა გამოსვლის (I/O) მოდული, სამისამართო, სამონტაჟო ბუდით</t>
  </si>
  <si>
    <t>კაბელი 1x2x0.8mm JE-H(St)H FE 180/E90 </t>
  </si>
  <si>
    <t>ნახშირორჟანგის (CO) დეტექციის სისტემა პარკინგის დონეებზე</t>
  </si>
  <si>
    <t>CO დეტექციის პანელი</t>
  </si>
  <si>
    <t>საევაკუაციო მაუწყებლობის სისტემა</t>
  </si>
  <si>
    <t>გახმოვანების სისტემის საკონტროლო პანელი</t>
  </si>
  <si>
    <t>კედლის სპიკერი 6W@100V, ცეცხლმედეგი კლასის, ავარიული გახმოვანებისთვის</t>
  </si>
  <si>
    <t>სპილენძის კაბელი , 2x1.5mm2</t>
  </si>
  <si>
    <t>წყალმომარაგების სატუმბი</t>
  </si>
  <si>
    <t>სანიაღვრე</t>
  </si>
  <si>
    <t>ვენტილაცია</t>
  </si>
  <si>
    <t>ელექტროობა</t>
  </si>
  <si>
    <t>სუსტი დენები</t>
  </si>
  <si>
    <t>ხანძარქრობა</t>
  </si>
  <si>
    <t>MEP</t>
  </si>
  <si>
    <t>კაბელი 3x2.5 NYY</t>
  </si>
  <si>
    <t>კაბელი 3x1.5 NYY</t>
  </si>
  <si>
    <t>როზეტი 230v 16A IP დაცვით</t>
  </si>
  <si>
    <t>როზეტის და ჩამრთველების სამონტაჟო ყუთები</t>
  </si>
  <si>
    <t>აივნის სანათი Rondo G3 twin wall 20w, 3200k, 2600lm LED</t>
  </si>
  <si>
    <t>გამანაწილებელი ფარი</t>
  </si>
  <si>
    <t>გაჟონვისგან დამცავი ავტომატი RCBO 2P 50a 30MA</t>
  </si>
  <si>
    <t>IT</t>
  </si>
  <si>
    <t>CAT5 FTP</t>
  </si>
  <si>
    <t>ბინების ელექტროობა</t>
  </si>
  <si>
    <t>მულტიმედია ფარი</t>
  </si>
  <si>
    <t>ელ.გამანაწილებელი ფარი 24 მოდულიანი</t>
  </si>
  <si>
    <t>როტაციული დეფლექტორი ø400მმ</t>
  </si>
  <si>
    <t>როტაციული დეფლექტორი ø315მმ</t>
  </si>
  <si>
    <t>დეფლექტორი ø160მმ</t>
  </si>
  <si>
    <t>დეფლექტორი ø125მმ</t>
  </si>
  <si>
    <t>გადამყვანი ø315x400x200მმ</t>
  </si>
  <si>
    <t>გადამყვანი ø400x300x500მმ</t>
  </si>
  <si>
    <t>გადამყვანი ø400x300x550მმ</t>
  </si>
  <si>
    <t>გადამყვანი ø400x400x400მმ</t>
  </si>
  <si>
    <t>გადამყვანი ø400x600x250მმ</t>
  </si>
  <si>
    <t>გადამყვანი ø400x800x200მმ</t>
  </si>
  <si>
    <t>სატუმბო ოთახის ვენტილაცია</t>
  </si>
  <si>
    <t>მიმწოდებელი ვენტილატორი 450მ3/სთ 100პა 0.4 კვ, 230/1PH/50HZ</t>
  </si>
  <si>
    <t>გამწოვი ვენტილატორი 450მ3/სთ 100პა 0.4 კვ, 230/1PH/50HZ</t>
  </si>
  <si>
    <t>ანტივიბრაციული ლენტი ø300მმ (ბრეზენტი)</t>
  </si>
  <si>
    <t xml:space="preserve">მოთუთიებული ფოლადის ფურცლი 200x150 მმ. სისქით 0.5 მმ </t>
  </si>
  <si>
    <t>ფილტრი G4 (200x150მმ)</t>
  </si>
  <si>
    <t>ცხაური 200x150მმ</t>
  </si>
  <si>
    <t>ცხაური 200x100მმ</t>
  </si>
  <si>
    <t>კონდიციონესამონტაჟო პლასტმასის ყუთი</t>
  </si>
  <si>
    <t>მილი, სპილენძის, ფრეონის მილსადენი - ფრეონი, 6.35 x 0.8 მმ, იზოლირებული  t = 9 მმ</t>
  </si>
  <si>
    <t>მილი სპილენძის, ფრეონის მილსადენი - გაზი, 12.7 x 0.8 მმ, იზოლირებული t = 9 მმ</t>
  </si>
  <si>
    <t>ბინების გათბობა-გაგრილება</t>
  </si>
  <si>
    <t>ჩასაძირი გადამღვრელი ტუმბო
Q=5.5 ლ/წმ, H=0.8 ბარი, 1.9 კვტ</t>
  </si>
  <si>
    <t>ჩასაძირი გადამღვრელი ტუმბო
Q=8.0 ლ/წმ, H=0.8 ბარი, 1.9 კვტ</t>
  </si>
  <si>
    <t>მილი  პოლიეთილენი PE, ø 50 მმ (ტუმბოს მილი)</t>
  </si>
  <si>
    <t>მილი პოლიეთილენი PE, ø 75 მმ (ტუმბოს მილი)</t>
  </si>
  <si>
    <t>მილი  პოლი ვინილ ქლორიდი  PVC, ø 110 მმ</t>
  </si>
  <si>
    <t>მუხლი პოლიეთილენი PE 90° ø 50 მმ - ø 50 მმ</t>
  </si>
  <si>
    <t>მილის გადამყვანი პოლიეთილენი PE ø 75 მმ - ø 50 მმ</t>
  </si>
  <si>
    <t>მუხლი პოლიეთილენი PE 90° ø 75 მმ - ø 75 მმ</t>
  </si>
  <si>
    <t>სამკაპი პოლიეთილენი PE 90° ø 75 მმ - ø 75 მმ - ø 75 მმ</t>
  </si>
  <si>
    <t>მუხლი  პოლი ვინილ ქლორიდი  PVC 45° ø 110 მმ - ø 110 მმ</t>
  </si>
  <si>
    <t>მუხლი  პოლი ვინილ ქლორიდი  PVC 90° ø 110 მმ - ø 110 მმ</t>
  </si>
  <si>
    <t>სამკაპი პოლი ვინილ ქლორიდი  PVC 45° ø 110 მმ - ø 110 მმ - ø 110 მმ</t>
  </si>
  <si>
    <t>ჩამკეტი სარქველი, ø 50 მმ</t>
  </si>
  <si>
    <t>უკუსარქველი,  ø 50 მმ</t>
  </si>
  <si>
    <t>სატუმბი ოთახის ტრაპი პირდაპირი დაერთება ø 110 მმ</t>
  </si>
  <si>
    <t xml:space="preserve">საკიდი  ⌀50 </t>
  </si>
  <si>
    <t xml:space="preserve">საკიდი ⌀75 </t>
  </si>
  <si>
    <t xml:space="preserve">საკიდი ⌀110 </t>
  </si>
  <si>
    <t xml:space="preserve">საკიდი ⌀160 </t>
  </si>
  <si>
    <t xml:space="preserve">სამაგრი  ⌀75 </t>
  </si>
  <si>
    <t xml:space="preserve">სამაგრი  ⌀110 </t>
  </si>
  <si>
    <t xml:space="preserve">რეზერვუარის დამცლელი </t>
  </si>
  <si>
    <t>ფოლადის მილი  DN-150  (რეზერვუარის გადამღვრელი)</t>
  </si>
  <si>
    <t>ფოლადის ჩამკეტი სარქველი ფლანგური გადაბმით DN150</t>
  </si>
  <si>
    <t>მუხლი  90° DN150 მმ - DN 150 მმ</t>
  </si>
  <si>
    <t>სამკაპი  DN150 მმ -DN150 მმ -DN150 მმ</t>
  </si>
  <si>
    <t>სართულების დრენაჟი</t>
  </si>
  <si>
    <t>პოლი ვინილ ქლორიდი  PVC მილი ø 50 მმ</t>
  </si>
  <si>
    <t>პოლი ვინილ ქლორიდი  PVC მილი ø 75 მმ</t>
  </si>
  <si>
    <t>პოლი ვინილ ქლორიდი  PVC მილი ø 110 მმ</t>
  </si>
  <si>
    <t>პოლი ვინილ ქლორიდი  PVC მილი ø 160 მმ</t>
  </si>
  <si>
    <t>პოლიეთილენი PE მილი ø 75 მმ</t>
  </si>
  <si>
    <t>პოლიეთილენი PE მილი ø 110 მმ</t>
  </si>
  <si>
    <t>პოლიეთილენი PE მილი ø 160 მმ</t>
  </si>
  <si>
    <t xml:space="preserve">დრენაჟის დგარის ხუფი PVC  ø 75 მმ </t>
  </si>
  <si>
    <t>აივნის გვერდითა დაერთების ტრაპი ø 50 მმ</t>
  </si>
  <si>
    <t>სახურავის სადრენაჟე ტრაპი გვერდითრა დაერთება ø 110 მმ</t>
  </si>
  <si>
    <t>სახურავის სადრენაჟე ტრაპი პირდაპირი დაერება  ø 110 მმ</t>
  </si>
  <si>
    <t>მუხლი პოლი ვინილ ქლორიდი  PVC 45°  ø 50 მმ - ø 50 მმ</t>
  </si>
  <si>
    <t>მუხლი პოლი ვინილ ქლორიდი  PVC 90°  ø 50 მმ - ø 50 მმ</t>
  </si>
  <si>
    <t>სამკაპი პოლი ვინილ ქლორიდი  PVC 90°  ø 50 მმ - ø 50 მმ - ø 50 მმ</t>
  </si>
  <si>
    <t>მუხლი პოლი ვინილ ქლორიდი  PVC 45°  ø 75  მმ - ø 75 მმ</t>
  </si>
  <si>
    <t>სამკაპი პოლი ვინილ ქლორიდი  PVC 45°  ø 75 მმ - ø 75 მმ - ø 50 მმ</t>
  </si>
  <si>
    <t>სამკაპი პოლი ვინილ ქლორიდი  PVC 45°  ø 75 მმ - ø 75 მმ - ø 75 მმ</t>
  </si>
  <si>
    <t>მუხლი პოლი ვინილ ქლორიდი  PVC 45° ø 110 მმ- ø 110 მმ</t>
  </si>
  <si>
    <t>მუხლი პოლი ვინილ ქლორიდი  PVC 90° ø 110 მმ- ø 110 მმ</t>
  </si>
  <si>
    <t>სამკაპი პოლი ვინილ ქლორიდი  PVC 90° ø 110 მმ - ø 110 მმ- ø 75 მმ</t>
  </si>
  <si>
    <t>სამკაპი პოლი ვინილ ქლორიდი  PVC 45° ø 110 მმ - ø 110 მმ- ø 110 მმ</t>
  </si>
  <si>
    <t>სამკაპი პოლი ვინილ ქლორიდი  PVC 45°  ø 160 მმ - ø 160 მმ- ø 110 მმ</t>
  </si>
  <si>
    <t>გადამყვანი პოლი ვინილ ქლორიდი  PVC ø 160 მმ - ø 110 მმ</t>
  </si>
  <si>
    <t>გადამყვანი პოლი ვინილ ქლორიდი  PVC- პოლიეთილენი PE ø 75 მმ - ø 75 მმ</t>
  </si>
  <si>
    <t>გადამყვანი პოლი ვინილ ქლორიდი PVC- პოლიეთილენი PE ø 110 მმ - ø 110 მმ</t>
  </si>
  <si>
    <t>გადამყვანი პოლი ვინილ ქლორიდი  PVC- პოლიეთილენი PE ø 160 მმ - ø 160 მმ</t>
  </si>
  <si>
    <t>ვერტიკალური ტიპის წყალმომარაგების ტუმბოს კომპლექტი ჩაძირვის სიღრმე 1.25 მეტრი:  5.5 ლ/წმ, 6.5 ბარი, 
5.7 kW 50 Hz, 3 x 380-415 V</t>
  </si>
  <si>
    <t>საფართოებელი ავზი 300ლ</t>
  </si>
  <si>
    <t>UV ფილტრი 3.2 ლ/წმ
0.1 kW 50Hz, 1x 230V</t>
  </si>
  <si>
    <t>UV ფილტრი 3.5 ლ/წმ
0.1 kW 50Hz, 1x 230V</t>
  </si>
  <si>
    <t>სარევიზიო ლუქი 700მმX700მ</t>
  </si>
  <si>
    <t>უჟანგავი ფოლადის კიბე 3 მ.</t>
  </si>
  <si>
    <t>მოწყობილობები და დანადგარები</t>
  </si>
  <si>
    <t>პოლიეთილენი HDPE მილი D-125 მმ</t>
  </si>
  <si>
    <t>პოლიეთილენი HDPE მილი D-110მმ</t>
  </si>
  <si>
    <t>პოლიეთილენი HDPE მილი D-90მმ</t>
  </si>
  <si>
    <t>პოლიეთილენი HDPE მილი D-75მმ</t>
  </si>
  <si>
    <t>პოლიეთილენი HDPE მილი D-25მმ</t>
  </si>
  <si>
    <t>ტივტივა სარქველი წყალმომარაგების სისტემისთვის, DN - 100 მმ, ლატუნის კორპუსით.</t>
  </si>
  <si>
    <t>სოლენოიდური სარქველი წყალმომარაგების სისტემისტვის</t>
  </si>
  <si>
    <t>წყლის დონის სენსორი, გამთიშველით</t>
  </si>
  <si>
    <t>ფოლადის სარქველი ფლანგური გადაბმით, DN - 150 მმ</t>
  </si>
  <si>
    <t>ფოლადის ჩამკეტი პეპელა სარქველი ფლანგური გადაბმით, DN - 100 მმ</t>
  </si>
  <si>
    <t>პოლიეთილენი HDPE  ჩამკეტი სარქველი ფლანგური გადაბმით, DN - 90 მმ</t>
  </si>
  <si>
    <t>პოლიეთილენი HDPE  ჩამკეტი  სარქველი ფლანგური გადაბმით, DN - 75 მმ</t>
  </si>
  <si>
    <t>პოლიეთილენი HDPE უკუსარქველი  ფლანგური გადაბმით  D - 90 მმ</t>
  </si>
  <si>
    <t>პოლიეთილენი HDPE  უკუსარქველი  ფლანგური გადაბმით  D - 75 მმ</t>
  </si>
  <si>
    <t>ფოლადის  Y-ფილტრი  ფლანგური გადაბმით, DN - 100 მმ</t>
  </si>
  <si>
    <t>ფოლადის  ვიბრაციის ჩამხშობი  ფლანგური გადაბმით, DN - 100 მმ</t>
  </si>
  <si>
    <t>გადამყვანი პოლიეთილენი HDPE - 90 მმ / პოლიპროპილენი PPR - 90  მმ</t>
  </si>
  <si>
    <t>გადამყვანი პოლიეთილენი HDPE - 75 მმ / პოლიპროპილენი PPR - 75 მმ</t>
  </si>
  <si>
    <t>მექანიკური ფილტრი ფლანგური გადაბმით DN100</t>
  </si>
  <si>
    <t>მექანიკური ფილტრი ფლანგური გადაბმით DN80</t>
  </si>
  <si>
    <t>მექანიკური ფილტრი ფლანგური გადაბმით DN65</t>
  </si>
  <si>
    <t>მანომეტრი, DN - 15 მმ, PN16</t>
  </si>
  <si>
    <t>პოლიეთილენი HDPE სამკაპი, DN - 125 მმ - 90 მმ - 125 მმ</t>
  </si>
  <si>
    <t>პოლიეთილენი HDPE სამკაპი, DN - 125 მმ - 75 მმ - 125 მმ</t>
  </si>
  <si>
    <t>პოლიეთილენი HDPE სამკაპი, DN - 90 მმ - 90 მმ - 90 მმ</t>
  </si>
  <si>
    <t>პოლიეთილენი HDPE სამკაპი, DN - 75 მმ - 75 მმ - 75 მმ</t>
  </si>
  <si>
    <t>პოლიეთილენი HDPE მუხლი DN-75</t>
  </si>
  <si>
    <t>პოლიეთილენი HDPE მუხლი DN-90</t>
  </si>
  <si>
    <t>პოლიეთილენი HDPE მუხლი DN-125</t>
  </si>
  <si>
    <t>საკიდი  DN-100</t>
  </si>
  <si>
    <t>საკიდი  DN-90</t>
  </si>
  <si>
    <t>საკიდი  DN-75</t>
  </si>
  <si>
    <t>პოლიეთილენის PE ჩამკეტი ბურთულა სარქველით ფლანგური გადაბმით, DN-110 მმ, PN16</t>
  </si>
  <si>
    <t>პოლიეთილენის PE უკუსარქველი ფლანგური გადაბმით, DN-110</t>
  </si>
  <si>
    <t>პოლიეთილენის  PE ფილტრი ფლანგური გადაბმით DN-110</t>
  </si>
  <si>
    <t>გადამყვანი  ფლანგური გადაბმით პოლიეთილენი PE  D110 / ფოლადი DN 100</t>
  </si>
  <si>
    <t xml:space="preserve">ფოლადის მილი DN 100 </t>
  </si>
  <si>
    <t>კაუჩუკის იზოლაცია  6მმ</t>
  </si>
  <si>
    <t>მ².</t>
  </si>
  <si>
    <t>წყალმომარაგება პოლიპროპილენი PP-R, Ǿ20, SDR7.4 (ცივი წყლის მილები)</t>
  </si>
  <si>
    <t>მ.</t>
  </si>
  <si>
    <t>წყალმომარაგება პოლიპროპილენი PP-R, Ǿ25, SDR7.4 (ცივი წყლის მილები)</t>
  </si>
  <si>
    <t>წყალმომარაგება პოლიპროპილენი PP-R, Ǿ32, SDR7.4 (ცივი წყლის მილები)</t>
  </si>
  <si>
    <t>წყალმომარაგება პოლიპროპილენი PP-R, Ǿ50, SDR7.4 (ცივი წყლის მილები)</t>
  </si>
  <si>
    <t>წყალმომარაგება პოლიპროპილენი PP-R, Ǿ63, SDR7.4 (ცივი წყლის მილები)</t>
  </si>
  <si>
    <t>წყალმომარაგება პოლიპროპილენი PP-R, Ǿ75, SDR7.4 (ცივი წყლის მილები)</t>
  </si>
  <si>
    <t>წყალმომარაგება პოლიპროპილენი PP-R, Ǿ90, SDR7.4 (ცივი წყლის მილები)</t>
  </si>
  <si>
    <t>მუხლები</t>
  </si>
  <si>
    <t>მუხლი პოლიპროპილენი PP-R, 90°  ø20 მმ - ø20 მმ</t>
  </si>
  <si>
    <t>მუხლი პოლიპროპილენი  PP-R, 90°  ø25 მმ - ø25 მმ</t>
  </si>
  <si>
    <t>მუხლი პოლიპროპილენი  PP-R, 90°  ø32 მმ - ø32 მმ</t>
  </si>
  <si>
    <t>მუხლი პოლიპროპილენი  PP-R, 90°  ø50 მმ - ø50 მმ</t>
  </si>
  <si>
    <t>მუხლი პოლიპროპილენი  PP-R, 90°  ø75 მმ - ø75 მმ</t>
  </si>
  <si>
    <t>მუხლი პოლიპროპილენი  PP-R, 90°  ø 90 მმ - ø90 მმ</t>
  </si>
  <si>
    <t>სამკაპები</t>
  </si>
  <si>
    <t>სამკაპი პოლიპროპილენი  PP-R, ø25 მმ - ø20 მმ - ø25 მმ</t>
  </si>
  <si>
    <t>სამკაპი პოლიპროპილენი  PP-R, ø50 მმ - ø25 მმ - ø50 მმ</t>
  </si>
  <si>
    <t>სამკაპი პოლიპროპილენი  PP-R, ø50 მმ - ø32 მმ - ø50 მმ</t>
  </si>
  <si>
    <t>სამკაპი პოლიპროპილენი  PP-R, ø50 მმ - ø50 მმ - ø50 მმ</t>
  </si>
  <si>
    <t>სამკაპი პოლიპროპილენი  PP-R, ø63 მმ - ø50 მმ - ø63 მმ</t>
  </si>
  <si>
    <t>სამკაპი პოლიპროპილენი  PP-R, ø75 მმ - ø50 მმ - ø75 მმ</t>
  </si>
  <si>
    <t>სამკაპი პოლიპროპილენი  PP-R, ø90 მმ - ø50 მმ - ø90 მმ</t>
  </si>
  <si>
    <t>გადამყვანები</t>
  </si>
  <si>
    <t>გადამყვანი პოლიპროპილენი   PP-R, ø25 მმ - ø20 მმ</t>
  </si>
  <si>
    <t>გადამყვანი პოლიპროპილენი   PP-R, ø63 მმ - ø50 მმ</t>
  </si>
  <si>
    <t>გადამყვანი პოლიპროპილენი   PP-R, ø75 მმ - ø63 მმ</t>
  </si>
  <si>
    <t>გადამყვანი პოლიპროპილენი   PP-R, ø90 მმ - ø75 მმ</t>
  </si>
  <si>
    <t>სარქველები და მრიცხველები</t>
  </si>
  <si>
    <t>ჩამკეტი პოლიპროპილენის სარქველი ø25 მმ</t>
  </si>
  <si>
    <t>ჩამკეტი პოლიპროპილენის სარქველი ø32 მმ</t>
  </si>
  <si>
    <t>ჩამკეტი პოლიპროპილენის სარქველი ø50 მმ</t>
  </si>
  <si>
    <t>პოლიპროპილენი ფილტრი  ø50 მმ</t>
  </si>
  <si>
    <t>წნევის მარეგურილებლელი სარქველი, 50 მმ, ლატუნის კორპუსით.</t>
  </si>
  <si>
    <t>წყალმომარაგების მილის ხუფი  ø 50 მმ</t>
  </si>
  <si>
    <t>პოლი ვინილ ქლორიდი PVC მილი ø50 მმ</t>
  </si>
  <si>
    <t>პოლი ვინილ ქლორიდი PVC მილი ø110 მმ</t>
  </si>
  <si>
    <t>პოლი ვინილ ქლორიდი PVC მილი ø160 მმ</t>
  </si>
  <si>
    <t>სამკაპი პოლი ვინილ ქლორიდი PVC 45°  ø50 მმ - ø50 მმ - ø50 მმ</t>
  </si>
  <si>
    <t>სამკაპი პოლი ვინილ ქლორიდი PVC 45°  ø110 მმ - ø110 მმ - ø50 მმ</t>
  </si>
  <si>
    <t>სამკაპი პოლი ვინილ ქლორიდი PVC 45°  ø110 მმ - ø110 მმ - ø110 მმ</t>
  </si>
  <si>
    <t>სამკაპი პოლი ვინილ ქლორიდი PVC 45°  ø160 მმ - ø160 მმ - ø50 მმ</t>
  </si>
  <si>
    <t>სამკაპი პოლი ვინილ ქლორიდი PVC 45°  ø160მმ - ø160მმ - ø110მმ</t>
  </si>
  <si>
    <t>სამკაპი პოლი ვინილ ქლორიდი PVC 45°  ø160მმ - ø160მმ - ø160მმ</t>
  </si>
  <si>
    <t>მუხლი პოლი ვინილ ქლორიდი PVC 45°  ø50 მმ - ø50 მმ</t>
  </si>
  <si>
    <t>მუხლი პოლი ვინილ ქლორიდი PVC 90°  ø50 მმ - ø50 მმ</t>
  </si>
  <si>
    <t>მუხლი პოლი ვინილ ქლორიდი PVC 90°  ø110 მმ - ø110 მმ</t>
  </si>
  <si>
    <t>მუხლი პოლი ვინილ ქლორიდი PVC 45°  ø110 მმ - ø110 მმ</t>
  </si>
  <si>
    <t>მუხლი პოლი ვინილ ქლორიდი PVC 45°  ø160 მმ - ø160 მმ</t>
  </si>
  <si>
    <t>საჰაერო ხუფი-კლაპანი  პოლი ვინილ ქლორიდი PVC  ø110 მმ</t>
  </si>
  <si>
    <t>გადამყვანი პოლი ვინილ ქლორიდი PVC ø160 მმ - ø110 მმ</t>
  </si>
  <si>
    <t>რევიზია პოლი ვინილ ქლორიდი PVC ø110 მმ</t>
  </si>
  <si>
    <t>რევიზია პოლი ვინილ ქლორიდი PVC ø160 მმ</t>
  </si>
  <si>
    <t>სამაგრი  ⌀110</t>
  </si>
  <si>
    <t>სამაგრი  ⌀160</t>
  </si>
  <si>
    <t>კაუჩუკის იზოლაცია ცივი წყლის მიწოდების სისტემისთვის, სისქე - 6 mm,  DN75</t>
  </si>
  <si>
    <t>კაუჩუკის იზოლაცია ცივი წყლის მიწოდების სისტემისთვის, სისქე - 6 mm,  DN63</t>
  </si>
  <si>
    <t>კაუჩუკის იზოლაცია ცივი წყლის მიწოდების სისტემისთვის, სისქე - 6 mm,  DN50</t>
  </si>
  <si>
    <t>კაუჩუკის იზოლაცია ცივი წყლის მიწოდების სისტემისთვის, სისქე - 6 mm,  DN32</t>
  </si>
  <si>
    <t xml:space="preserve">კაუჩუკის იზოლაცია ცივი წყლის მიწოდების სისტემისთვის, სისქე - 6 mm,  DN25 </t>
  </si>
  <si>
    <t>კაუჩუკის იზოლაცია ცივი წყლის მიწოდების სისტემისთვის, სისქე - 6 mm,  DN90</t>
  </si>
  <si>
    <t>კაუჩუკის იზოლაცია ცივი წყლის მიწოდების სისტემისთვის, სისქე - 6 mm,  DN20</t>
  </si>
  <si>
    <t>ბინების წყალმომარაგება</t>
  </si>
  <si>
    <t>წყალმომარაგება PP-R, OD20, PN 16, SDR11 (ცივი წყლის მილები)</t>
  </si>
  <si>
    <t>წყალმომარაგება PP-R, OD25, PN 16, SDR11 (ცივი წყლის მილები)</t>
  </si>
  <si>
    <t>მინაბოჭკოვანი PP-R, OD20, PN20, SDR9 (ცხელი წყლის მილები)</t>
  </si>
  <si>
    <t>მინაბოჭკოვანი PP-R, OD25, PN20, SDR9 (ცხელი წყლის მილები)</t>
  </si>
  <si>
    <t>მილის ამქცევი  ø25 mm</t>
  </si>
  <si>
    <t>ც.</t>
  </si>
  <si>
    <t>მუხლი 90°,  ø20 mm-ø20 mm</t>
  </si>
  <si>
    <t>მუხლი 90°, ø25 mm-ø25 mm</t>
  </si>
  <si>
    <t>ქურო შიდა ხრახნით 90°,  ø20 mm-ø20 mm</t>
  </si>
  <si>
    <t>სამკაპი ø25 mm-ø20 mm-ø25 mm</t>
  </si>
  <si>
    <t>სამკაპი ø25 mm-ø25 mm- ø25 mm</t>
  </si>
  <si>
    <t>გადამყვანი  ø25 mm-ø20mm</t>
  </si>
  <si>
    <t>კაუჩუკის, 22/9 მმ იზოლაცია (ცივი წყლის)</t>
  </si>
  <si>
    <t>კაუჩუკის, 28/9 მმ იზოლაცია (ცივი წყლის)</t>
  </si>
  <si>
    <t>კაუჩუკის, 22/9 მმ იზოლაცია (ცხელი წყლის)</t>
  </si>
  <si>
    <t>კაუჩუკის, 28/9 მმ იზოლაცია (ცხელი წყლის)</t>
  </si>
  <si>
    <t>მილის ამქცევი  ø20 mm</t>
  </si>
  <si>
    <t>მუხლი 45°, ø110 mm-ø110 mm</t>
  </si>
  <si>
    <t>მუხლი 90°, ø110 mm-ø110 mm</t>
  </si>
  <si>
    <t>მუხლი 45°, ø50 mm-ø50 mm</t>
  </si>
  <si>
    <t>მუხლი 90°, ø50 mm-ø50 mm</t>
  </si>
  <si>
    <t>სამკაპი 90°, ø50 mm-ø50 mm-ø50 mm</t>
  </si>
  <si>
    <t>ბინების წყალარინება</t>
  </si>
  <si>
    <t>PVC მილი D-110 mm</t>
  </si>
  <si>
    <t>PVC მილი D-50 mm</t>
  </si>
  <si>
    <t>სახანძრო შლანგის კაბინის აღჭურვილობა:
სახანძრო შლანგის კარადა, ჰორიზონტალური ტიპის, ორ კარიანი, ზედაპირზე სამონტაჟო. მოჰყვება: 
1 ც. - 1" x 30 მ. სახანძრო სახელური - კაბინაში სამონტაჟო, მექანიკურად ბრუნვადი, 1'' ჩამკეტი სარქველით და საფრქვევით
1 ც. - მშრალი ფხვნილოვანი ცეცხლმაქრი, პორტატული, მოცულობა: 6 კგ, A,B, C კლასი,  ხანძარმედეგობის კლასი 34A და 183B</t>
  </si>
  <si>
    <t>სველი სასიგნალო სარქველი, DN 150 ავარიული სიგნალის სარქველის კვანძი:
1 ც. - ავარიული სიგნალის სველი სარქველი, მუშა წნევა: 250 PSI
1 ც. - შემანელებელი კამერა, 3/4", მუშა წნევა: 250Psi
1 ც. - საგანგაშო მოწყობილობა ჰიდრავლიკური ამძრავით, 3/4"
1 ც. - წნევის რელე, მაქსიმალური სამუშაო წნევა: 300 psi, წნევის მაქსიმალური სარეგულაციო დიაპაზონი: 4 - 20 Psi
2 ც. - მანომეტრი 1/4”, წნევის დიაპაზონი: 0-250 ან 300 PSI
1/4" ბურთულიანი სარქველი</t>
  </si>
  <si>
    <t>სველი სასიგნალო სარქველი, DN 100 ავარიული სიგნალის სარქველის კვანძი:
1 ც. - ავარიული სიგნალის სველი სარქველი, მუშა წნევა: 250 PSI
1 ც. - შემანელებელი კამერა, 3/4", მუშა წნევა: 250Psi
1 ც. - საგანგაშო მოწყობილობა ჰიდრავლიკური ამძრავით, 3/4"
1 ც. - წნევის რელე, მაქსიმალური სამუშაო წნევა: 300 psi, წნევის მაქსიმალური სარეგულაციო დიაპაზონი: 4 - 20 Psi
2 ც. - მანომეტრი 1/4”, წნევის დიაპაზონი: 0-250 ან 300 PSI
1/4" ბურთულიანი სარქველი</t>
  </si>
  <si>
    <t>ჩამკეტი სარქველი, გაღება დაკეტვის სენსორით, ფლანგური გადაბმით DN 80 მმ / PN16</t>
  </si>
  <si>
    <t>ჩამკეტი სარქველი,  გაღება დაკეტვის სენსორით, ფლანგური გადაბმით DN 65 მმ / PN16</t>
  </si>
  <si>
    <t>ჩამკეტი სარქველი, გაღება დაკეტვის სენსორით, ფლანგური გადაბმით DN 50 მმ / PN16</t>
  </si>
  <si>
    <t>ჩამკეტი სარქველი, გაღება დაკეტვის სენსორით, ფლანგური გადაბმით DN 40 მმ / PN16</t>
  </si>
  <si>
    <t>ჩამკეტი სარქველი, გაღება დაკეტვის სენსორით, ფლანგური გადაბმით DN 150 მმ / PN16</t>
  </si>
  <si>
    <t>ჩამკეტი სარქველი, გაღება დაკეტვის სენსორით, ფლანგური გადაბმით DN 100 მმ / PN16</t>
  </si>
  <si>
    <t>უკუსარქველი ფლანგური გადაბმით DN150 მმ / PN16</t>
  </si>
  <si>
    <t>ვიბრაციის ჩამხშობი  ფლანგური გადაბმით DN150 მმ / PN16</t>
  </si>
  <si>
    <t>DN 65 სარქველი, წნევის შემზღუდველი ფუნქციით,
მოჰყვება ადგილობრივი სტანდარტის 77 მმ (შტორცის ტიპი B) სახანძრო შლანგის დასაერთებელი ადაპტერი, ხუფით</t>
  </si>
  <si>
    <t>სახანძრო ბრიგადის დაერთების კვანძი
1 ც. - სახანძრო ბრიგადის დაერთება 4" გამოსვლით x 2 ც. შესვლით 2-1/2"
2 ც. - ადგილობრივი სტანდარტის 77 მმ (შტორცის ტიპი B) სახანძრო შლანგის დასაერთებელი ადაპტერი</t>
  </si>
  <si>
    <t>NRS ჩამკეტი სარქველი DN 100, მუშა წნევა 250 Psi, შპინდელით</t>
  </si>
  <si>
    <t xml:space="preserve">მშრალი სახანძრო სისტემა </t>
  </si>
  <si>
    <t xml:space="preserve">ფხვლინოვანი ბალონი, ჭერზე ჩამოსაკიდი, სწრაფი რეაგირების, A,B,C კატეორიის, 4 კგ-იანი </t>
  </si>
  <si>
    <t>სამკაპი, ლითონის, შედუღებით DN65x40 მმ / PN16</t>
  </si>
  <si>
    <t>უნაგირი, ვიქტავლიკური გადაბმა DN 150x150 მმ / PN16</t>
  </si>
  <si>
    <t>უნაგირი, ვიქტავლიკური გადაბმა DN 125x125 მმ / PN16</t>
  </si>
  <si>
    <t>უნაგირი, ვიქტავლიკური გადაბმა DN 125x100 მმ / PN16</t>
  </si>
  <si>
    <t>უნაგირი, ვიქტავლიკური გადაბმა DN 125x50 მმ / PN16</t>
  </si>
  <si>
    <t>უნაგირი, ვიქტავლიკური გადაბმა DN 125x40 მმ / PN16</t>
  </si>
  <si>
    <t>უნაგირი, ვიქტავლიკური გადაბმა DN 100x65 მმ / PN165</t>
  </si>
  <si>
    <t>უნაგირი, ვიქტავლიკური გადაბმა DN 100x50 მმ / PN165</t>
  </si>
  <si>
    <t>უნაგირი, ვიქტავლიკური გადაბმა DN 100x40 მმ / PN165</t>
  </si>
  <si>
    <t>უნაგირი, ვიქტავლიკური გადაბმა DN 100x32 მმ / PN165</t>
  </si>
  <si>
    <t>უნაგირი, ვიქტავლიკური გადაბმა DN 100x25 მმ / PN165</t>
  </si>
  <si>
    <t>უნაგირი, ვიქტავლიკური გადაბმა DN 80x80 მმ / PN16</t>
  </si>
  <si>
    <t>უნაგირი, ვიქტავლიკური გადაბმა DN 65x40 მმ / PN16</t>
  </si>
  <si>
    <t>უნაგირი, ვიქტავლიკური გადაბმა DN 65x25 მმ / PN16</t>
  </si>
  <si>
    <t>გადამყვანი, შედუღებით, DN150x125 მმ / PN16</t>
  </si>
  <si>
    <t>გადამყვანი, შედუღებით, DN150x80 მმ / PN16</t>
  </si>
  <si>
    <t>გადამყვანი, შედუღებით, DN125x100 მმ / PN16</t>
  </si>
  <si>
    <t>გადამყვანი, შედუღებით, DN125x80 მმ / PN16</t>
  </si>
  <si>
    <t>გადამყვანი, შედუღებით, DN125x65 მმ / PN16</t>
  </si>
  <si>
    <t>მილის ლენტური საკიდი, DN150, სამაგრი დუბელითა და დეტალებით, სამაგრი ღეროს ზომა M12.</t>
  </si>
  <si>
    <t>მილის ლენტური საკიდი, DN100, სამაგრი დუბელითა და დეტალებით, სამაგრი ღეროს ზომა M12.</t>
  </si>
  <si>
    <t>მილის ლენტური საკიდი,DN80, სამაგრი დუბელითა და დეტალებით, სამაგრი ღეროს ზომა M12.</t>
  </si>
  <si>
    <t>მილის ლენტური საკიდი, DN65, სამაგრი დუბელითა და დეტალებით, სამაგრი ღეროს ზომა M12.</t>
  </si>
  <si>
    <t>მილის ლენტური საკიდი, DN50, სამაგრი დუბელითა და დეტალებით, სამაგრი ღეროს ზომა M12.</t>
  </si>
  <si>
    <t>მილის ლენტური საკიდი, DN40, სამაგრი დუბელითა და დეტალებით, სამაგრი ღეროს ზომა M12.</t>
  </si>
  <si>
    <t>მილის ლენტური საკიდი, DN32, სამაგრი დუბელითა და დეტალებით, სამაგრი ღეროს ზომა M12.</t>
  </si>
  <si>
    <t xml:space="preserve">მილის ლენტური საკიდი, DN25, სამაგრი დუბელითა და დეტალებით, სამაგრი ღეროს ზომა M12. </t>
  </si>
  <si>
    <t>მილის საკიდები.</t>
  </si>
  <si>
    <t>ავტოსადგომის კვამლგამწოვი ვენტილატორი ღერძული ტიპის მეტალის კორპუსით (Axial fan). 28500 მ³/სთ; 14250 მ³/სთ; 350 პა; 400°, 5,5 კვ, 380/3PH/50HZ  (ვერტიკალური  მონტაჟის)</t>
  </si>
  <si>
    <t>ავტოსადგომის კვამლგამწოვი ვენტილატორი ღერძული ტიპის მეტალის კორპუსით (Axial fan). 28500 მ³/სთ; 14250 მ³/სთ; 300 პა; 400°, 5,5 კვ, 380/3PH/50HZ (ვერტიკალური  მონტაჟის)</t>
  </si>
  <si>
    <t>ავტოსადგომის კომპესაცის ვენტილატორი ღერძული ტიპის მეტალის კორპუსით (Axial fan). 20000 მ³/სთ; 10000 მ³/სთ; 250 პა; 55°, 4.0 კვ, 380/3PH/50HZ (სიხშირული მართვით) (ვერტიკალური  მონტაჟის)</t>
  </si>
  <si>
    <t xml:space="preserve">დერეფნის კვამლგამწოვი ვენტილატორი ღერძული ტიპის მეტალის კორპუსით (Axial fan). 18000 მ³/სთ; 300პა; 400°,5.5კვ,380/3PH/50HZ </t>
  </si>
  <si>
    <t>დერეფნის კომპესაცის ვენტილატორი ღერძული ტიპის მეტალის კორპუსით (Axial fan).  12600 მ³/სთ; 350 პა; 55°, 3.0 კვ, 380/3PH/50HZ (სიხშირული მართვით)</t>
  </si>
  <si>
    <t>ლიფტის შახტის დაწნევის ვენტილატორი ღერძული ტიპის მეტალის კორპუსით (Axial fan). 28000 მ³/სთ; 300 პა; 55°, 5.5 კვ, 380/3PH/50HZ (სიხშირული მართვით)</t>
  </si>
  <si>
    <t>კიბის უჯრედის დაწნევის ვენტილატორი ღერძული ტიპის მეტალის კორპუსით (Axial fan). 25000 მ³/სთ; 250 პა; 55°, 4,0 კვ, 380/3PH/50HZ (სიხშირული მართვით)</t>
  </si>
  <si>
    <t>ლიფტის ტამბურის დაწნევის ვენტილატორი ღერძული ტიპის მეტალის კორპუსით (Axial fan). 400 მ³/სთ; 250 პა; 55°, 0.50 კვ, 380/3PH/50HZ (სიხშირული მართვით)</t>
  </si>
  <si>
    <t>კიბის ტამბურის დაწნევის ვენტილატორი ღერძული ტიპის მეტალის კორპუსით (Axial fan). 700 მ³/სთ; 250 პა; 55°, 0.50 კვ, 380/3PH/50HZ (სიხშირული მართვით)</t>
  </si>
  <si>
    <t>ანტივიბრაციული  ლენტი  ø900მმ (ცეცხლმედეგი ბრეზენტი) დაზუსტდეს ვენტილატორის დიამეტრის მიხედვით</t>
  </si>
  <si>
    <t>ანტივიბრაციული  ლენტი  ø800მმ (ცეცხლმედეგი ბრეზენტი)  დაზუსტდეს ვენტილატორის დიამეტრის მიხედვით</t>
  </si>
  <si>
    <t>ანტივიბრაციული  ლენტი  ø700მმ (ცეცხლმედეგი ბრეზენტი) დაზუსტდეს ვენტილატორის დიამეტრის მიხედვით</t>
  </si>
  <si>
    <t>ანტივიბრაციული  ლენტი  ø300მმ (ცეცხლმედეგი ბრეზენტი) დაზუსტდეს ვენტილატორის დიამეტრის მიხედვით</t>
  </si>
  <si>
    <t>ანტივიბრაციული საკიდი</t>
  </si>
  <si>
    <t xml:space="preserve">ქვაბამბა 50მმ </t>
  </si>
  <si>
    <t>სამისამართო სახანძრო პანელი Schneider systemeFS-900 6 loops</t>
  </si>
  <si>
    <t>12ვ /60ასთ კვების ბლოკი</t>
  </si>
  <si>
    <t>რკინის საკეტიანი კარადა 200მმX100მმხ100მმ</t>
  </si>
  <si>
    <t>კაბელი 0.8mm JY(St)H FE 180/E90 </t>
  </si>
  <si>
    <t>CO დეტექტორი მინიმუმ 20 მ² დაფარვის არეალით</t>
  </si>
  <si>
    <t>ზონის მაკონტროლებელი (I/O) მოდული, სამისამართო, სამონტაჟო ბუდით</t>
  </si>
  <si>
    <t>სახანძრო ჰიდრანტის მილი ქალაქის ქსელიდან 110მმ</t>
  </si>
  <si>
    <t>კაბელი 5*1,5</t>
  </si>
  <si>
    <t>მილი (PVC), მოქნილი არმირებული მილი , d=22 მმ (დრენაჟი)</t>
  </si>
  <si>
    <t>მილი 16მმ, PEX-b, გათბობა, იზოლირებული t = 6 მმ</t>
  </si>
  <si>
    <t>ავტონომიური კვამლის დეტექტორი ელემენტით</t>
  </si>
  <si>
    <t>კაბელი 4x50+25 NA2XY</t>
  </si>
  <si>
    <t>კაბელი 2(4x150)+150 N2XH FE180/E90</t>
  </si>
  <si>
    <t>კაბელი 3x(4x185) N2XH FE180/E90(დაზუსტდეს ადგილზე)</t>
  </si>
  <si>
    <t>კაბელი 5x2.5 N2XH FE180/E90</t>
  </si>
  <si>
    <t xml:space="preserve">კაბელი 5x4 N2XH </t>
  </si>
  <si>
    <t>კაბელი 5x4 N2XH FE180/E90</t>
  </si>
  <si>
    <t>კაბელი 5x120 N2XH FE180/E90</t>
  </si>
  <si>
    <t>კაბელი 7x2.5 N2XH FE180/E90</t>
  </si>
  <si>
    <t>პერფორირებული კიბისებრი კაბელსატარი 100x100 მმ (კომპლექტში)</t>
  </si>
  <si>
    <t>პერფორირებული კიბისებრი კაბელსატარი 600x100 მმ (კომპლექტში)</t>
  </si>
  <si>
    <t>პერფორირებული კაბელსატარი 600x100 მმ (კომპლექტში)</t>
  </si>
  <si>
    <t>პერფორირებული საკაბელო არხის 90-იანი კუთხე 100 mmx100 mm-100 mmx100 mm</t>
  </si>
  <si>
    <t>პერფორირებული საკაბელო არხის 90-იანი კუთხე 200 mmx100 mm-200 mmx100 mm</t>
  </si>
  <si>
    <t>პერფორირებული საკაბელო არხის მოხვევა T-ფორმის 100 mmx100 mm-100 mmx100 mm-100 mmx100 mm</t>
  </si>
  <si>
    <t>პერფორირებული საკაბელო არხის მოხვევა T-ფორმის 200 mmx50 mm-200 mmx50 mm-100 mmx50 mm</t>
  </si>
  <si>
    <t>პერფორირებული საკაბელო არხის მოხვევა T-ფორმის 200 mmx100 mm-200 mmx100 mm-100 mmx100 mm</t>
  </si>
  <si>
    <t>პერფორირებული საკაბელო არხის მოხვევა T-ფორმის 200 mmx100 mm-200 mmx100 mm-200 mmx100 mm</t>
  </si>
  <si>
    <t>პერფორირებული საკაბელო არხის მოხვევა T-ფორმის 600 mmx100 mm-600 mmx100 mm-200 mmx100 mm</t>
  </si>
  <si>
    <t>პერფორირებული საკაბელო არხის მოხვევა T-ფორმის 600 mmx100 mm-600 mmx100 mm-600 mmx100 mm</t>
  </si>
  <si>
    <t>პერფორირებული საკაბელო არხის გადამყვანი 200 mmx100 mm-100 mmx100 mm</t>
  </si>
  <si>
    <t>პერფორირებული საკაბელო არხის გადამყვანი 300 mmx50 mm-200 mmx50 mm</t>
  </si>
  <si>
    <t>პერფორირებული საკაბელო არხის გადამყვანი 400 mmx100 mm-200 mmx100 mm</t>
  </si>
  <si>
    <t>პერფორირებული საკაბელო არხის ვერტიკალური შიდა კუთხე 100 mmx100 mm-100 mmx100 mm</t>
  </si>
  <si>
    <t>პერფორირებული საკაბელო არხის ვერტიკალური შიდა კუთხე 200 mmx100 mm-200 mmx100 mm</t>
  </si>
  <si>
    <t>პერფორირებული სახაბელო არხის ვერტიკალური გარე კუთხე 100 mmx100 mm-100 mmx100 mm</t>
  </si>
  <si>
    <t>პერფორირებული სახაბელო არხის ვერტიკალური გარე კუთხე 200 mmx100 mm-200 mmx100 mm</t>
  </si>
  <si>
    <t>პერფორირებული სახაბელო არხის ვერტიკალური გარე კუთხე 300 mmx50 mm-300 mmx50 mm</t>
  </si>
  <si>
    <t>ელ. ვერტიკალური შახტის მისადგომი სარკმელი 1.2მX0.6მ</t>
  </si>
  <si>
    <t>სანათი, ტიპი A18/36W, 120cm</t>
  </si>
  <si>
    <t>საევაკუაციო სანათი, ტიპი A18/36W, 120cm with 3 hour Emergency Kit</t>
  </si>
  <si>
    <t>სანათი IP47 დაცვით, ტიპი A18/36W, 120cm</t>
  </si>
  <si>
    <t>საევაკუაციო სანათი, ტიპი B1/20w  LED Ceiling And Wall Surface Mounted Fixture With Opal Diffusor 4000K IP65 with 3 hour Emergency Kit</t>
  </si>
  <si>
    <t>რელსის სანათი, 20w  LED 3200K </t>
  </si>
  <si>
    <t>რელსის საევაკუაცვიო სანათი, 20w  LED 3200K </t>
  </si>
  <si>
    <t>გასასვლელის აბრა EXIT (იარე პირდაპირ)</t>
  </si>
  <si>
    <t>ავტომატური ამომრთველი MCCB 3P 630A</t>
  </si>
  <si>
    <t>ავტომატური ამომრთველი MCCB 3P 125A</t>
  </si>
  <si>
    <t>ავტომატური ამომრთველი MCCB 3P 160A</t>
  </si>
  <si>
    <t>FDB გამანაწილებელი ფარი</t>
  </si>
  <si>
    <t>ავტომატური ამომრთველი MCCB 3P 100A</t>
  </si>
  <si>
    <t>LDB.1 გამანაწილებელი ფარი</t>
  </si>
  <si>
    <t>ავტომატური ამომრთველი MCB 3P 10A</t>
  </si>
  <si>
    <t>PDB.1 გამანაწილებელი ფარი</t>
  </si>
  <si>
    <t>ავტომატური ამომრთველი MCB 3P 25A</t>
  </si>
  <si>
    <t xml:space="preserve">50მმ2 სპილენძის კაბელი </t>
  </si>
  <si>
    <t>გენერატორი 512kva</t>
  </si>
  <si>
    <t>ელექტრო გაყვანილობის პლასტმასის მყარი მილი 20მმ</t>
  </si>
  <si>
    <t>გოფრირებული მილი 20 მმ სიმყარე (750 N 5 სმ-ზე + 20 ° C-ზე)</t>
  </si>
  <si>
    <t>გოფრირებული მილი 25 მმ სიმყარე (750 N 5 სმ-ზე + 20 ° C-ზე)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</si>
</sst>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#,##0.0\ [$₾-437]"/>
    <numFmt numFmtId="168" formatCode="0.0%"/>
    <numFmt numFmtId="169" formatCode="_-* #,##0.00\ _₾_-;\-* #,##0.00\ _₾_-;_-* &quot;-&quot;??\ _₾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0"/>
      <name val="Arial"/>
      <family val="2"/>
    </font>
    <font>
      <sz val="10"/>
      <color theme="1"/>
      <name val="Calibri Light"/>
      <family val="2"/>
      <scheme val="major"/>
    </font>
    <font>
      <sz val="10"/>
      <color theme="0" tint="-0.249977111117893"/>
      <name val="Calibri"/>
      <family val="2"/>
      <scheme val="minor"/>
    </font>
    <font>
      <b/>
      <sz val="16"/>
      <color theme="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6"/>
      <color theme="1"/>
      <name val="Calibri"/>
      <family val="2"/>
      <scheme val="minor"/>
    </font>
    <font>
      <sz val="10"/>
      <name val="Sylfaen"/>
      <family val="1"/>
    </font>
    <font>
      <sz val="11"/>
      <color theme="1"/>
      <name val="Sylfaen"/>
      <family val="1"/>
    </font>
    <font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name val="Arial"/>
      <family val="2"/>
      <charset val="204"/>
    </font>
    <font>
      <sz val="12"/>
      <name val="Sylfaen"/>
      <family val="1"/>
    </font>
    <font>
      <sz val="11"/>
      <name val="Sylfaen"/>
      <family val="1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name val="Sylfaen"/>
      <family val="1"/>
      <charset val="204"/>
    </font>
    <font>
      <sz val="10"/>
      <color theme="0"/>
      <name val="Sylfaen"/>
      <family val="1"/>
      <charset val="204"/>
    </font>
    <font>
      <vertAlign val="superscript"/>
      <sz val="11"/>
      <name val="Sylfaen"/>
      <family val="1"/>
    </font>
    <font>
      <sz val="10"/>
      <name val="Calibri 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95A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8E96"/>
        <bgColor indexed="64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theme="0" tint="-0.34998626667073579"/>
      </left>
      <right style="thin">
        <color theme="0" tint="-4.9989318521683403E-2"/>
      </right>
      <top style="thin">
        <color theme="0" tint="-0.34998626667073579"/>
      </top>
      <bottom/>
      <diagonal/>
    </border>
    <border>
      <left/>
      <right style="thin">
        <color theme="0" tint="-4.9989318521683403E-2"/>
      </right>
      <top style="thin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34998626667073579"/>
      </top>
      <bottom/>
      <diagonal/>
    </border>
    <border>
      <left style="thin">
        <color theme="0" tint="-4.9989318521683403E-2"/>
      </left>
      <right/>
      <top style="thin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0.3499862666707357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 style="thin">
        <color theme="0" tint="-0.34998626667073579"/>
      </bottom>
      <diagonal/>
    </border>
    <border>
      <left style="thin">
        <color theme="0" tint="-4.9989318521683403E-2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4" fillId="0" borderId="0"/>
    <xf numFmtId="0" fontId="25" fillId="5" borderId="18" applyNumberFormat="0" applyFont="0" applyAlignment="0" applyProtection="0"/>
  </cellStyleXfs>
  <cellXfs count="76">
    <xf numFmtId="0" fontId="0" fillId="0" borderId="0" xfId="0"/>
    <xf numFmtId="0" fontId="2" fillId="2" borderId="4" xfId="0" applyFont="1" applyFill="1" applyBorder="1" applyAlignment="1">
      <alignment horizontal="centerContinuous" vertical="center" wrapText="1"/>
    </xf>
    <xf numFmtId="164" fontId="2" fillId="2" borderId="2" xfId="1" applyFont="1" applyFill="1" applyBorder="1" applyAlignment="1">
      <alignment horizontal="centerContinuous" vertical="center" wrapText="1"/>
    </xf>
    <xf numFmtId="165" fontId="2" fillId="2" borderId="4" xfId="1" applyNumberFormat="1" applyFont="1" applyFill="1" applyBorder="1" applyAlignment="1">
      <alignment horizontal="centerContinuous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 wrapText="1"/>
    </xf>
    <xf numFmtId="164" fontId="2" fillId="2" borderId="9" xfId="1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164" fontId="6" fillId="0" borderId="11" xfId="1" applyFont="1" applyBorder="1"/>
    <xf numFmtId="166" fontId="2" fillId="2" borderId="14" xfId="5" applyNumberFormat="1" applyFont="1" applyFill="1" applyBorder="1" applyAlignment="1">
      <alignment vertical="center"/>
    </xf>
    <xf numFmtId="166" fontId="2" fillId="2" borderId="15" xfId="5" applyNumberFormat="1" applyFont="1" applyFill="1" applyBorder="1" applyAlignment="1">
      <alignment horizontal="center" vertical="center"/>
    </xf>
    <xf numFmtId="166" fontId="2" fillId="2" borderId="15" xfId="5" applyNumberFormat="1" applyFont="1" applyFill="1" applyBorder="1" applyAlignment="1">
      <alignment vertical="center"/>
    </xf>
    <xf numFmtId="165" fontId="2" fillId="2" borderId="15" xfId="5" applyNumberFormat="1" applyFont="1" applyFill="1" applyBorder="1" applyAlignment="1">
      <alignment vertical="center"/>
    </xf>
    <xf numFmtId="167" fontId="2" fillId="2" borderId="15" xfId="5" applyNumberFormat="1" applyFont="1" applyFill="1" applyBorder="1" applyAlignment="1">
      <alignment vertical="center"/>
    </xf>
    <xf numFmtId="9" fontId="6" fillId="0" borderId="11" xfId="2" applyFont="1" applyBorder="1" applyAlignment="1">
      <alignment horizontal="center"/>
    </xf>
    <xf numFmtId="168" fontId="6" fillId="0" borderId="11" xfId="6" applyNumberFormat="1" applyFont="1" applyBorder="1" applyAlignment="1">
      <alignment horizontal="center"/>
    </xf>
    <xf numFmtId="165" fontId="6" fillId="0" borderId="11" xfId="4" applyNumberFormat="1" applyFont="1" applyBorder="1" applyAlignment="1"/>
    <xf numFmtId="0" fontId="6" fillId="0" borderId="11" xfId="7" applyFont="1" applyBorder="1"/>
    <xf numFmtId="165" fontId="6" fillId="0" borderId="11" xfId="4" applyNumberFormat="1" applyFont="1" applyBorder="1" applyAlignment="1">
      <alignment horizontal="center"/>
    </xf>
    <xf numFmtId="166" fontId="2" fillId="2" borderId="14" xfId="5" applyNumberFormat="1" applyFont="1" applyFill="1" applyBorder="1" applyAlignment="1">
      <alignment vertical="center" wrapText="1"/>
    </xf>
    <xf numFmtId="166" fontId="2" fillId="2" borderId="15" xfId="5" applyNumberFormat="1" applyFont="1" applyFill="1" applyBorder="1" applyAlignment="1">
      <alignment horizontal="center" vertical="center" wrapText="1"/>
    </xf>
    <xf numFmtId="166" fontId="2" fillId="2" borderId="15" xfId="5" applyNumberFormat="1" applyFont="1" applyFill="1" applyBorder="1" applyAlignment="1">
      <alignment vertical="center" wrapText="1"/>
    </xf>
    <xf numFmtId="165" fontId="2" fillId="2" borderId="15" xfId="5" applyNumberFormat="1" applyFont="1" applyFill="1" applyBorder="1" applyAlignment="1">
      <alignment vertical="center" wrapText="1"/>
    </xf>
    <xf numFmtId="44" fontId="2" fillId="2" borderId="15" xfId="8" applyFont="1" applyFill="1" applyBorder="1" applyAlignment="1">
      <alignment vertical="center" wrapText="1"/>
    </xf>
    <xf numFmtId="167" fontId="2" fillId="2" borderId="15" xfId="5" applyNumberFormat="1" applyFont="1" applyFill="1" applyBorder="1" applyAlignment="1">
      <alignment vertical="center" wrapText="1"/>
    </xf>
    <xf numFmtId="164" fontId="3" fillId="0" borderId="0" xfId="0" applyNumberFormat="1" applyFont="1"/>
    <xf numFmtId="0" fontId="7" fillId="0" borderId="0" xfId="0" applyFont="1"/>
    <xf numFmtId="166" fontId="8" fillId="2" borderId="16" xfId="5" applyNumberFormat="1" applyFont="1" applyFill="1" applyBorder="1" applyAlignment="1">
      <alignment horizontal="center" vertical="center"/>
    </xf>
    <xf numFmtId="164" fontId="9" fillId="0" borderId="11" xfId="1" applyFont="1" applyBorder="1" applyAlignment="1">
      <alignment horizontal="left"/>
    </xf>
    <xf numFmtId="164" fontId="9" fillId="0" borderId="11" xfId="0" applyNumberFormat="1" applyFont="1" applyBorder="1" applyAlignment="1">
      <alignment horizontal="left"/>
    </xf>
    <xf numFmtId="0" fontId="10" fillId="0" borderId="0" xfId="0" applyFont="1"/>
    <xf numFmtId="0" fontId="6" fillId="0" borderId="11" xfId="0" applyFont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2" borderId="10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165" fontId="2" fillId="2" borderId="3" xfId="1" applyNumberFormat="1" applyFont="1" applyFill="1" applyBorder="1" applyAlignment="1">
      <alignment vertical="center" wrapText="1"/>
    </xf>
    <xf numFmtId="165" fontId="2" fillId="2" borderId="8" xfId="1" applyNumberFormat="1" applyFont="1" applyFill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3" fillId="3" borderId="0" xfId="0" applyFont="1" applyFill="1"/>
    <xf numFmtId="0" fontId="14" fillId="3" borderId="0" xfId="0" applyFont="1" applyFill="1"/>
    <xf numFmtId="0" fontId="13" fillId="0" borderId="0" xfId="0" applyFont="1"/>
    <xf numFmtId="0" fontId="14" fillId="0" borderId="0" xfId="0" applyFont="1"/>
    <xf numFmtId="0" fontId="2" fillId="2" borderId="4" xfId="0" applyFont="1" applyFill="1" applyBorder="1" applyAlignment="1">
      <alignment horizontal="center" vertical="center" wrapText="1"/>
    </xf>
    <xf numFmtId="164" fontId="2" fillId="2" borderId="2" xfId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0" fontId="2" fillId="4" borderId="12" xfId="3" applyFont="1" applyFill="1" applyBorder="1" applyAlignment="1">
      <alignment horizontal="centerContinuous" vertical="center"/>
    </xf>
    <xf numFmtId="0" fontId="2" fillId="4" borderId="13" xfId="3" applyFont="1" applyFill="1" applyBorder="1" applyAlignment="1">
      <alignment horizontal="centerContinuous" vertical="center"/>
    </xf>
    <xf numFmtId="164" fontId="2" fillId="4" borderId="13" xfId="1" applyFont="1" applyFill="1" applyBorder="1" applyAlignment="1">
      <alignment horizontal="centerContinuous" vertical="center"/>
    </xf>
    <xf numFmtId="9" fontId="2" fillId="4" borderId="13" xfId="2" applyFont="1" applyFill="1" applyBorder="1" applyAlignment="1">
      <alignment horizontal="centerContinuous" vertical="center"/>
    </xf>
    <xf numFmtId="164" fontId="6" fillId="0" borderId="11" xfId="1" applyFont="1" applyBorder="1" applyAlignment="1">
      <alignment horizontal="center" vertical="center"/>
    </xf>
    <xf numFmtId="0" fontId="16" fillId="0" borderId="0" xfId="17" applyFont="1" applyAlignment="1">
      <alignment horizontal="center"/>
    </xf>
    <xf numFmtId="0" fontId="11" fillId="3" borderId="0" xfId="0" applyFont="1" applyFill="1"/>
    <xf numFmtId="0" fontId="18" fillId="0" borderId="0" xfId="0" applyFont="1"/>
    <xf numFmtId="9" fontId="6" fillId="0" borderId="11" xfId="2" applyFont="1" applyBorder="1" applyAlignment="1">
      <alignment horizontal="center" vertical="center"/>
    </xf>
    <xf numFmtId="0" fontId="17" fillId="0" borderId="0" xfId="0" applyFont="1"/>
    <xf numFmtId="0" fontId="19" fillId="0" borderId="0" xfId="0" applyFont="1"/>
    <xf numFmtId="0" fontId="20" fillId="3" borderId="0" xfId="0" applyFont="1" applyFill="1"/>
    <xf numFmtId="0" fontId="21" fillId="3" borderId="0" xfId="0" applyFont="1" applyFill="1"/>
    <xf numFmtId="0" fontId="20" fillId="0" borderId="0" xfId="0" applyFont="1"/>
    <xf numFmtId="0" fontId="21" fillId="0" borderId="0" xfId="0" applyFont="1"/>
    <xf numFmtId="0" fontId="23" fillId="0" borderId="0" xfId="0" applyFont="1"/>
    <xf numFmtId="166" fontId="8" fillId="2" borderId="17" xfId="5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2" borderId="10" xfId="1" applyNumberFormat="1" applyFont="1" applyFill="1" applyBorder="1" applyAlignment="1">
      <alignment horizontal="center" vertical="center" wrapText="1"/>
    </xf>
  </cellXfs>
  <cellStyles count="22">
    <cellStyle name="Comma" xfId="1" builtinId="3"/>
    <cellStyle name="Comma 2" xfId="10" xr:uid="{C7D6512C-DDE3-4DC8-A253-CEAFF6115001}"/>
    <cellStyle name="Comma 2 2" xfId="15" xr:uid="{8C7E0EF4-32E1-4E9D-8CCE-8DF2103D01CD}"/>
    <cellStyle name="Comma 2 4" xfId="11" xr:uid="{FD46285B-023C-4C87-BC22-19092C910D80}"/>
    <cellStyle name="Comma 2 4 2" xfId="16" xr:uid="{F85A073C-97B7-4902-A1EC-E8DF43BFAED9}"/>
    <cellStyle name="Comma 2 6" xfId="18" xr:uid="{F43CA69D-F30A-40BF-BE53-0199B5BB3385}"/>
    <cellStyle name="Comma 2 6 3" xfId="19" xr:uid="{9C50527A-5F29-4EA8-B9EA-E86F470B0C3F}"/>
    <cellStyle name="Comma 3" xfId="12" xr:uid="{42B8440E-0115-4813-92D8-277769F9C2B2}"/>
    <cellStyle name="Comma 4" xfId="4" xr:uid="{8DA62372-77C6-45A6-9966-F8BA8268E1F5}"/>
    <cellStyle name="Comma 4 2" xfId="13" xr:uid="{5F370DEC-AE64-4A17-B52B-933F584A71A8}"/>
    <cellStyle name="Comma 5" xfId="5" xr:uid="{8CE1B813-C455-4A29-BA32-31863969DC28}"/>
    <cellStyle name="Comma 5 2" xfId="14" xr:uid="{96539AD3-7D31-4F74-B26D-C3ECED0791FB}"/>
    <cellStyle name="Currency 2" xfId="8" xr:uid="{A7775E07-DD6A-44FF-A76E-BB380A302265}"/>
    <cellStyle name="Normal" xfId="0" builtinId="0"/>
    <cellStyle name="Normal 43" xfId="3" xr:uid="{465455DB-0C7F-44F8-8126-49F07DA7804B}"/>
    <cellStyle name="Normal 5" xfId="7" xr:uid="{3BF47BC1-9C6C-4F59-9D9B-3460ECBD38C2}"/>
    <cellStyle name="Normal 7" xfId="20" xr:uid="{448A0C7B-7281-4AB1-90AB-2782A17755E6}"/>
    <cellStyle name="Normal 7 4 2 2" xfId="9" xr:uid="{B1AF2029-97EC-4913-87F7-93D967C84BC2}"/>
    <cellStyle name="Note 2 5" xfId="21" xr:uid="{7BFDC94E-CA30-4516-B069-44EFD1B7F5E3}"/>
    <cellStyle name="Percent" xfId="2" builtinId="5"/>
    <cellStyle name="Percent 3" xfId="6" xr:uid="{03AC09C7-90D9-4C57-94DF-DBD28FED199C}"/>
    <cellStyle name="Обычный 4" xfId="17" xr:uid="{B68EB8AF-30F4-4A81-AA92-556707DC13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9B9A099-4166-4EE7-A59F-FC2CD3CC9EED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3E540E3-C637-4A27-89B6-59841D84EB1E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84DB1E7-481D-4073-887C-AFB27E5F2C42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FB11ADD-651F-4312-A733-0084AFD60724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86C7B43-5ECE-494B-8D93-C943C5A532FE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9F96DB4-8529-4013-A897-39D897224D11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2DA5F89-A16A-48E5-BD10-9293BE8EFBC9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EFACF0F-8257-4EF2-A7D4-62921D63F1A1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26F083F-D93B-46CA-8BF1-EAEDBAF1234C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BEB18A1-5F7E-4043-BCC5-EAC27340E672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7EDEB62-C44A-494A-91E1-BB8C7F018B2A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E147759-3DBC-459C-A4B1-B361CFA32C17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23BC2D0-9465-49FA-B5A4-A0520F01EDC0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7D17F79-D854-4E05-B6F9-63BFAF451DEF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AFDF3E0-BA39-48F8-A052-8A5B4EB5E7DF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0700CC7-D278-4248-BE14-C56FCDDC2A55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DFEEECF-0302-481D-9B78-405B98A4C6D2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8E56E8C-C17E-4774-9F2B-C1AF9C656555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15D4B9E-C20D-4111-8EA5-C90567E173EA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1801401-B612-4DCE-8E35-9B92C59B0EF5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F02B322-F479-481D-9FF5-D392C3F87504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C1C9B5C-6DF0-4036-9B8A-FD3CE2A1572D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649DE02-E0AE-4854-90B9-A2D7564101DE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D9D4F597-21B0-448F-92EE-211D54DBF6EF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65CBA6C-BC00-488C-A3F4-A8A51E797B51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4AE45E1-4DC8-4C25-9B9C-BCC0C1D91CC9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96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4DD95DE-B998-42BA-B164-FEC8CC775749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FA8A1DE-C876-42F7-89CE-475CDB9FA528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9530B68-F1FD-40D1-94C0-DF663037A9EF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DC31D46-896F-4054-BF3C-C1016303FE78}"/>
            </a:ext>
          </a:extLst>
        </xdr:cNvPr>
        <xdr:cNvSpPr txBox="1"/>
      </xdr:nvSpPr>
      <xdr:spPr>
        <a:xfrm>
          <a:off x="14097000" y="274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C0E83EE-6ACD-4867-8654-D9525FEE0CFC}"/>
            </a:ext>
          </a:extLst>
        </xdr:cNvPr>
        <xdr:cNvSpPr txBox="1"/>
      </xdr:nvSpPr>
      <xdr:spPr>
        <a:xfrm>
          <a:off x="14097000" y="274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8745C8F-9332-4324-B73F-FC008A93566B}"/>
            </a:ext>
          </a:extLst>
        </xdr:cNvPr>
        <xdr:cNvSpPr txBox="1"/>
      </xdr:nvSpPr>
      <xdr:spPr>
        <a:xfrm>
          <a:off x="14097000" y="274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D429AF2-5087-49D9-8857-90885168B012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867B69C-D49C-4CDC-B60B-3BDC9F949022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ED66B7A-56F4-4252-80E9-C1452B96D941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209783C0-BFF7-49BA-89A5-662A1B7F9EBF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C1E5E82-9CBC-4659-94D6-1EC216012379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ED7C006-769A-48E9-A598-275D31473D4D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A00A236-EFF5-4400-8A9A-92E4F88C84B3}"/>
            </a:ext>
          </a:extLst>
        </xdr:cNvPr>
        <xdr:cNvSpPr txBox="1"/>
      </xdr:nvSpPr>
      <xdr:spPr>
        <a:xfrm>
          <a:off x="14097000" y="3291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676A075-F0CA-4367-A781-CB2569EF4BC5}"/>
            </a:ext>
          </a:extLst>
        </xdr:cNvPr>
        <xdr:cNvSpPr txBox="1"/>
      </xdr:nvSpPr>
      <xdr:spPr>
        <a:xfrm>
          <a:off x="14097000" y="3291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B64856E-42A9-493B-9EB0-169A87CEA72F}"/>
            </a:ext>
          </a:extLst>
        </xdr:cNvPr>
        <xdr:cNvSpPr txBox="1"/>
      </xdr:nvSpPr>
      <xdr:spPr>
        <a:xfrm>
          <a:off x="14097000" y="3291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99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387B52A-2811-4DA0-A138-3C1DB2A7C8B9}"/>
            </a:ext>
          </a:extLst>
        </xdr:cNvPr>
        <xdr:cNvSpPr txBox="1"/>
      </xdr:nvSpPr>
      <xdr:spPr>
        <a:xfrm>
          <a:off x="14097000" y="3474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99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DE72704E-31C2-45CC-A435-7AF40873FF4E}"/>
            </a:ext>
          </a:extLst>
        </xdr:cNvPr>
        <xdr:cNvSpPr txBox="1"/>
      </xdr:nvSpPr>
      <xdr:spPr>
        <a:xfrm>
          <a:off x="14097000" y="3474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99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E2AE650-3F82-439B-B9AA-B488F335A24A}"/>
            </a:ext>
          </a:extLst>
        </xdr:cNvPr>
        <xdr:cNvSpPr txBox="1"/>
      </xdr:nvSpPr>
      <xdr:spPr>
        <a:xfrm>
          <a:off x="14097000" y="3474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100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0D7565A-6B1B-46ED-AF0C-15D23B6A591F}"/>
            </a:ext>
          </a:extLst>
        </xdr:cNvPr>
        <xdr:cNvSpPr txBox="1"/>
      </xdr:nvSpPr>
      <xdr:spPr>
        <a:xfrm>
          <a:off x="14097000" y="3657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100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0C962DE-602B-4847-AB48-53E51DBA2E2B}"/>
            </a:ext>
          </a:extLst>
        </xdr:cNvPr>
        <xdr:cNvSpPr txBox="1"/>
      </xdr:nvSpPr>
      <xdr:spPr>
        <a:xfrm>
          <a:off x="14097000" y="3657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100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692D767-D2FF-48D0-9E7C-D55FD0ED1138}"/>
            </a:ext>
          </a:extLst>
        </xdr:cNvPr>
        <xdr:cNvSpPr txBox="1"/>
      </xdr:nvSpPr>
      <xdr:spPr>
        <a:xfrm>
          <a:off x="14097000" y="3657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101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D3725F7-2BB5-4640-A767-746C703A86CA}"/>
            </a:ext>
          </a:extLst>
        </xdr:cNvPr>
        <xdr:cNvSpPr txBox="1"/>
      </xdr:nvSpPr>
      <xdr:spPr>
        <a:xfrm>
          <a:off x="14097000" y="38404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101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F2B0AE43-784A-4437-BEF8-0ECB6EFF69F8}"/>
            </a:ext>
          </a:extLst>
        </xdr:cNvPr>
        <xdr:cNvSpPr txBox="1"/>
      </xdr:nvSpPr>
      <xdr:spPr>
        <a:xfrm>
          <a:off x="14097000" y="38404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101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9E1AE50-DE59-43B6-9B23-26CCAFCFC61F}"/>
            </a:ext>
          </a:extLst>
        </xdr:cNvPr>
        <xdr:cNvSpPr txBox="1"/>
      </xdr:nvSpPr>
      <xdr:spPr>
        <a:xfrm>
          <a:off x="14097000" y="38404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102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92FE3FC1-30C7-45C0-9CB0-2FC2BCB48714}"/>
            </a:ext>
          </a:extLst>
        </xdr:cNvPr>
        <xdr:cNvSpPr txBox="1"/>
      </xdr:nvSpPr>
      <xdr:spPr>
        <a:xfrm>
          <a:off x="14097000" y="40233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102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8C01224A-CF81-4B86-BEAA-CC0F83069F5E}"/>
            </a:ext>
          </a:extLst>
        </xdr:cNvPr>
        <xdr:cNvSpPr txBox="1"/>
      </xdr:nvSpPr>
      <xdr:spPr>
        <a:xfrm>
          <a:off x="14097000" y="40233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102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F83EB97-DB22-40B4-B2A8-F04BCB4E8AA9}"/>
            </a:ext>
          </a:extLst>
        </xdr:cNvPr>
        <xdr:cNvSpPr txBox="1"/>
      </xdr:nvSpPr>
      <xdr:spPr>
        <a:xfrm>
          <a:off x="14097000" y="40233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103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5B9E284-430D-4705-AB05-9D9A7456049B}"/>
            </a:ext>
          </a:extLst>
        </xdr:cNvPr>
        <xdr:cNvSpPr txBox="1"/>
      </xdr:nvSpPr>
      <xdr:spPr>
        <a:xfrm>
          <a:off x="14097000" y="42062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103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DA0730E-C6A5-4058-B710-62A7779E05A2}"/>
            </a:ext>
          </a:extLst>
        </xdr:cNvPr>
        <xdr:cNvSpPr txBox="1"/>
      </xdr:nvSpPr>
      <xdr:spPr>
        <a:xfrm>
          <a:off x="14097000" y="42062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103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C6F66F4F-336C-4BD0-9165-3A5C9C417DA4}"/>
            </a:ext>
          </a:extLst>
        </xdr:cNvPr>
        <xdr:cNvSpPr txBox="1"/>
      </xdr:nvSpPr>
      <xdr:spPr>
        <a:xfrm>
          <a:off x="14097000" y="42062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B3AB35B-0071-4AA7-858E-236792A4A049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F6F795F-4F96-45C1-8F30-5D34A291CAB4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8801FD7-DD67-410E-8776-62023F7D8057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1DBBE3D0-E2E5-4DA6-9EBF-2F123A828396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B2B8C8A-8202-4229-8ED6-F052E1B90D9B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58CD6D1-2B21-424D-9C1D-4BB05CEDFC3D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0BE4FAF-2497-4706-BFB5-5B397E75AC35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ABAF291-7651-4D27-975C-1BCEBADB8C9E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96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6820101-11F1-4487-9161-236AA7862168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96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C8DFD3B-3E4C-424C-A488-1E48B4051B31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96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45CCD64D-DE52-4AF1-8041-ECB38073ED5C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96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BACC6A9-609A-4EE4-A6CE-B66280D02BCE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96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1245CB2-82F2-407D-B0AD-BE0CAA2D06D5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96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64411EED-D7A8-4BD7-B1ED-4640430D1E0F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C2856ED8-C2CE-404E-8CBA-85B96A89EB76}"/>
            </a:ext>
          </a:extLst>
        </xdr:cNvPr>
        <xdr:cNvSpPr txBox="1"/>
      </xdr:nvSpPr>
      <xdr:spPr>
        <a:xfrm>
          <a:off x="14097000" y="274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C54A95CE-04D0-4B85-8D16-6CDC99ABA485}"/>
            </a:ext>
          </a:extLst>
        </xdr:cNvPr>
        <xdr:cNvSpPr txBox="1"/>
      </xdr:nvSpPr>
      <xdr:spPr>
        <a:xfrm>
          <a:off x="14097000" y="274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710E267-0AFA-4829-A644-371BB086FC5B}"/>
            </a:ext>
          </a:extLst>
        </xdr:cNvPr>
        <xdr:cNvSpPr txBox="1"/>
      </xdr:nvSpPr>
      <xdr:spPr>
        <a:xfrm>
          <a:off x="14097000" y="274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0AEBA9A-F961-4BCE-8453-12C17728C79C}"/>
            </a:ext>
          </a:extLst>
        </xdr:cNvPr>
        <xdr:cNvSpPr txBox="1"/>
      </xdr:nvSpPr>
      <xdr:spPr>
        <a:xfrm>
          <a:off x="14097000" y="274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A7326193-29EC-49D4-9EE2-BBE16CAFF523}"/>
            </a:ext>
          </a:extLst>
        </xdr:cNvPr>
        <xdr:cNvSpPr txBox="1"/>
      </xdr:nvSpPr>
      <xdr:spPr>
        <a:xfrm>
          <a:off x="14097000" y="274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75797995-3A9A-4F72-B64F-AFC8C5343D98}"/>
            </a:ext>
          </a:extLst>
        </xdr:cNvPr>
        <xdr:cNvSpPr txBox="1"/>
      </xdr:nvSpPr>
      <xdr:spPr>
        <a:xfrm>
          <a:off x="14097000" y="274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394B2CD-9BF6-45A0-A068-AB5C6EAF6B3D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90CA4133-4861-4822-95E1-5AF074B7E018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E521AD9-84E7-4AD1-ABF5-C73BB1C1D486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CCFA0EC9-B850-40C2-B33C-807D770F82B3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C61F45EE-9321-4B6F-9163-E76735CC4B8C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A352729E-9136-4B35-B750-61DCC1452677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74B63EBD-7D2E-489C-B197-CD02DD8288E0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8A13068C-35E9-42F8-AC2F-1956C029A8B4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E563C64-0EDB-4845-B942-000E1A8FCC0C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6100D22-F378-4D01-B694-D17B8F5B4A2D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27C5811A-8AF5-4200-A0CE-BD567E9CC913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E847736-B057-4CFF-978F-4D7411BFF7BB}"/>
            </a:ext>
          </a:extLst>
        </xdr:cNvPr>
        <xdr:cNvSpPr txBox="1"/>
      </xdr:nvSpPr>
      <xdr:spPr>
        <a:xfrm>
          <a:off x="14097000" y="3291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543DBAF-F1DF-4468-AE22-C93C1E62B465}"/>
            </a:ext>
          </a:extLst>
        </xdr:cNvPr>
        <xdr:cNvSpPr txBox="1"/>
      </xdr:nvSpPr>
      <xdr:spPr>
        <a:xfrm>
          <a:off x="14097000" y="3291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ED88FB3-BAB4-48B1-A914-AF4C355656A2}"/>
            </a:ext>
          </a:extLst>
        </xdr:cNvPr>
        <xdr:cNvSpPr txBox="1"/>
      </xdr:nvSpPr>
      <xdr:spPr>
        <a:xfrm>
          <a:off x="14097000" y="3291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118BBE5-F3C9-4682-B292-E7664AA30EA2}"/>
            </a:ext>
          </a:extLst>
        </xdr:cNvPr>
        <xdr:cNvSpPr txBox="1"/>
      </xdr:nvSpPr>
      <xdr:spPr>
        <a:xfrm>
          <a:off x="14097000" y="3291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37E6B12-5E41-4211-AC28-71DF4EA35A74}"/>
            </a:ext>
          </a:extLst>
        </xdr:cNvPr>
        <xdr:cNvSpPr txBox="1"/>
      </xdr:nvSpPr>
      <xdr:spPr>
        <a:xfrm>
          <a:off x="14097000" y="3291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98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36D9162-EE25-4F6A-93DD-ED2A82618D2B}"/>
            </a:ext>
          </a:extLst>
        </xdr:cNvPr>
        <xdr:cNvSpPr txBox="1"/>
      </xdr:nvSpPr>
      <xdr:spPr>
        <a:xfrm>
          <a:off x="14097000" y="3291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99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875CDD1-0C1E-44EE-804F-FD8E7E3C4EF9}"/>
            </a:ext>
          </a:extLst>
        </xdr:cNvPr>
        <xdr:cNvSpPr txBox="1"/>
      </xdr:nvSpPr>
      <xdr:spPr>
        <a:xfrm>
          <a:off x="14097000" y="3474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99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3BED9506-2698-42ED-A262-4B4CB0398A70}"/>
            </a:ext>
          </a:extLst>
        </xdr:cNvPr>
        <xdr:cNvSpPr txBox="1"/>
      </xdr:nvSpPr>
      <xdr:spPr>
        <a:xfrm>
          <a:off x="14097000" y="3474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99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66613CC8-B3F2-4250-BF68-CE0CDECFF7C4}"/>
            </a:ext>
          </a:extLst>
        </xdr:cNvPr>
        <xdr:cNvSpPr txBox="1"/>
      </xdr:nvSpPr>
      <xdr:spPr>
        <a:xfrm>
          <a:off x="14097000" y="3474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99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5237AA39-22F2-4BA0-89A2-A8E391C62B2A}"/>
            </a:ext>
          </a:extLst>
        </xdr:cNvPr>
        <xdr:cNvSpPr txBox="1"/>
      </xdr:nvSpPr>
      <xdr:spPr>
        <a:xfrm>
          <a:off x="14097000" y="3474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99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776CCB0-EE11-4896-A574-A3754F2E72D2}"/>
            </a:ext>
          </a:extLst>
        </xdr:cNvPr>
        <xdr:cNvSpPr txBox="1"/>
      </xdr:nvSpPr>
      <xdr:spPr>
        <a:xfrm>
          <a:off x="14097000" y="3474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99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006D6D1-B619-4C42-B780-EF1780730A15}"/>
            </a:ext>
          </a:extLst>
        </xdr:cNvPr>
        <xdr:cNvSpPr txBox="1"/>
      </xdr:nvSpPr>
      <xdr:spPr>
        <a:xfrm>
          <a:off x="14097000" y="3474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100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3A02001-E20F-4F81-AD4A-4E2E57A0021D}"/>
            </a:ext>
          </a:extLst>
        </xdr:cNvPr>
        <xdr:cNvSpPr txBox="1"/>
      </xdr:nvSpPr>
      <xdr:spPr>
        <a:xfrm>
          <a:off x="14097000" y="3657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100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5EF5085-403A-4D65-A6C8-7C2CB8D85640}"/>
            </a:ext>
          </a:extLst>
        </xdr:cNvPr>
        <xdr:cNvSpPr txBox="1"/>
      </xdr:nvSpPr>
      <xdr:spPr>
        <a:xfrm>
          <a:off x="14097000" y="3657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100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918F8F2-DB86-414D-9075-CB6A28C73DA3}"/>
            </a:ext>
          </a:extLst>
        </xdr:cNvPr>
        <xdr:cNvSpPr txBox="1"/>
      </xdr:nvSpPr>
      <xdr:spPr>
        <a:xfrm>
          <a:off x="14097000" y="3657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100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3AD3A795-E344-428C-B7CF-518D7E18FBF8}"/>
            </a:ext>
          </a:extLst>
        </xdr:cNvPr>
        <xdr:cNvSpPr txBox="1"/>
      </xdr:nvSpPr>
      <xdr:spPr>
        <a:xfrm>
          <a:off x="14097000" y="3657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100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BCD0CEC-AAA9-49F1-A44D-616603EAAEB7}"/>
            </a:ext>
          </a:extLst>
        </xdr:cNvPr>
        <xdr:cNvSpPr txBox="1"/>
      </xdr:nvSpPr>
      <xdr:spPr>
        <a:xfrm>
          <a:off x="14097000" y="3657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100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332795B-9D30-4C23-9DBD-20EE149D3516}"/>
            </a:ext>
          </a:extLst>
        </xdr:cNvPr>
        <xdr:cNvSpPr txBox="1"/>
      </xdr:nvSpPr>
      <xdr:spPr>
        <a:xfrm>
          <a:off x="14097000" y="3657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101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3CAD400C-E96D-45ED-905E-4665C9049338}"/>
            </a:ext>
          </a:extLst>
        </xdr:cNvPr>
        <xdr:cNvSpPr txBox="1"/>
      </xdr:nvSpPr>
      <xdr:spPr>
        <a:xfrm>
          <a:off x="14097000" y="38404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101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1C43386-A34D-4AAB-8700-A123DE126DC7}"/>
            </a:ext>
          </a:extLst>
        </xdr:cNvPr>
        <xdr:cNvSpPr txBox="1"/>
      </xdr:nvSpPr>
      <xdr:spPr>
        <a:xfrm>
          <a:off x="14097000" y="38404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101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B85AF0E1-6B5A-4986-8314-AAE60E20100C}"/>
            </a:ext>
          </a:extLst>
        </xdr:cNvPr>
        <xdr:cNvSpPr txBox="1"/>
      </xdr:nvSpPr>
      <xdr:spPr>
        <a:xfrm>
          <a:off x="14097000" y="38404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101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40D6DF78-DB82-4C94-B55F-FD2B8AC90C79}"/>
            </a:ext>
          </a:extLst>
        </xdr:cNvPr>
        <xdr:cNvSpPr txBox="1"/>
      </xdr:nvSpPr>
      <xdr:spPr>
        <a:xfrm>
          <a:off x="14097000" y="38404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101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38E04156-BA7E-40FB-9CB9-B9BD80053403}"/>
            </a:ext>
          </a:extLst>
        </xdr:cNvPr>
        <xdr:cNvSpPr txBox="1"/>
      </xdr:nvSpPr>
      <xdr:spPr>
        <a:xfrm>
          <a:off x="14097000" y="38404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101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2D85A54-D6D6-48C2-A126-A1010B726E41}"/>
            </a:ext>
          </a:extLst>
        </xdr:cNvPr>
        <xdr:cNvSpPr txBox="1"/>
      </xdr:nvSpPr>
      <xdr:spPr>
        <a:xfrm>
          <a:off x="14097000" y="38404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102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BFF1511C-C43B-411D-A8C3-6C450EC564D1}"/>
            </a:ext>
          </a:extLst>
        </xdr:cNvPr>
        <xdr:cNvSpPr txBox="1"/>
      </xdr:nvSpPr>
      <xdr:spPr>
        <a:xfrm>
          <a:off x="14097000" y="40233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102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C900EB19-6638-48A7-A51D-3DCCD7D9B13E}"/>
            </a:ext>
          </a:extLst>
        </xdr:cNvPr>
        <xdr:cNvSpPr txBox="1"/>
      </xdr:nvSpPr>
      <xdr:spPr>
        <a:xfrm>
          <a:off x="14097000" y="40233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102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30A3CC34-F8CB-4AF8-BA17-CA5B772E48FF}"/>
            </a:ext>
          </a:extLst>
        </xdr:cNvPr>
        <xdr:cNvSpPr txBox="1"/>
      </xdr:nvSpPr>
      <xdr:spPr>
        <a:xfrm>
          <a:off x="14097000" y="40233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102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BDD8159-E2B5-4E59-9649-F7DFEAEDCD2D}"/>
            </a:ext>
          </a:extLst>
        </xdr:cNvPr>
        <xdr:cNvSpPr txBox="1"/>
      </xdr:nvSpPr>
      <xdr:spPr>
        <a:xfrm>
          <a:off x="14097000" y="40233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102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D3F5227F-7E95-4CB0-B031-8D02B8BC4485}"/>
            </a:ext>
          </a:extLst>
        </xdr:cNvPr>
        <xdr:cNvSpPr txBox="1"/>
      </xdr:nvSpPr>
      <xdr:spPr>
        <a:xfrm>
          <a:off x="14097000" y="40233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102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EBF81F01-95EA-4F19-BC77-B4E3F57DA00B}"/>
            </a:ext>
          </a:extLst>
        </xdr:cNvPr>
        <xdr:cNvSpPr txBox="1"/>
      </xdr:nvSpPr>
      <xdr:spPr>
        <a:xfrm>
          <a:off x="14097000" y="40233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103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70FC688-CDA8-45A6-B18A-6F45D58A576C}"/>
            </a:ext>
          </a:extLst>
        </xdr:cNvPr>
        <xdr:cNvSpPr txBox="1"/>
      </xdr:nvSpPr>
      <xdr:spPr>
        <a:xfrm>
          <a:off x="14097000" y="42062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103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AC988C81-323B-48C2-A4AF-A48D52CCF643}"/>
            </a:ext>
          </a:extLst>
        </xdr:cNvPr>
        <xdr:cNvSpPr txBox="1"/>
      </xdr:nvSpPr>
      <xdr:spPr>
        <a:xfrm>
          <a:off x="14097000" y="42062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103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5FF86D94-99A5-4E55-9818-81DC8AA64C2F}"/>
            </a:ext>
          </a:extLst>
        </xdr:cNvPr>
        <xdr:cNvSpPr txBox="1"/>
      </xdr:nvSpPr>
      <xdr:spPr>
        <a:xfrm>
          <a:off x="14097000" y="42062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103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DF71172-84BE-4791-906D-F0D1A934BDD4}"/>
            </a:ext>
          </a:extLst>
        </xdr:cNvPr>
        <xdr:cNvSpPr txBox="1"/>
      </xdr:nvSpPr>
      <xdr:spPr>
        <a:xfrm>
          <a:off x="14097000" y="42062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103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5E289DB-0685-4D18-8E70-628B1D6E29A4}"/>
            </a:ext>
          </a:extLst>
        </xdr:cNvPr>
        <xdr:cNvSpPr txBox="1"/>
      </xdr:nvSpPr>
      <xdr:spPr>
        <a:xfrm>
          <a:off x="14097000" y="42062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103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3B77013-BA8B-42E0-9FF8-CA3C14C59B61}"/>
            </a:ext>
          </a:extLst>
        </xdr:cNvPr>
        <xdr:cNvSpPr txBox="1"/>
      </xdr:nvSpPr>
      <xdr:spPr>
        <a:xfrm>
          <a:off x="14097000" y="42062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91CF6470-01E5-48FA-80A2-0B91041E275E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95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6EB55F41-6CF7-4F6F-8943-233D256853D2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2FD5B2-9E85-4694-BD38-92976B0762BE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DE61A8B-392E-4A10-9077-BAF82E6B86CB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938D3E5-9342-4C4E-94A0-D3394664B6CE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6158D5B-E8F1-4B3A-A8B3-5BA6328CDCC0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C11A2BB-6A88-4449-ADBF-F48103718A7B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E199379-3085-4EF3-A9A5-64B82D0C0D63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53265F6-3A44-4793-A9FE-3BFDB684CD52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4CF1365-D507-4F18-B2F7-2C8D330A4174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9794A3E-077C-4889-A2B1-FB463878459E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C13B820-9A71-492B-B236-95E8BD5AEA27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879908B-5BB9-4516-9262-C7B73AC49DF0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E030AA2-C4CD-4727-A9CF-7D3BB9E774D5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46AB0D5-D9B1-4C3A-B190-921EF604198E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E587721-BEAA-42DC-B72F-31B621D454E8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B6FE8D2-F138-4161-A0F0-B6434C5FDCD7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40B6C0D-0E1B-41B2-A277-381FDDBE6C08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F1FA3E8-AC10-4320-8834-F701F42AA908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244F728-C630-4289-88A5-09075C0A0A2C}"/>
            </a:ext>
          </a:extLst>
        </xdr:cNvPr>
        <xdr:cNvSpPr txBox="1"/>
      </xdr:nvSpPr>
      <xdr:spPr>
        <a:xfrm>
          <a:off x="1031748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AD99A7-F38D-4D87-AEDF-0BA87DAD83D0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994758-AE19-4CA2-9D1D-00428F166C89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60ACB0-DA40-4978-AB60-BD377FCB551E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C810D81-5420-4560-BA71-D485A68D8C45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169AD9A-953F-4197-A752-819FD4DEE9E8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001B3E3-A22B-45BF-ADB5-DB8D7C2A7C7A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55147ED-5A4B-4D7A-A200-4C654A4CA8F2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D937F7A-7639-4015-AAFE-ED4BFD329CE7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4358A32-2B46-46B4-956C-EAE32CF0A6B8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379F14-B689-42CC-96AF-7061F8BFD39C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4E79FAC-FB1E-4DFA-8499-8079C2E7B352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95243F4-9660-4014-867A-37FE0AA2A886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95CF392-2A41-44BF-ADBB-CAD9EEF1F39E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F389B4A-3DD1-48A3-AFB1-D397038DB0D1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362D70A-2BBD-4B32-8DE7-2EF007B988B4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3288483-6BA5-4A4E-A51F-06889A63DA2D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210DAD7-DA4C-45ED-B64C-517C2AA697EA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1EA7AB0-982E-4BAF-9D1A-1A198BF20582}"/>
            </a:ext>
          </a:extLst>
        </xdr:cNvPr>
        <xdr:cNvSpPr txBox="1"/>
      </xdr:nvSpPr>
      <xdr:spPr>
        <a:xfrm>
          <a:off x="130759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7159E8-4B47-44C4-B6B9-1E36AD104824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6421808-0F0B-4B08-B6D5-4F7754956400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8F3C201-718A-48F2-9291-562702FB8387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8DA2113-B72A-4AFA-A9F9-1AC021B4DC9F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8075A6E-EBE1-4772-9E8D-5A481859A24D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3663F19-3EA7-4D37-B1D9-8E2406E0D946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E2AB1B0-1FE7-43AB-BB4A-8E69F3A64769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70682D7-9A35-4C6D-9CFE-3A8D1CA96FDF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2AEB5D6-13F8-48A3-B07C-3E4ECE3C0BD2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387BA8C-F7A1-4772-93E1-AD7BED8BC9BD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6F47B67-D6E9-40B0-89FC-60B8B078B486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DE08CC5-3B62-443C-8AAD-1F8435C6A3B8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17B4891-862F-4FB1-9CE4-D82C863A5302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B83B940-315A-4134-8C71-3AB4CF952FB6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B4486FF-22D9-4CF9-878E-0F1F61D7F5CA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8C3750D-83A3-4C41-9EA9-838AEE7A80B4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29BB5CA-9326-4703-9C9A-2C1CBE3BF23B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49B6757-3A3B-4A13-BE81-992F5655E990}"/>
            </a:ext>
          </a:extLst>
        </xdr:cNvPr>
        <xdr:cNvSpPr txBox="1"/>
      </xdr:nvSpPr>
      <xdr:spPr>
        <a:xfrm>
          <a:off x="1057656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73761F2-3144-4731-9639-B48D2DC2A23C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238180-E17E-40F7-92BB-47A827C2934D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564C8BE-97A8-4D72-B04D-DD6394A538B0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1B59DCD-61E4-47ED-8D9C-9A7AD70BCBB8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5335F89-835D-4BB2-9120-9B79A3122D1B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B249E99-1FF3-4C17-BEFB-4F22314BB67D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D506982-1531-4934-85B6-239BEBD2F951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3547E7C-1239-4DB1-9060-08A278072C30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CC53845-BE94-4F05-96C2-BFDBC1D232F4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7ED04ED-8271-4B6F-B26E-6F711B2A9250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501FA9D-A88E-4050-AD05-4725BAD6ADDD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127A9CC-34A4-424D-AC98-D9E284925979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F2E7260-7D44-444C-8EB2-3609EA7AF078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E3B9549-2349-406F-B17B-3228AC7B023F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6433ECB-C490-435A-8D99-884E58BE661D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10763BB-A7ED-455B-B4EE-83E307CE9317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F5C2B5E-7230-4816-AA60-F4E6757E47E4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47C86DD-A59F-4D2B-8BC2-4D60A9219CF9}"/>
            </a:ext>
          </a:extLst>
        </xdr:cNvPr>
        <xdr:cNvSpPr txBox="1"/>
      </xdr:nvSpPr>
      <xdr:spPr>
        <a:xfrm>
          <a:off x="115138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FD0A937-DFFC-4720-8919-D9BC09B77E3A}"/>
            </a:ext>
          </a:extLst>
        </xdr:cNvPr>
        <xdr:cNvSpPr txBox="1"/>
      </xdr:nvSpPr>
      <xdr:spPr>
        <a:xfrm>
          <a:off x="14051280" y="11323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87E046F-A0D6-414E-90DE-B614F32626FC}"/>
            </a:ext>
          </a:extLst>
        </xdr:cNvPr>
        <xdr:cNvSpPr txBox="1"/>
      </xdr:nvSpPr>
      <xdr:spPr>
        <a:xfrm>
          <a:off x="14051280" y="11323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59A9259-ECB4-4978-BBF2-FDB15F8083A6}"/>
            </a:ext>
          </a:extLst>
        </xdr:cNvPr>
        <xdr:cNvSpPr txBox="1"/>
      </xdr:nvSpPr>
      <xdr:spPr>
        <a:xfrm>
          <a:off x="14051280" y="11323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8043C0F-A89C-47AC-B935-D762AB779C8A}"/>
            </a:ext>
          </a:extLst>
        </xdr:cNvPr>
        <xdr:cNvSpPr txBox="1"/>
      </xdr:nvSpPr>
      <xdr:spPr>
        <a:xfrm>
          <a:off x="14051280" y="11506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7E89781-5782-49A0-859D-EAD25ADFE9D8}"/>
            </a:ext>
          </a:extLst>
        </xdr:cNvPr>
        <xdr:cNvSpPr txBox="1"/>
      </xdr:nvSpPr>
      <xdr:spPr>
        <a:xfrm>
          <a:off x="14051280" y="11506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182806-8979-4F1F-AAF1-8D34C62366C9}"/>
            </a:ext>
          </a:extLst>
        </xdr:cNvPr>
        <xdr:cNvSpPr txBox="1"/>
      </xdr:nvSpPr>
      <xdr:spPr>
        <a:xfrm>
          <a:off x="14051280" y="11506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748F435-BA85-4546-A763-9CADAFB9D573}"/>
            </a:ext>
          </a:extLst>
        </xdr:cNvPr>
        <xdr:cNvSpPr txBox="1"/>
      </xdr:nvSpPr>
      <xdr:spPr>
        <a:xfrm>
          <a:off x="14051280" y="11689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4513779-A4BC-4ADF-B2A9-A4605A4DE966}"/>
            </a:ext>
          </a:extLst>
        </xdr:cNvPr>
        <xdr:cNvSpPr txBox="1"/>
      </xdr:nvSpPr>
      <xdr:spPr>
        <a:xfrm>
          <a:off x="14051280" y="11689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94662C9-00C8-45EE-B30D-EEC7874AE75E}"/>
            </a:ext>
          </a:extLst>
        </xdr:cNvPr>
        <xdr:cNvSpPr txBox="1"/>
      </xdr:nvSpPr>
      <xdr:spPr>
        <a:xfrm>
          <a:off x="14051280" y="11689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146D21CD-827C-46F0-BC65-40B40A374002}"/>
            </a:ext>
          </a:extLst>
        </xdr:cNvPr>
        <xdr:cNvSpPr txBox="1"/>
      </xdr:nvSpPr>
      <xdr:spPr>
        <a:xfrm>
          <a:off x="14051280" y="11871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EC539DD-BBD4-4008-9104-257CDC15BBFE}"/>
            </a:ext>
          </a:extLst>
        </xdr:cNvPr>
        <xdr:cNvSpPr txBox="1"/>
      </xdr:nvSpPr>
      <xdr:spPr>
        <a:xfrm>
          <a:off x="14051280" y="11871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45BF6A0-591A-41CF-9B20-11E89B5AD1B6}"/>
            </a:ext>
          </a:extLst>
        </xdr:cNvPr>
        <xdr:cNvSpPr txBox="1"/>
      </xdr:nvSpPr>
      <xdr:spPr>
        <a:xfrm>
          <a:off x="14051280" y="11871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37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D42E421-B89B-4714-A102-3A4801FB0CA5}"/>
            </a:ext>
          </a:extLst>
        </xdr:cNvPr>
        <xdr:cNvSpPr txBox="1"/>
      </xdr:nvSpPr>
      <xdr:spPr>
        <a:xfrm>
          <a:off x="14051280" y="12054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37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600435C-4CA4-4748-8623-36BF88C81640}"/>
            </a:ext>
          </a:extLst>
        </xdr:cNvPr>
        <xdr:cNvSpPr txBox="1"/>
      </xdr:nvSpPr>
      <xdr:spPr>
        <a:xfrm>
          <a:off x="14051280" y="12054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AD3C62F-484A-4D4E-A96C-3DFCF5A90F0F}"/>
            </a:ext>
          </a:extLst>
        </xdr:cNvPr>
        <xdr:cNvSpPr txBox="1"/>
      </xdr:nvSpPr>
      <xdr:spPr>
        <a:xfrm>
          <a:off x="14051280" y="12054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38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8B5FA3D-D4D2-498E-83D0-6A7276D18646}"/>
            </a:ext>
          </a:extLst>
        </xdr:cNvPr>
        <xdr:cNvSpPr txBox="1"/>
      </xdr:nvSpPr>
      <xdr:spPr>
        <a:xfrm>
          <a:off x="14051280" y="12237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38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4AC4105-B103-4B6F-98A9-4D9FCFC1DFCB}"/>
            </a:ext>
          </a:extLst>
        </xdr:cNvPr>
        <xdr:cNvSpPr txBox="1"/>
      </xdr:nvSpPr>
      <xdr:spPr>
        <a:xfrm>
          <a:off x="14051280" y="12237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38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3473EE0C-170A-4F9C-8F03-AF27A9F7792B}"/>
            </a:ext>
          </a:extLst>
        </xdr:cNvPr>
        <xdr:cNvSpPr txBox="1"/>
      </xdr:nvSpPr>
      <xdr:spPr>
        <a:xfrm>
          <a:off x="14051280" y="12237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1BF8C65-A72B-4752-81B7-7C111BA84E7B}"/>
            </a:ext>
          </a:extLst>
        </xdr:cNvPr>
        <xdr:cNvSpPr txBox="1"/>
      </xdr:nvSpPr>
      <xdr:spPr>
        <a:xfrm>
          <a:off x="14051280" y="11323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8420AF9-E811-4C78-B295-053468BC14AB}"/>
            </a:ext>
          </a:extLst>
        </xdr:cNvPr>
        <xdr:cNvSpPr txBox="1"/>
      </xdr:nvSpPr>
      <xdr:spPr>
        <a:xfrm>
          <a:off x="14051280" y="11323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7B2A85CB-25F0-4BFF-86FA-E0984DED9F30}"/>
            </a:ext>
          </a:extLst>
        </xdr:cNvPr>
        <xdr:cNvSpPr txBox="1"/>
      </xdr:nvSpPr>
      <xdr:spPr>
        <a:xfrm>
          <a:off x="14051280" y="11323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1E61283-F5BA-41BE-AE47-6215F13FAF90}"/>
            </a:ext>
          </a:extLst>
        </xdr:cNvPr>
        <xdr:cNvSpPr txBox="1"/>
      </xdr:nvSpPr>
      <xdr:spPr>
        <a:xfrm>
          <a:off x="14051280" y="11506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5D60FC6-A6CA-4120-B1A6-573A67602732}"/>
            </a:ext>
          </a:extLst>
        </xdr:cNvPr>
        <xdr:cNvSpPr txBox="1"/>
      </xdr:nvSpPr>
      <xdr:spPr>
        <a:xfrm>
          <a:off x="14051280" y="11506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9B7250C-6429-4DF4-B890-1E6AB465FE37}"/>
            </a:ext>
          </a:extLst>
        </xdr:cNvPr>
        <xdr:cNvSpPr txBox="1"/>
      </xdr:nvSpPr>
      <xdr:spPr>
        <a:xfrm>
          <a:off x="14051280" y="11506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29FEB97-ACEA-4068-9643-963E5EFE8DAC}"/>
            </a:ext>
          </a:extLst>
        </xdr:cNvPr>
        <xdr:cNvSpPr txBox="1"/>
      </xdr:nvSpPr>
      <xdr:spPr>
        <a:xfrm>
          <a:off x="14051280" y="11689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4F94A1B-82E3-4C30-97E7-02C66072F00F}"/>
            </a:ext>
          </a:extLst>
        </xdr:cNvPr>
        <xdr:cNvSpPr txBox="1"/>
      </xdr:nvSpPr>
      <xdr:spPr>
        <a:xfrm>
          <a:off x="14051280" y="11689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F517583-2AB1-48AF-B408-E5EBA2E5D78D}"/>
            </a:ext>
          </a:extLst>
        </xdr:cNvPr>
        <xdr:cNvSpPr txBox="1"/>
      </xdr:nvSpPr>
      <xdr:spPr>
        <a:xfrm>
          <a:off x="14051280" y="11689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E80C223-3485-4A20-A81A-58162843696E}"/>
            </a:ext>
          </a:extLst>
        </xdr:cNvPr>
        <xdr:cNvSpPr txBox="1"/>
      </xdr:nvSpPr>
      <xdr:spPr>
        <a:xfrm>
          <a:off x="14051280" y="11871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1B853BB-DA34-4954-A13E-C4AE89BA80CB}"/>
            </a:ext>
          </a:extLst>
        </xdr:cNvPr>
        <xdr:cNvSpPr txBox="1"/>
      </xdr:nvSpPr>
      <xdr:spPr>
        <a:xfrm>
          <a:off x="14051280" y="11871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5BE85CB-80DC-4FA9-809B-4776FC5B0CA7}"/>
            </a:ext>
          </a:extLst>
        </xdr:cNvPr>
        <xdr:cNvSpPr txBox="1"/>
      </xdr:nvSpPr>
      <xdr:spPr>
        <a:xfrm>
          <a:off x="14051280" y="11871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C67204BA-BB64-4A8F-A8D4-1B18F6914C46}"/>
            </a:ext>
          </a:extLst>
        </xdr:cNvPr>
        <xdr:cNvSpPr txBox="1"/>
      </xdr:nvSpPr>
      <xdr:spPr>
        <a:xfrm>
          <a:off x="14051280" y="12054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57DC970-7A67-48F3-87E3-B7C357DDD28D}"/>
            </a:ext>
          </a:extLst>
        </xdr:cNvPr>
        <xdr:cNvSpPr txBox="1"/>
      </xdr:nvSpPr>
      <xdr:spPr>
        <a:xfrm>
          <a:off x="14051280" y="12054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C81CD2B2-1F34-47C9-A81E-E20E8DD33006}"/>
            </a:ext>
          </a:extLst>
        </xdr:cNvPr>
        <xdr:cNvSpPr txBox="1"/>
      </xdr:nvSpPr>
      <xdr:spPr>
        <a:xfrm>
          <a:off x="14051280" y="120548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38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12C6E0E-AA16-445E-8439-2CE51EBB5820}"/>
            </a:ext>
          </a:extLst>
        </xdr:cNvPr>
        <xdr:cNvSpPr txBox="1"/>
      </xdr:nvSpPr>
      <xdr:spPr>
        <a:xfrm>
          <a:off x="14051280" y="12237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38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28ABE9E-EC99-4FCD-ADFC-132A03711005}"/>
            </a:ext>
          </a:extLst>
        </xdr:cNvPr>
        <xdr:cNvSpPr txBox="1"/>
      </xdr:nvSpPr>
      <xdr:spPr>
        <a:xfrm>
          <a:off x="14051280" y="12237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38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9DB8CFA-0F7F-4706-8862-00E2C548ADB6}"/>
            </a:ext>
          </a:extLst>
        </xdr:cNvPr>
        <xdr:cNvSpPr txBox="1"/>
      </xdr:nvSpPr>
      <xdr:spPr>
        <a:xfrm>
          <a:off x="14051280" y="12237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D23E8D1-7787-4D82-9534-0D2C8D4C63C0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D34C393-F34B-414E-9203-23CC8F7D9FDE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6699C7A-AF0D-4210-AB6F-896D8D236188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870EB50-EE22-48F4-A4D3-ACCD555CE7D5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0FBBAFC-F670-4BB8-BBF7-8964D482E553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2D4689E-FE0A-4735-B016-3757D546EB1E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D860E93-E54B-4FC5-9F58-0744AC7C350C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40BA49F-2907-45A0-A429-419550C807D4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A777515-94C8-42D0-B06B-CF799B15BB43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F21693C-D0F4-41D3-9F1B-A8DE0EB6532F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EB91B16-BB66-45D7-B15C-5C94FC478989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9B73807-5C9A-45C1-A68D-E0CE22AD59D2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3B95A12-5041-47D2-9FE9-52CCCF9BF971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D78AAC6-3370-4CDB-B901-0E3256F2EAF9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4D8E5BE-B27C-4460-BDD1-F234DFCE04CD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8103C44-7626-4863-8C42-EDB1290207EA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79D7FDD-67AF-4F6A-9892-6478C66913C9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8A4A9DC-F98F-453F-BA0D-E0C9B373C6F6}"/>
            </a:ext>
          </a:extLst>
        </xdr:cNvPr>
        <xdr:cNvSpPr txBox="1"/>
      </xdr:nvSpPr>
      <xdr:spPr>
        <a:xfrm>
          <a:off x="115900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B297FB-1452-4473-B6A5-A7815FE55B8F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BC7975-0189-4861-A07B-1386880DC81D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48DBE58-DD2B-41EE-9E09-3F1656A36D79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411474C-34CA-4DDF-A565-7E607F4D0E16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A42ED0F-6C4E-4AE5-A6EB-364FBA53F203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FF42F8A-0855-45EA-B3D0-2903E090E596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35DA755-52B7-454E-BC3B-E68A593BE362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6A029C3-20AD-44D9-AD01-4A91BD28F938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59FCA5D-D2EF-4182-9C47-71268D835980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D1478B4-C8FF-4F54-A53A-D94BB2A3CDA9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1800B09-1CF6-4B6C-9D16-8484910107E8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966EBD3-C9F2-4583-8536-8CEFF706A03B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6974838-6E84-40AA-8121-3D8C70BCEAA0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F243865-5BD6-43FD-BE2B-FA1EC2681BD8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E957533-26DE-413C-A20E-F581579A9332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1A3FDAC-F6A6-4DE5-B169-C819D4417EA5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8AFF5B9-68E8-4A99-A801-8EB41A3824B3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D6E6734-1C2D-440D-B672-FCD4E92FE850}"/>
            </a:ext>
          </a:extLst>
        </xdr:cNvPr>
        <xdr:cNvSpPr txBox="1"/>
      </xdr:nvSpPr>
      <xdr:spPr>
        <a:xfrm>
          <a:off x="109804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2C6CB4-E07C-47A4-B68B-09684580E6C3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885306C-BA5C-4E7F-86F6-A978830C85DB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85869C0-E7DE-449D-9E80-35395ECCCD99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F0169B0-607D-4BCD-847F-8B01F677972B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413AB2F-B3A3-4780-BD4A-442E74B58372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01B1DB0-4A72-46B0-A56B-91E0ACC393BA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250B015-4CDA-4708-A35C-FA1AE3509196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FC4CF63-3203-458A-9E9E-BE395FCA3118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6B3534A-D88E-4958-B7D6-5C50E9027AA6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4460D9C-03F9-425F-8095-3BAAD73B647C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6228474-EDE9-482C-A7BF-F487E9256A33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82ECBD8-8132-4C0E-A674-010A36E5D398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BF684A2-2A21-456D-B31F-DB71A25A3AE5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B079DDC-700D-4917-9E90-07E970967186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7ED00B6-D527-493E-B2F4-F6B9BEE5BC0C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B893475-C72C-48A2-A736-63A8E9018D9A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0B7FE60-3324-4485-9C49-43D6C95E0B05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75ACC38-0105-4976-9645-3FA61907F717}"/>
            </a:ext>
          </a:extLst>
        </xdr:cNvPr>
        <xdr:cNvSpPr txBox="1"/>
      </xdr:nvSpPr>
      <xdr:spPr>
        <a:xfrm>
          <a:off x="1475232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192E-D6BB-4824-819F-535169A5F08A}">
  <dimension ref="B2:F11"/>
  <sheetViews>
    <sheetView showGridLines="0" tabSelected="1" zoomScaleNormal="100" workbookViewId="0">
      <selection activeCell="I7" sqref="I7"/>
    </sheetView>
  </sheetViews>
  <sheetFormatPr defaultRowHeight="14.4"/>
  <cols>
    <col min="2" max="2" width="18" bestFit="1" customWidth="1"/>
    <col min="3" max="3" width="44.33203125" customWidth="1"/>
    <col min="4" max="5" width="29.44140625" customWidth="1"/>
  </cols>
  <sheetData>
    <row r="2" spans="2:6" ht="21">
      <c r="B2" s="31"/>
      <c r="C2" s="31"/>
      <c r="D2" s="31" t="s">
        <v>16</v>
      </c>
      <c r="E2" s="31" t="s">
        <v>17</v>
      </c>
      <c r="F2" s="30">
        <v>2.61</v>
      </c>
    </row>
    <row r="3" spans="2:6" ht="21">
      <c r="B3" s="67" t="s">
        <v>280</v>
      </c>
      <c r="C3" s="31" t="s">
        <v>21</v>
      </c>
      <c r="D3" s="32">
        <f>წყალმომარაგება!L104</f>
        <v>0</v>
      </c>
      <c r="E3" s="33">
        <f t="shared" ref="E3:E10" si="0">D3/$F$2</f>
        <v>0</v>
      </c>
      <c r="F3" s="34"/>
    </row>
    <row r="4" spans="2:6" ht="21">
      <c r="B4" s="67" t="s">
        <v>280</v>
      </c>
      <c r="C4" s="31" t="s">
        <v>274</v>
      </c>
      <c r="D4" s="32">
        <f>'წყალმომარაგების სატუმბი'!L63</f>
        <v>0</v>
      </c>
      <c r="E4" s="33">
        <f t="shared" si="0"/>
        <v>0</v>
      </c>
      <c r="F4" s="34"/>
    </row>
    <row r="5" spans="2:6" ht="21">
      <c r="B5" s="67" t="s">
        <v>280</v>
      </c>
      <c r="C5" s="31" t="s">
        <v>275</v>
      </c>
      <c r="D5" s="32">
        <f>სანიაღვრე!L69</f>
        <v>0</v>
      </c>
      <c r="E5" s="33">
        <f t="shared" si="0"/>
        <v>0</v>
      </c>
      <c r="F5" s="34"/>
    </row>
    <row r="6" spans="2:6" ht="21">
      <c r="B6" s="67" t="s">
        <v>280</v>
      </c>
      <c r="C6" s="31" t="s">
        <v>279</v>
      </c>
      <c r="D6" s="32">
        <f>ხანძარქრობა!L121</f>
        <v>0</v>
      </c>
      <c r="E6" s="33">
        <f t="shared" si="0"/>
        <v>0</v>
      </c>
      <c r="F6" s="34"/>
    </row>
    <row r="7" spans="2:6" ht="21">
      <c r="B7" s="67" t="s">
        <v>280</v>
      </c>
      <c r="C7" s="31" t="s">
        <v>276</v>
      </c>
      <c r="D7" s="32">
        <f>ვენტილაცია!L51</f>
        <v>0</v>
      </c>
      <c r="E7" s="33">
        <f t="shared" si="0"/>
        <v>0</v>
      </c>
      <c r="F7" s="34"/>
    </row>
    <row r="8" spans="2:6" ht="21">
      <c r="B8" s="67" t="s">
        <v>280</v>
      </c>
      <c r="C8" s="31" t="s">
        <v>102</v>
      </c>
      <c r="D8" s="32">
        <f>'სახანძრო ვენტილაცია'!L85</f>
        <v>0</v>
      </c>
      <c r="E8" s="33">
        <f t="shared" si="0"/>
        <v>0</v>
      </c>
      <c r="F8" s="34"/>
    </row>
    <row r="9" spans="2:6" ht="21">
      <c r="B9" s="67" t="s">
        <v>280</v>
      </c>
      <c r="C9" s="31" t="s">
        <v>277</v>
      </c>
      <c r="D9" s="32">
        <f>ელექტროობა!L181</f>
        <v>0</v>
      </c>
      <c r="E9" s="33">
        <f t="shared" si="0"/>
        <v>0</v>
      </c>
      <c r="F9" s="34"/>
    </row>
    <row r="10" spans="2:6" ht="21">
      <c r="B10" s="67" t="s">
        <v>280</v>
      </c>
      <c r="C10" s="31" t="s">
        <v>278</v>
      </c>
      <c r="D10" s="32">
        <f>'სუსტი დენები'!L58</f>
        <v>0</v>
      </c>
      <c r="E10" s="33">
        <f t="shared" si="0"/>
        <v>0</v>
      </c>
      <c r="F10" s="34"/>
    </row>
    <row r="11" spans="2:6" ht="21">
      <c r="B11" s="67"/>
      <c r="C11" s="31" t="s">
        <v>8</v>
      </c>
      <c r="D11" s="31">
        <f>SUM(D3:D10)</f>
        <v>0</v>
      </c>
      <c r="E11" s="31">
        <f>SUM(E3:E10)</f>
        <v>0</v>
      </c>
      <c r="F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A52B-3906-4DC2-B0FB-2A7AEE42CD94}">
  <dimension ref="B2:BG104"/>
  <sheetViews>
    <sheetView showGridLines="0" zoomScale="118" zoomScaleNormal="115" workbookViewId="0">
      <selection activeCell="G95" sqref="G95"/>
    </sheetView>
  </sheetViews>
  <sheetFormatPr defaultRowHeight="14.4"/>
  <cols>
    <col min="3" max="3" width="43.77734375" bestFit="1" customWidth="1"/>
    <col min="7" max="7" width="10" bestFit="1" customWidth="1"/>
    <col min="9" max="9" width="10" bestFit="1" customWidth="1"/>
    <col min="12" max="12" width="10" bestFit="1" customWidth="1"/>
    <col min="15" max="15" width="9.21875" bestFit="1" customWidth="1"/>
  </cols>
  <sheetData>
    <row r="2" spans="2:57" s="4" customFormat="1" ht="15" customHeight="1">
      <c r="B2" s="68" t="s">
        <v>0</v>
      </c>
      <c r="C2" s="70" t="s">
        <v>1</v>
      </c>
      <c r="D2" s="72" t="s">
        <v>2</v>
      </c>
      <c r="E2" s="40" t="s">
        <v>3</v>
      </c>
      <c r="F2" s="1" t="s">
        <v>4</v>
      </c>
      <c r="G2" s="2"/>
      <c r="H2" s="1" t="s">
        <v>5</v>
      </c>
      <c r="I2" s="2"/>
      <c r="J2" s="3" t="s">
        <v>6</v>
      </c>
      <c r="K2" s="2"/>
      <c r="L2" s="74" t="s">
        <v>3</v>
      </c>
      <c r="R2" s="5"/>
      <c r="T2" s="5"/>
    </row>
    <row r="3" spans="2:57" s="4" customFormat="1" ht="15" customHeight="1">
      <c r="B3" s="69"/>
      <c r="C3" s="71"/>
      <c r="D3" s="73"/>
      <c r="E3" s="41"/>
      <c r="F3" s="6" t="s">
        <v>7</v>
      </c>
      <c r="G3" s="7" t="s">
        <v>8</v>
      </c>
      <c r="H3" s="6" t="s">
        <v>7</v>
      </c>
      <c r="I3" s="7" t="s">
        <v>8</v>
      </c>
      <c r="J3" s="6" t="s">
        <v>7</v>
      </c>
      <c r="K3" s="7" t="s">
        <v>8</v>
      </c>
      <c r="L3" s="75"/>
      <c r="R3" s="5"/>
      <c r="T3" s="5"/>
    </row>
    <row r="4" spans="2:57" s="43" customFormat="1"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4"/>
      <c r="N4" s="4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</row>
    <row r="5" spans="2:57" s="43" customFormat="1">
      <c r="B5" s="51"/>
      <c r="C5" s="52" t="s">
        <v>26</v>
      </c>
      <c r="D5" s="52"/>
      <c r="E5" s="53"/>
      <c r="F5" s="54"/>
      <c r="G5" s="53"/>
      <c r="H5" s="53"/>
      <c r="I5" s="53"/>
      <c r="J5" s="53"/>
      <c r="K5" s="53"/>
      <c r="L5" s="53"/>
      <c r="M5" s="4"/>
      <c r="N5" s="4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</row>
    <row r="6" spans="2:57" s="43" customFormat="1">
      <c r="B6" s="35"/>
      <c r="C6" s="11" t="s">
        <v>414</v>
      </c>
      <c r="D6" s="10" t="s">
        <v>415</v>
      </c>
      <c r="E6" s="55">
        <v>40</v>
      </c>
      <c r="F6" s="12"/>
      <c r="G6" s="12">
        <f t="shared" ref="G6" si="0">F6*E6</f>
        <v>0</v>
      </c>
      <c r="H6" s="12"/>
      <c r="I6" s="12">
        <f>H6*E6</f>
        <v>0</v>
      </c>
      <c r="J6" s="12"/>
      <c r="K6" s="12">
        <f>J6*E6</f>
        <v>0</v>
      </c>
      <c r="L6" s="12">
        <f>I6+G6+K6</f>
        <v>0</v>
      </c>
      <c r="M6" s="4"/>
      <c r="N6" s="4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</row>
    <row r="7" spans="2:57" s="43" customFormat="1">
      <c r="B7" s="35"/>
      <c r="C7" s="11" t="s">
        <v>416</v>
      </c>
      <c r="D7" s="10" t="s">
        <v>415</v>
      </c>
      <c r="E7" s="55">
        <v>4030</v>
      </c>
      <c r="F7" s="12"/>
      <c r="G7" s="12">
        <f t="shared" ref="G7:G19" si="1">F7*E7</f>
        <v>0</v>
      </c>
      <c r="H7" s="12"/>
      <c r="I7" s="12">
        <f t="shared" ref="I7:I19" si="2">H7*E7</f>
        <v>0</v>
      </c>
      <c r="J7" s="12"/>
      <c r="K7" s="12">
        <f t="shared" ref="K7:K19" si="3">J7*E7</f>
        <v>0</v>
      </c>
      <c r="L7" s="12">
        <f t="shared" ref="L7:L19" si="4">I7+G7+K7</f>
        <v>0</v>
      </c>
      <c r="M7" s="4"/>
      <c r="N7" s="4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</row>
    <row r="8" spans="2:57" s="43" customFormat="1">
      <c r="B8" s="35"/>
      <c r="C8" s="11" t="s">
        <v>417</v>
      </c>
      <c r="D8" s="10" t="s">
        <v>415</v>
      </c>
      <c r="E8" s="55">
        <v>290</v>
      </c>
      <c r="F8" s="12"/>
      <c r="G8" s="12">
        <f t="shared" si="1"/>
        <v>0</v>
      </c>
      <c r="H8" s="12"/>
      <c r="I8" s="12">
        <f t="shared" si="2"/>
        <v>0</v>
      </c>
      <c r="J8" s="12"/>
      <c r="K8" s="12">
        <f t="shared" si="3"/>
        <v>0</v>
      </c>
      <c r="L8" s="12">
        <f t="shared" si="4"/>
        <v>0</v>
      </c>
      <c r="M8" s="4"/>
      <c r="N8" s="4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</row>
    <row r="9" spans="2:57" s="43" customFormat="1">
      <c r="B9" s="35"/>
      <c r="C9" s="11" t="s">
        <v>418</v>
      </c>
      <c r="D9" s="10" t="s">
        <v>415</v>
      </c>
      <c r="E9" s="55">
        <v>125</v>
      </c>
      <c r="F9" s="12"/>
      <c r="G9" s="12">
        <f t="shared" si="1"/>
        <v>0</v>
      </c>
      <c r="H9" s="12"/>
      <c r="I9" s="12">
        <f t="shared" si="2"/>
        <v>0</v>
      </c>
      <c r="J9" s="12"/>
      <c r="K9" s="12">
        <f t="shared" si="3"/>
        <v>0</v>
      </c>
      <c r="L9" s="12">
        <f t="shared" si="4"/>
        <v>0</v>
      </c>
      <c r="M9" s="4"/>
      <c r="N9" s="4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</row>
    <row r="10" spans="2:57" s="43" customFormat="1">
      <c r="B10" s="35"/>
      <c r="C10" s="11" t="s">
        <v>419</v>
      </c>
      <c r="D10" s="10" t="s">
        <v>415</v>
      </c>
      <c r="E10" s="55">
        <v>28</v>
      </c>
      <c r="F10" s="12"/>
      <c r="G10" s="12">
        <f t="shared" si="1"/>
        <v>0</v>
      </c>
      <c r="H10" s="12"/>
      <c r="I10" s="12">
        <f t="shared" si="2"/>
        <v>0</v>
      </c>
      <c r="J10" s="12"/>
      <c r="K10" s="12">
        <f t="shared" si="3"/>
        <v>0</v>
      </c>
      <c r="L10" s="12">
        <f t="shared" si="4"/>
        <v>0</v>
      </c>
      <c r="M10" s="4"/>
      <c r="N10" s="4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</row>
    <row r="11" spans="2:57" s="43" customFormat="1">
      <c r="B11" s="35"/>
      <c r="C11" s="11" t="s">
        <v>420</v>
      </c>
      <c r="D11" s="10" t="s">
        <v>415</v>
      </c>
      <c r="E11" s="55">
        <v>57</v>
      </c>
      <c r="F11" s="12"/>
      <c r="G11" s="12">
        <f t="shared" si="1"/>
        <v>0</v>
      </c>
      <c r="H11" s="12"/>
      <c r="I11" s="12">
        <f t="shared" si="2"/>
        <v>0</v>
      </c>
      <c r="J11" s="12"/>
      <c r="K11" s="12">
        <f t="shared" si="3"/>
        <v>0</v>
      </c>
      <c r="L11" s="12">
        <f t="shared" si="4"/>
        <v>0</v>
      </c>
      <c r="M11" s="4"/>
      <c r="N11" s="4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</row>
    <row r="12" spans="2:57" s="43" customFormat="1">
      <c r="B12" s="35"/>
      <c r="C12" s="11" t="s">
        <v>421</v>
      </c>
      <c r="D12" s="10" t="s">
        <v>415</v>
      </c>
      <c r="E12" s="55">
        <v>28</v>
      </c>
      <c r="F12" s="12"/>
      <c r="G12" s="12">
        <f t="shared" si="1"/>
        <v>0</v>
      </c>
      <c r="H12" s="12"/>
      <c r="I12" s="12">
        <f t="shared" si="2"/>
        <v>0</v>
      </c>
      <c r="J12" s="12"/>
      <c r="K12" s="12">
        <f t="shared" si="3"/>
        <v>0</v>
      </c>
      <c r="L12" s="12">
        <f t="shared" si="4"/>
        <v>0</v>
      </c>
      <c r="M12" s="4"/>
      <c r="N12" s="4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</row>
    <row r="13" spans="2:57" s="43" customFormat="1">
      <c r="B13" s="35"/>
      <c r="C13" s="11" t="s">
        <v>474</v>
      </c>
      <c r="D13" s="10" t="s">
        <v>415</v>
      </c>
      <c r="E13" s="55">
        <f>E12</f>
        <v>28</v>
      </c>
      <c r="F13" s="12"/>
      <c r="G13" s="12">
        <f t="shared" si="1"/>
        <v>0</v>
      </c>
      <c r="H13" s="12"/>
      <c r="I13" s="12">
        <f t="shared" si="2"/>
        <v>0</v>
      </c>
      <c r="J13" s="12"/>
      <c r="K13" s="12">
        <f t="shared" si="3"/>
        <v>0</v>
      </c>
      <c r="L13" s="12">
        <f t="shared" si="4"/>
        <v>0</v>
      </c>
      <c r="M13" s="4"/>
      <c r="N13" s="4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</row>
    <row r="14" spans="2:57" s="43" customFormat="1">
      <c r="B14" s="35"/>
      <c r="C14" s="11" t="s">
        <v>469</v>
      </c>
      <c r="D14" s="10" t="s">
        <v>415</v>
      </c>
      <c r="E14" s="55">
        <f>E11</f>
        <v>57</v>
      </c>
      <c r="F14" s="12"/>
      <c r="G14" s="12">
        <f t="shared" si="1"/>
        <v>0</v>
      </c>
      <c r="H14" s="12"/>
      <c r="I14" s="12">
        <f t="shared" si="2"/>
        <v>0</v>
      </c>
      <c r="J14" s="12"/>
      <c r="K14" s="12">
        <f t="shared" si="3"/>
        <v>0</v>
      </c>
      <c r="L14" s="12">
        <f t="shared" si="4"/>
        <v>0</v>
      </c>
      <c r="M14" s="4"/>
      <c r="N14" s="4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</row>
    <row r="15" spans="2:57" s="43" customFormat="1">
      <c r="B15" s="35"/>
      <c r="C15" s="11" t="s">
        <v>470</v>
      </c>
      <c r="D15" s="10" t="s">
        <v>415</v>
      </c>
      <c r="E15" s="55">
        <f>E10</f>
        <v>28</v>
      </c>
      <c r="F15" s="12"/>
      <c r="G15" s="12">
        <f t="shared" si="1"/>
        <v>0</v>
      </c>
      <c r="H15" s="12"/>
      <c r="I15" s="12">
        <f t="shared" si="2"/>
        <v>0</v>
      </c>
      <c r="J15" s="12"/>
      <c r="K15" s="12">
        <f t="shared" si="3"/>
        <v>0</v>
      </c>
      <c r="L15" s="12">
        <f t="shared" si="4"/>
        <v>0</v>
      </c>
      <c r="M15" s="4"/>
      <c r="N15" s="4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</row>
    <row r="16" spans="2:57" s="43" customFormat="1">
      <c r="B16" s="35"/>
      <c r="C16" s="11" t="s">
        <v>471</v>
      </c>
      <c r="D16" s="10" t="s">
        <v>415</v>
      </c>
      <c r="E16" s="55">
        <f>E9</f>
        <v>125</v>
      </c>
      <c r="F16" s="12"/>
      <c r="G16" s="12">
        <f t="shared" si="1"/>
        <v>0</v>
      </c>
      <c r="H16" s="12"/>
      <c r="I16" s="12">
        <f t="shared" si="2"/>
        <v>0</v>
      </c>
      <c r="J16" s="12"/>
      <c r="K16" s="12">
        <f t="shared" si="3"/>
        <v>0</v>
      </c>
      <c r="L16" s="12">
        <f t="shared" si="4"/>
        <v>0</v>
      </c>
      <c r="M16" s="4"/>
      <c r="N16" s="4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</row>
    <row r="17" spans="2:57" s="43" customFormat="1">
      <c r="B17" s="35"/>
      <c r="C17" s="11" t="s">
        <v>472</v>
      </c>
      <c r="D17" s="10" t="s">
        <v>415</v>
      </c>
      <c r="E17" s="55">
        <f>E8</f>
        <v>290</v>
      </c>
      <c r="F17" s="12"/>
      <c r="G17" s="12">
        <f t="shared" si="1"/>
        <v>0</v>
      </c>
      <c r="H17" s="12"/>
      <c r="I17" s="12">
        <f t="shared" si="2"/>
        <v>0</v>
      </c>
      <c r="J17" s="12"/>
      <c r="K17" s="12">
        <f t="shared" si="3"/>
        <v>0</v>
      </c>
      <c r="L17" s="12">
        <f t="shared" si="4"/>
        <v>0</v>
      </c>
      <c r="M17" s="4"/>
      <c r="N17" s="4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</row>
    <row r="18" spans="2:57" s="43" customFormat="1">
      <c r="B18" s="35"/>
      <c r="C18" s="11" t="s">
        <v>473</v>
      </c>
      <c r="D18" s="10" t="s">
        <v>415</v>
      </c>
      <c r="E18" s="55">
        <f>E7</f>
        <v>4030</v>
      </c>
      <c r="F18" s="12"/>
      <c r="G18" s="12">
        <f t="shared" si="1"/>
        <v>0</v>
      </c>
      <c r="H18" s="12"/>
      <c r="I18" s="12">
        <f t="shared" si="2"/>
        <v>0</v>
      </c>
      <c r="J18" s="12"/>
      <c r="K18" s="12">
        <f t="shared" si="3"/>
        <v>0</v>
      </c>
      <c r="L18" s="12">
        <f t="shared" si="4"/>
        <v>0</v>
      </c>
      <c r="M18" s="4"/>
      <c r="N18" s="4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</row>
    <row r="19" spans="2:57" s="43" customFormat="1">
      <c r="B19" s="35"/>
      <c r="C19" s="11" t="s">
        <v>475</v>
      </c>
      <c r="D19" s="10" t="s">
        <v>415</v>
      </c>
      <c r="E19" s="55">
        <f>E6</f>
        <v>40</v>
      </c>
      <c r="F19" s="12"/>
      <c r="G19" s="12">
        <f t="shared" si="1"/>
        <v>0</v>
      </c>
      <c r="H19" s="12"/>
      <c r="I19" s="12">
        <f t="shared" si="2"/>
        <v>0</v>
      </c>
      <c r="J19" s="12"/>
      <c r="K19" s="12">
        <f t="shared" si="3"/>
        <v>0</v>
      </c>
      <c r="L19" s="12">
        <f t="shared" si="4"/>
        <v>0</v>
      </c>
      <c r="M19" s="4"/>
      <c r="N19" s="4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</row>
    <row r="20" spans="2:57" s="43" customFormat="1">
      <c r="B20" s="51"/>
      <c r="C20" s="52" t="s">
        <v>422</v>
      </c>
      <c r="D20" s="52"/>
      <c r="E20" s="53"/>
      <c r="F20" s="54"/>
      <c r="G20" s="53"/>
      <c r="H20" s="53"/>
      <c r="I20" s="53"/>
      <c r="J20" s="53"/>
      <c r="K20" s="53"/>
      <c r="L20" s="53"/>
      <c r="M20" s="4"/>
      <c r="N20" s="4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</row>
    <row r="21" spans="2:57" s="43" customFormat="1">
      <c r="B21" s="35"/>
      <c r="C21" s="11" t="s">
        <v>423</v>
      </c>
      <c r="D21" s="10" t="s">
        <v>10</v>
      </c>
      <c r="E21" s="55">
        <v>63</v>
      </c>
      <c r="F21" s="12"/>
      <c r="G21" s="12">
        <f t="shared" ref="G21:G26" si="5">F21*E21</f>
        <v>0</v>
      </c>
      <c r="H21" s="12"/>
      <c r="I21" s="12">
        <f t="shared" ref="I21:I26" si="6">H21*E21</f>
        <v>0</v>
      </c>
      <c r="J21" s="12"/>
      <c r="K21" s="12">
        <f t="shared" ref="K21:K26" si="7">J21*E21</f>
        <v>0</v>
      </c>
      <c r="L21" s="12">
        <f t="shared" ref="L21:L26" si="8">I21+G21+K21</f>
        <v>0</v>
      </c>
      <c r="M21" s="4"/>
      <c r="N21" s="4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</row>
    <row r="22" spans="2:57" s="43" customFormat="1">
      <c r="B22" s="35"/>
      <c r="C22" s="11" t="s">
        <v>424</v>
      </c>
      <c r="D22" s="10" t="s">
        <v>10</v>
      </c>
      <c r="E22" s="55">
        <v>1200</v>
      </c>
      <c r="F22" s="12"/>
      <c r="G22" s="12">
        <f t="shared" si="5"/>
        <v>0</v>
      </c>
      <c r="H22" s="12"/>
      <c r="I22" s="12">
        <f t="shared" si="6"/>
        <v>0</v>
      </c>
      <c r="J22" s="12"/>
      <c r="K22" s="12">
        <f t="shared" si="7"/>
        <v>0</v>
      </c>
      <c r="L22" s="12">
        <f t="shared" si="8"/>
        <v>0</v>
      </c>
      <c r="M22" s="4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</row>
    <row r="23" spans="2:57" s="43" customFormat="1">
      <c r="B23" s="35"/>
      <c r="C23" s="11" t="s">
        <v>425</v>
      </c>
      <c r="D23" s="10" t="s">
        <v>10</v>
      </c>
      <c r="E23" s="55">
        <v>77</v>
      </c>
      <c r="F23" s="12"/>
      <c r="G23" s="12">
        <f t="shared" si="5"/>
        <v>0</v>
      </c>
      <c r="H23" s="12"/>
      <c r="I23" s="12">
        <f t="shared" si="6"/>
        <v>0</v>
      </c>
      <c r="J23" s="12"/>
      <c r="K23" s="12">
        <f t="shared" si="7"/>
        <v>0</v>
      </c>
      <c r="L23" s="12">
        <f t="shared" si="8"/>
        <v>0</v>
      </c>
      <c r="M23" s="4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</row>
    <row r="24" spans="2:57" s="43" customFormat="1">
      <c r="B24" s="35"/>
      <c r="C24" s="11" t="s">
        <v>426</v>
      </c>
      <c r="D24" s="10" t="s">
        <v>10</v>
      </c>
      <c r="E24" s="55">
        <v>51</v>
      </c>
      <c r="F24" s="12"/>
      <c r="G24" s="12">
        <f t="shared" si="5"/>
        <v>0</v>
      </c>
      <c r="H24" s="12"/>
      <c r="I24" s="12">
        <f t="shared" si="6"/>
        <v>0</v>
      </c>
      <c r="J24" s="12"/>
      <c r="K24" s="12">
        <f t="shared" si="7"/>
        <v>0</v>
      </c>
      <c r="L24" s="12">
        <f t="shared" si="8"/>
        <v>0</v>
      </c>
      <c r="M24" s="4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</row>
    <row r="25" spans="2:57" s="43" customFormat="1">
      <c r="B25" s="35"/>
      <c r="C25" s="11" t="s">
        <v>427</v>
      </c>
      <c r="D25" s="10" t="s">
        <v>10</v>
      </c>
      <c r="E25" s="55">
        <v>4</v>
      </c>
      <c r="F25" s="12"/>
      <c r="G25" s="12">
        <f t="shared" si="5"/>
        <v>0</v>
      </c>
      <c r="H25" s="12"/>
      <c r="I25" s="12">
        <f t="shared" si="6"/>
        <v>0</v>
      </c>
      <c r="J25" s="12"/>
      <c r="K25" s="12">
        <f t="shared" si="7"/>
        <v>0</v>
      </c>
      <c r="L25" s="12">
        <f t="shared" si="8"/>
        <v>0</v>
      </c>
      <c r="M25" s="4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</row>
    <row r="26" spans="2:57" s="43" customFormat="1">
      <c r="B26" s="35"/>
      <c r="C26" s="11" t="s">
        <v>428</v>
      </c>
      <c r="D26" s="10" t="s">
        <v>10</v>
      </c>
      <c r="E26" s="55">
        <v>3</v>
      </c>
      <c r="F26" s="12"/>
      <c r="G26" s="12">
        <f t="shared" si="5"/>
        <v>0</v>
      </c>
      <c r="H26" s="12"/>
      <c r="I26" s="12">
        <f t="shared" si="6"/>
        <v>0</v>
      </c>
      <c r="J26" s="12"/>
      <c r="K26" s="12">
        <f t="shared" si="7"/>
        <v>0</v>
      </c>
      <c r="L26" s="12">
        <f t="shared" si="8"/>
        <v>0</v>
      </c>
      <c r="M26" s="4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</row>
    <row r="27" spans="2:57" s="43" customFormat="1">
      <c r="B27" s="51"/>
      <c r="C27" s="52" t="s">
        <v>429</v>
      </c>
      <c r="D27" s="52"/>
      <c r="E27" s="53"/>
      <c r="F27" s="54"/>
      <c r="G27" s="53"/>
      <c r="H27" s="53"/>
      <c r="I27" s="53"/>
      <c r="J27" s="53"/>
      <c r="K27" s="53"/>
      <c r="L27" s="53"/>
      <c r="M27" s="4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</row>
    <row r="28" spans="2:57" s="43" customFormat="1">
      <c r="B28" s="35"/>
      <c r="C28" s="11" t="s">
        <v>430</v>
      </c>
      <c r="D28" s="10" t="s">
        <v>10</v>
      </c>
      <c r="E28" s="55">
        <v>12</v>
      </c>
      <c r="F28" s="12"/>
      <c r="G28" s="12">
        <f t="shared" ref="G28:G32" si="9">F28*E28</f>
        <v>0</v>
      </c>
      <c r="H28" s="12"/>
      <c r="I28" s="12">
        <f t="shared" ref="I28:I34" si="10">H28*E28</f>
        <v>0</v>
      </c>
      <c r="J28" s="12"/>
      <c r="K28" s="12">
        <f t="shared" ref="K28:K34" si="11">J28*E28</f>
        <v>0</v>
      </c>
      <c r="L28" s="12">
        <f t="shared" ref="L28:L34" si="12">I28+G28+K28</f>
        <v>0</v>
      </c>
      <c r="M28" s="4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</row>
    <row r="29" spans="2:57" s="43" customFormat="1">
      <c r="B29" s="35"/>
      <c r="C29" s="11" t="s">
        <v>431</v>
      </c>
      <c r="D29" s="10" t="s">
        <v>10</v>
      </c>
      <c r="E29" s="55">
        <v>166</v>
      </c>
      <c r="F29" s="12"/>
      <c r="G29" s="12">
        <f t="shared" si="9"/>
        <v>0</v>
      </c>
      <c r="H29" s="12"/>
      <c r="I29" s="12">
        <f t="shared" si="10"/>
        <v>0</v>
      </c>
      <c r="J29" s="12"/>
      <c r="K29" s="12">
        <f t="shared" si="11"/>
        <v>0</v>
      </c>
      <c r="L29" s="12">
        <f t="shared" si="12"/>
        <v>0</v>
      </c>
      <c r="M29" s="4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</row>
    <row r="30" spans="2:57" s="43" customFormat="1">
      <c r="B30" s="35"/>
      <c r="C30" s="11" t="s">
        <v>432</v>
      </c>
      <c r="D30" s="10" t="s">
        <v>10</v>
      </c>
      <c r="E30" s="55">
        <v>11</v>
      </c>
      <c r="F30" s="12"/>
      <c r="G30" s="12">
        <f t="shared" si="9"/>
        <v>0</v>
      </c>
      <c r="H30" s="12"/>
      <c r="I30" s="12">
        <f t="shared" si="10"/>
        <v>0</v>
      </c>
      <c r="J30" s="12"/>
      <c r="K30" s="12">
        <f t="shared" si="11"/>
        <v>0</v>
      </c>
      <c r="L30" s="12">
        <f t="shared" si="12"/>
        <v>0</v>
      </c>
      <c r="M30" s="4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</row>
    <row r="31" spans="2:57" s="43" customFormat="1">
      <c r="B31" s="35"/>
      <c r="C31" s="11" t="s">
        <v>433</v>
      </c>
      <c r="D31" s="10" t="s">
        <v>10</v>
      </c>
      <c r="E31" s="55">
        <v>5</v>
      </c>
      <c r="F31" s="12"/>
      <c r="G31" s="12">
        <f t="shared" si="9"/>
        <v>0</v>
      </c>
      <c r="H31" s="12"/>
      <c r="I31" s="12">
        <f t="shared" si="10"/>
        <v>0</v>
      </c>
      <c r="J31" s="12"/>
      <c r="K31" s="12">
        <f t="shared" si="11"/>
        <v>0</v>
      </c>
      <c r="L31" s="12">
        <f t="shared" si="12"/>
        <v>0</v>
      </c>
      <c r="M31" s="4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</row>
    <row r="32" spans="2:57" s="43" customFormat="1">
      <c r="B32" s="35"/>
      <c r="C32" s="11" t="s">
        <v>434</v>
      </c>
      <c r="D32" s="10" t="s">
        <v>10</v>
      </c>
      <c r="E32" s="55">
        <v>8</v>
      </c>
      <c r="F32" s="12"/>
      <c r="G32" s="12">
        <f t="shared" si="9"/>
        <v>0</v>
      </c>
      <c r="H32" s="12"/>
      <c r="I32" s="12">
        <f t="shared" si="10"/>
        <v>0</v>
      </c>
      <c r="J32" s="12"/>
      <c r="K32" s="12">
        <f t="shared" si="11"/>
        <v>0</v>
      </c>
      <c r="L32" s="12">
        <f t="shared" si="12"/>
        <v>0</v>
      </c>
      <c r="M32" s="4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</row>
    <row r="33" spans="2:57" s="43" customFormat="1">
      <c r="B33" s="35"/>
      <c r="C33" s="11" t="s">
        <v>435</v>
      </c>
      <c r="D33" s="10" t="s">
        <v>10</v>
      </c>
      <c r="E33" s="55">
        <v>8</v>
      </c>
      <c r="F33" s="12"/>
      <c r="G33" s="12">
        <f t="shared" ref="G33:G34" si="13">F33*E33</f>
        <v>0</v>
      </c>
      <c r="H33" s="12"/>
      <c r="I33" s="12">
        <f t="shared" si="10"/>
        <v>0</v>
      </c>
      <c r="J33" s="12"/>
      <c r="K33" s="12">
        <f t="shared" si="11"/>
        <v>0</v>
      </c>
      <c r="L33" s="12">
        <f t="shared" si="12"/>
        <v>0</v>
      </c>
      <c r="M33" s="4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</row>
    <row r="34" spans="2:57" s="43" customFormat="1">
      <c r="B34" s="35"/>
      <c r="C34" s="11" t="s">
        <v>436</v>
      </c>
      <c r="D34" s="10" t="s">
        <v>10</v>
      </c>
      <c r="E34" s="55">
        <v>1</v>
      </c>
      <c r="F34" s="12"/>
      <c r="G34" s="12">
        <f t="shared" si="13"/>
        <v>0</v>
      </c>
      <c r="H34" s="12"/>
      <c r="I34" s="12">
        <f t="shared" si="10"/>
        <v>0</v>
      </c>
      <c r="J34" s="12"/>
      <c r="K34" s="12">
        <f t="shared" si="11"/>
        <v>0</v>
      </c>
      <c r="L34" s="12">
        <f t="shared" si="12"/>
        <v>0</v>
      </c>
      <c r="M34" s="4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</row>
    <row r="35" spans="2:57" s="43" customFormat="1">
      <c r="B35" s="51"/>
      <c r="C35" s="52" t="s">
        <v>437</v>
      </c>
      <c r="D35" s="52"/>
      <c r="E35" s="53"/>
      <c r="F35" s="54"/>
      <c r="G35" s="53"/>
      <c r="H35" s="53"/>
      <c r="I35" s="53"/>
      <c r="J35" s="53"/>
      <c r="K35" s="53"/>
      <c r="L35" s="53"/>
      <c r="M35" s="4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</row>
    <row r="36" spans="2:57" s="43" customFormat="1">
      <c r="B36" s="35"/>
      <c r="C36" s="11" t="s">
        <v>438</v>
      </c>
      <c r="D36" s="10" t="s">
        <v>10</v>
      </c>
      <c r="E36" s="55">
        <v>18</v>
      </c>
      <c r="F36" s="12"/>
      <c r="G36" s="12">
        <f t="shared" ref="G36:G39" si="14">F36*E36</f>
        <v>0</v>
      </c>
      <c r="H36" s="12"/>
      <c r="I36" s="12">
        <f t="shared" ref="I36:I39" si="15">H36*E36</f>
        <v>0</v>
      </c>
      <c r="J36" s="12"/>
      <c r="K36" s="12">
        <f t="shared" ref="K36:K39" si="16">J36*E36</f>
        <v>0</v>
      </c>
      <c r="L36" s="12">
        <f t="shared" ref="L36:L39" si="17">I36+G36+K36</f>
        <v>0</v>
      </c>
      <c r="M36" s="4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</row>
    <row r="37" spans="2:57" s="43" customFormat="1">
      <c r="B37" s="35"/>
      <c r="C37" s="11" t="s">
        <v>439</v>
      </c>
      <c r="D37" s="10" t="s">
        <v>10</v>
      </c>
      <c r="E37" s="55">
        <v>2</v>
      </c>
      <c r="F37" s="12"/>
      <c r="G37" s="12">
        <f t="shared" si="14"/>
        <v>0</v>
      </c>
      <c r="H37" s="12"/>
      <c r="I37" s="12">
        <f t="shared" si="15"/>
        <v>0</v>
      </c>
      <c r="J37" s="12"/>
      <c r="K37" s="12">
        <f t="shared" si="16"/>
        <v>0</v>
      </c>
      <c r="L37" s="12">
        <f t="shared" si="17"/>
        <v>0</v>
      </c>
      <c r="M37" s="4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</row>
    <row r="38" spans="2:57" s="43" customFormat="1">
      <c r="B38" s="35"/>
      <c r="C38" s="11" t="s">
        <v>440</v>
      </c>
      <c r="D38" s="10" t="s">
        <v>10</v>
      </c>
      <c r="E38" s="55">
        <v>2</v>
      </c>
      <c r="F38" s="12"/>
      <c r="G38" s="12">
        <f t="shared" si="14"/>
        <v>0</v>
      </c>
      <c r="H38" s="12"/>
      <c r="I38" s="12">
        <f t="shared" si="15"/>
        <v>0</v>
      </c>
      <c r="J38" s="12"/>
      <c r="K38" s="12">
        <f t="shared" si="16"/>
        <v>0</v>
      </c>
      <c r="L38" s="12">
        <f t="shared" si="17"/>
        <v>0</v>
      </c>
      <c r="M38" s="4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</row>
    <row r="39" spans="2:57" s="43" customFormat="1">
      <c r="B39" s="35"/>
      <c r="C39" s="11" t="s">
        <v>441</v>
      </c>
      <c r="D39" s="10" t="s">
        <v>10</v>
      </c>
      <c r="E39" s="55">
        <v>1</v>
      </c>
      <c r="F39" s="12"/>
      <c r="G39" s="12">
        <f t="shared" si="14"/>
        <v>0</v>
      </c>
      <c r="H39" s="12"/>
      <c r="I39" s="12">
        <f t="shared" si="15"/>
        <v>0</v>
      </c>
      <c r="J39" s="12"/>
      <c r="K39" s="12">
        <f t="shared" si="16"/>
        <v>0</v>
      </c>
      <c r="L39" s="12">
        <f t="shared" si="17"/>
        <v>0</v>
      </c>
      <c r="M39" s="4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</row>
    <row r="40" spans="2:57" s="43" customFormat="1">
      <c r="B40" s="51"/>
      <c r="C40" s="52" t="s">
        <v>442</v>
      </c>
      <c r="D40" s="52"/>
      <c r="E40" s="53"/>
      <c r="F40" s="54"/>
      <c r="G40" s="53"/>
      <c r="H40" s="53"/>
      <c r="I40" s="53"/>
      <c r="J40" s="53"/>
      <c r="K40" s="53"/>
      <c r="L40" s="53"/>
      <c r="M40" s="4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</row>
    <row r="41" spans="2:57" s="43" customFormat="1">
      <c r="B41" s="35"/>
      <c r="C41" s="11" t="s">
        <v>443</v>
      </c>
      <c r="D41" s="10" t="s">
        <v>10</v>
      </c>
      <c r="E41" s="55">
        <v>166</v>
      </c>
      <c r="F41" s="12"/>
      <c r="G41" s="12">
        <f t="shared" ref="G41:G46" si="18">F41*E41</f>
        <v>0</v>
      </c>
      <c r="H41" s="12"/>
      <c r="I41" s="12">
        <f t="shared" ref="I41:I46" si="19">H41*E41</f>
        <v>0</v>
      </c>
      <c r="J41" s="12"/>
      <c r="K41" s="12">
        <f t="shared" ref="K41:K46" si="20">J41*E41</f>
        <v>0</v>
      </c>
      <c r="L41" s="12">
        <f t="shared" ref="L41:L46" si="21">I41+G41+K41</f>
        <v>0</v>
      </c>
      <c r="M41" s="4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</row>
    <row r="42" spans="2:57" s="43" customFormat="1">
      <c r="B42" s="35"/>
      <c r="C42" s="11" t="s">
        <v>444</v>
      </c>
      <c r="D42" s="10" t="s">
        <v>10</v>
      </c>
      <c r="E42" s="55">
        <v>11</v>
      </c>
      <c r="F42" s="12"/>
      <c r="G42" s="12">
        <f t="shared" si="18"/>
        <v>0</v>
      </c>
      <c r="H42" s="12"/>
      <c r="I42" s="12">
        <f t="shared" si="19"/>
        <v>0</v>
      </c>
      <c r="J42" s="12"/>
      <c r="K42" s="12">
        <f t="shared" si="20"/>
        <v>0</v>
      </c>
      <c r="L42" s="12">
        <f t="shared" si="21"/>
        <v>0</v>
      </c>
      <c r="M42" s="4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</row>
    <row r="43" spans="2:57" s="43" customFormat="1">
      <c r="B43" s="35"/>
      <c r="C43" s="11" t="s">
        <v>445</v>
      </c>
      <c r="D43" s="10" t="s">
        <v>10</v>
      </c>
      <c r="E43" s="55">
        <v>23</v>
      </c>
      <c r="F43" s="12"/>
      <c r="G43" s="12">
        <f t="shared" si="18"/>
        <v>0</v>
      </c>
      <c r="H43" s="12"/>
      <c r="I43" s="12">
        <f t="shared" si="19"/>
        <v>0</v>
      </c>
      <c r="J43" s="12"/>
      <c r="K43" s="12">
        <f t="shared" si="20"/>
        <v>0</v>
      </c>
      <c r="L43" s="12">
        <f t="shared" si="21"/>
        <v>0</v>
      </c>
      <c r="M43" s="4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</row>
    <row r="44" spans="2:57" s="43" customFormat="1">
      <c r="B44" s="35"/>
      <c r="C44" s="11" t="s">
        <v>446</v>
      </c>
      <c r="D44" s="10" t="s">
        <v>10</v>
      </c>
      <c r="E44" s="55">
        <v>23</v>
      </c>
      <c r="F44" s="12"/>
      <c r="G44" s="12">
        <f t="shared" si="18"/>
        <v>0</v>
      </c>
      <c r="H44" s="12"/>
      <c r="I44" s="12">
        <f t="shared" si="19"/>
        <v>0</v>
      </c>
      <c r="J44" s="12"/>
      <c r="K44" s="12">
        <f t="shared" si="20"/>
        <v>0</v>
      </c>
      <c r="L44" s="12">
        <f t="shared" si="21"/>
        <v>0</v>
      </c>
      <c r="M44" s="4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</row>
    <row r="45" spans="2:57" s="43" customFormat="1">
      <c r="B45" s="35"/>
      <c r="C45" s="11" t="s">
        <v>447</v>
      </c>
      <c r="D45" s="10" t="s">
        <v>10</v>
      </c>
      <c r="E45" s="55">
        <v>23</v>
      </c>
      <c r="F45" s="12"/>
      <c r="G45" s="12">
        <f t="shared" si="18"/>
        <v>0</v>
      </c>
      <c r="H45" s="12"/>
      <c r="I45" s="12">
        <f t="shared" si="19"/>
        <v>0</v>
      </c>
      <c r="J45" s="12"/>
      <c r="K45" s="12">
        <f t="shared" si="20"/>
        <v>0</v>
      </c>
      <c r="L45" s="12">
        <f t="shared" si="21"/>
        <v>0</v>
      </c>
      <c r="M45" s="4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</row>
    <row r="46" spans="2:57" s="43" customFormat="1">
      <c r="B46" s="35"/>
      <c r="C46" s="11" t="s">
        <v>448</v>
      </c>
      <c r="D46" s="10" t="s">
        <v>10</v>
      </c>
      <c r="E46" s="55">
        <v>25</v>
      </c>
      <c r="F46" s="12"/>
      <c r="G46" s="12">
        <f t="shared" si="18"/>
        <v>0</v>
      </c>
      <c r="H46" s="12"/>
      <c r="I46" s="12">
        <f t="shared" si="19"/>
        <v>0</v>
      </c>
      <c r="J46" s="12"/>
      <c r="K46" s="12">
        <f t="shared" si="20"/>
        <v>0</v>
      </c>
      <c r="L46" s="12">
        <f t="shared" si="21"/>
        <v>0</v>
      </c>
      <c r="M46" s="4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</row>
    <row r="47" spans="2:57" s="43" customFormat="1">
      <c r="B47" s="51"/>
      <c r="C47" s="52" t="s">
        <v>23</v>
      </c>
      <c r="D47" s="52"/>
      <c r="E47" s="53"/>
      <c r="F47" s="54"/>
      <c r="G47" s="53"/>
      <c r="H47" s="53"/>
      <c r="I47" s="53"/>
      <c r="J47" s="53"/>
      <c r="K47" s="53"/>
      <c r="L47" s="53"/>
      <c r="M47" s="4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</row>
    <row r="48" spans="2:57" s="43" customFormat="1">
      <c r="B48" s="35"/>
      <c r="C48" s="11" t="s">
        <v>449</v>
      </c>
      <c r="D48" s="10" t="s">
        <v>24</v>
      </c>
      <c r="E48" s="55">
        <v>313.2</v>
      </c>
      <c r="F48" s="12"/>
      <c r="G48" s="12">
        <f t="shared" ref="G48:G69" si="22">F48*E48</f>
        <v>0</v>
      </c>
      <c r="H48" s="12"/>
      <c r="I48" s="12">
        <f t="shared" ref="I48:I69" si="23">H48*E48</f>
        <v>0</v>
      </c>
      <c r="J48" s="12"/>
      <c r="K48" s="12">
        <f t="shared" ref="K48:K69" si="24">J48*E48</f>
        <v>0</v>
      </c>
      <c r="L48" s="12">
        <f t="shared" ref="L48:L69" si="25">I48+G48+K48</f>
        <v>0</v>
      </c>
      <c r="M48" s="4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</row>
    <row r="49" spans="2:57" s="43" customFormat="1">
      <c r="B49" s="35"/>
      <c r="C49" s="11" t="s">
        <v>450</v>
      </c>
      <c r="D49" s="10" t="s">
        <v>24</v>
      </c>
      <c r="E49" s="55">
        <v>1400</v>
      </c>
      <c r="F49" s="12"/>
      <c r="G49" s="12">
        <f t="shared" si="22"/>
        <v>0</v>
      </c>
      <c r="H49" s="12"/>
      <c r="I49" s="12">
        <f t="shared" si="23"/>
        <v>0</v>
      </c>
      <c r="J49" s="12"/>
      <c r="K49" s="12">
        <f t="shared" si="24"/>
        <v>0</v>
      </c>
      <c r="L49" s="12">
        <f t="shared" si="25"/>
        <v>0</v>
      </c>
      <c r="M49" s="4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</row>
    <row r="50" spans="2:57" s="43" customFormat="1">
      <c r="B50" s="35"/>
      <c r="C50" s="11" t="s">
        <v>451</v>
      </c>
      <c r="D50" s="10" t="s">
        <v>24</v>
      </c>
      <c r="E50" s="55">
        <v>114</v>
      </c>
      <c r="F50" s="12"/>
      <c r="G50" s="12">
        <f t="shared" si="22"/>
        <v>0</v>
      </c>
      <c r="H50" s="12"/>
      <c r="I50" s="12">
        <f t="shared" si="23"/>
        <v>0</v>
      </c>
      <c r="J50" s="12"/>
      <c r="K50" s="12">
        <f t="shared" si="24"/>
        <v>0</v>
      </c>
      <c r="L50" s="12">
        <f t="shared" si="25"/>
        <v>0</v>
      </c>
      <c r="M50" s="4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</row>
    <row r="51" spans="2:57" s="43" customFormat="1">
      <c r="B51" s="35"/>
      <c r="C51" s="11" t="s">
        <v>452</v>
      </c>
      <c r="D51" s="10" t="s">
        <v>10</v>
      </c>
      <c r="E51" s="55">
        <v>12</v>
      </c>
      <c r="F51" s="12"/>
      <c r="G51" s="12">
        <f t="shared" si="22"/>
        <v>0</v>
      </c>
      <c r="H51" s="12"/>
      <c r="I51" s="12">
        <f t="shared" si="23"/>
        <v>0</v>
      </c>
      <c r="J51" s="12"/>
      <c r="K51" s="12">
        <f t="shared" si="24"/>
        <v>0</v>
      </c>
      <c r="L51" s="12">
        <f t="shared" si="25"/>
        <v>0</v>
      </c>
      <c r="M51" s="4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</row>
    <row r="52" spans="2:57" s="43" customFormat="1">
      <c r="B52" s="35"/>
      <c r="C52" s="11" t="s">
        <v>453</v>
      </c>
      <c r="D52" s="10" t="s">
        <v>10</v>
      </c>
      <c r="E52" s="55">
        <v>352</v>
      </c>
      <c r="F52" s="12"/>
      <c r="G52" s="12">
        <f t="shared" si="22"/>
        <v>0</v>
      </c>
      <c r="H52" s="12"/>
      <c r="I52" s="12">
        <f t="shared" si="23"/>
        <v>0</v>
      </c>
      <c r="J52" s="12"/>
      <c r="K52" s="12">
        <f t="shared" si="24"/>
        <v>0</v>
      </c>
      <c r="L52" s="12">
        <f t="shared" si="25"/>
        <v>0</v>
      </c>
      <c r="M52" s="4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</row>
    <row r="53" spans="2:57" s="43" customFormat="1">
      <c r="B53" s="35"/>
      <c r="C53" s="11" t="s">
        <v>454</v>
      </c>
      <c r="D53" s="10" t="s">
        <v>10</v>
      </c>
      <c r="E53" s="55">
        <v>187</v>
      </c>
      <c r="F53" s="12"/>
      <c r="G53" s="12">
        <f t="shared" si="22"/>
        <v>0</v>
      </c>
      <c r="H53" s="12"/>
      <c r="I53" s="12">
        <f t="shared" si="23"/>
        <v>0</v>
      </c>
      <c r="J53" s="12"/>
      <c r="K53" s="12">
        <f t="shared" si="24"/>
        <v>0</v>
      </c>
      <c r="L53" s="12">
        <f t="shared" si="25"/>
        <v>0</v>
      </c>
      <c r="M53" s="4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</row>
    <row r="54" spans="2:57" s="43" customFormat="1">
      <c r="B54" s="35"/>
      <c r="C54" s="11" t="s">
        <v>455</v>
      </c>
      <c r="D54" s="10" t="s">
        <v>10</v>
      </c>
      <c r="E54" s="55">
        <v>3</v>
      </c>
      <c r="F54" s="12"/>
      <c r="G54" s="12">
        <f t="shared" si="22"/>
        <v>0</v>
      </c>
      <c r="H54" s="12"/>
      <c r="I54" s="12">
        <f t="shared" si="23"/>
        <v>0</v>
      </c>
      <c r="J54" s="12"/>
      <c r="K54" s="12">
        <f t="shared" si="24"/>
        <v>0</v>
      </c>
      <c r="L54" s="12">
        <f t="shared" si="25"/>
        <v>0</v>
      </c>
      <c r="M54" s="4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</row>
    <row r="55" spans="2:57" s="43" customFormat="1">
      <c r="B55" s="35"/>
      <c r="C55" s="11" t="s">
        <v>456</v>
      </c>
      <c r="D55" s="10" t="s">
        <v>10</v>
      </c>
      <c r="E55" s="55">
        <v>16</v>
      </c>
      <c r="F55" s="12"/>
      <c r="G55" s="12">
        <f t="shared" si="22"/>
        <v>0</v>
      </c>
      <c r="H55" s="12"/>
      <c r="I55" s="12">
        <f t="shared" si="23"/>
        <v>0</v>
      </c>
      <c r="J55" s="12"/>
      <c r="K55" s="12">
        <f t="shared" si="24"/>
        <v>0</v>
      </c>
      <c r="L55" s="12">
        <f t="shared" si="25"/>
        <v>0</v>
      </c>
      <c r="M55" s="4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</row>
    <row r="56" spans="2:57" s="43" customFormat="1">
      <c r="B56" s="35"/>
      <c r="C56" s="11" t="s">
        <v>457</v>
      </c>
      <c r="D56" s="10" t="s">
        <v>10</v>
      </c>
      <c r="E56" s="55">
        <v>12</v>
      </c>
      <c r="F56" s="12"/>
      <c r="G56" s="12">
        <f t="shared" si="22"/>
        <v>0</v>
      </c>
      <c r="H56" s="12"/>
      <c r="I56" s="12">
        <f t="shared" si="23"/>
        <v>0</v>
      </c>
      <c r="J56" s="12"/>
      <c r="K56" s="12">
        <f t="shared" si="24"/>
        <v>0</v>
      </c>
      <c r="L56" s="12">
        <f t="shared" si="25"/>
        <v>0</v>
      </c>
      <c r="M56" s="4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</row>
    <row r="57" spans="2:57" s="43" customFormat="1">
      <c r="B57" s="35"/>
      <c r="C57" s="11" t="s">
        <v>458</v>
      </c>
      <c r="D57" s="10" t="s">
        <v>10</v>
      </c>
      <c r="E57" s="55">
        <v>380</v>
      </c>
      <c r="F57" s="12"/>
      <c r="G57" s="12">
        <f t="shared" si="22"/>
        <v>0</v>
      </c>
      <c r="H57" s="12"/>
      <c r="I57" s="12">
        <f t="shared" si="23"/>
        <v>0</v>
      </c>
      <c r="J57" s="12"/>
      <c r="K57" s="12">
        <f t="shared" si="24"/>
        <v>0</v>
      </c>
      <c r="L57" s="12">
        <f t="shared" si="25"/>
        <v>0</v>
      </c>
      <c r="M57" s="4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</row>
    <row r="58" spans="2:57" s="43" customFormat="1">
      <c r="B58" s="35"/>
      <c r="C58" s="11" t="s">
        <v>459</v>
      </c>
      <c r="D58" s="10" t="s">
        <v>10</v>
      </c>
      <c r="E58" s="55">
        <v>380</v>
      </c>
      <c r="F58" s="12"/>
      <c r="G58" s="12">
        <f t="shared" si="22"/>
        <v>0</v>
      </c>
      <c r="H58" s="12"/>
      <c r="I58" s="12">
        <f t="shared" si="23"/>
        <v>0</v>
      </c>
      <c r="J58" s="12"/>
      <c r="K58" s="12">
        <f t="shared" si="24"/>
        <v>0</v>
      </c>
      <c r="L58" s="12">
        <f t="shared" si="25"/>
        <v>0</v>
      </c>
      <c r="M58" s="4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</row>
    <row r="59" spans="2:57" s="43" customFormat="1">
      <c r="B59" s="35"/>
      <c r="C59" s="11" t="s">
        <v>460</v>
      </c>
      <c r="D59" s="10" t="s">
        <v>10</v>
      </c>
      <c r="E59" s="55">
        <v>2</v>
      </c>
      <c r="F59" s="12"/>
      <c r="G59" s="12">
        <f t="shared" si="22"/>
        <v>0</v>
      </c>
      <c r="H59" s="12"/>
      <c r="I59" s="12">
        <f t="shared" si="23"/>
        <v>0</v>
      </c>
      <c r="J59" s="12"/>
      <c r="K59" s="12">
        <f t="shared" si="24"/>
        <v>0</v>
      </c>
      <c r="L59" s="12">
        <f t="shared" si="25"/>
        <v>0</v>
      </c>
      <c r="M59" s="4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</row>
    <row r="60" spans="2:57" s="43" customFormat="1">
      <c r="B60" s="35"/>
      <c r="C60" s="11" t="s">
        <v>461</v>
      </c>
      <c r="D60" s="10" t="s">
        <v>10</v>
      </c>
      <c r="E60" s="55">
        <v>414</v>
      </c>
      <c r="F60" s="12"/>
      <c r="G60" s="12">
        <f t="shared" si="22"/>
        <v>0</v>
      </c>
      <c r="H60" s="12"/>
      <c r="I60" s="12">
        <f t="shared" si="23"/>
        <v>0</v>
      </c>
      <c r="J60" s="12"/>
      <c r="K60" s="12">
        <f t="shared" si="24"/>
        <v>0</v>
      </c>
      <c r="L60" s="12">
        <f t="shared" si="25"/>
        <v>0</v>
      </c>
      <c r="M60" s="4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</row>
    <row r="61" spans="2:57" s="43" customFormat="1">
      <c r="B61" s="35"/>
      <c r="C61" s="11" t="s">
        <v>462</v>
      </c>
      <c r="D61" s="10" t="s">
        <v>10</v>
      </c>
      <c r="E61" s="55">
        <v>33</v>
      </c>
      <c r="F61" s="12"/>
      <c r="G61" s="12">
        <f t="shared" si="22"/>
        <v>0</v>
      </c>
      <c r="H61" s="12"/>
      <c r="I61" s="12">
        <f t="shared" si="23"/>
        <v>0</v>
      </c>
      <c r="J61" s="12"/>
      <c r="K61" s="12">
        <f t="shared" si="24"/>
        <v>0</v>
      </c>
      <c r="L61" s="12">
        <f t="shared" si="25"/>
        <v>0</v>
      </c>
      <c r="M61" s="4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</row>
    <row r="62" spans="2:57" s="43" customFormat="1">
      <c r="B62" s="35"/>
      <c r="C62" s="11" t="s">
        <v>463</v>
      </c>
      <c r="D62" s="10" t="s">
        <v>10</v>
      </c>
      <c r="E62" s="55">
        <v>31</v>
      </c>
      <c r="F62" s="12"/>
      <c r="G62" s="12">
        <f t="shared" si="22"/>
        <v>0</v>
      </c>
      <c r="H62" s="12"/>
      <c r="I62" s="12">
        <f t="shared" si="23"/>
        <v>0</v>
      </c>
      <c r="J62" s="12"/>
      <c r="K62" s="12">
        <f t="shared" si="24"/>
        <v>0</v>
      </c>
      <c r="L62" s="12">
        <f t="shared" si="25"/>
        <v>0</v>
      </c>
      <c r="M62" s="4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</row>
    <row r="63" spans="2:57" s="43" customFormat="1">
      <c r="B63" s="35"/>
      <c r="C63" s="11" t="s">
        <v>464</v>
      </c>
      <c r="D63" s="10" t="s">
        <v>10</v>
      </c>
      <c r="E63" s="55">
        <v>17</v>
      </c>
      <c r="F63" s="12"/>
      <c r="G63" s="12">
        <f t="shared" si="22"/>
        <v>0</v>
      </c>
      <c r="H63" s="12"/>
      <c r="I63" s="12">
        <f t="shared" si="23"/>
        <v>0</v>
      </c>
      <c r="J63" s="12"/>
      <c r="K63" s="12">
        <f t="shared" si="24"/>
        <v>0</v>
      </c>
      <c r="L63" s="12">
        <f t="shared" si="25"/>
        <v>0</v>
      </c>
      <c r="M63" s="4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</row>
    <row r="64" spans="2:57" s="43" customFormat="1">
      <c r="B64" s="35"/>
      <c r="C64" s="11" t="s">
        <v>465</v>
      </c>
      <c r="D64" s="10" t="s">
        <v>10</v>
      </c>
      <c r="E64" s="55">
        <v>21</v>
      </c>
      <c r="F64" s="12"/>
      <c r="G64" s="12">
        <f t="shared" si="22"/>
        <v>0</v>
      </c>
      <c r="H64" s="12"/>
      <c r="I64" s="12">
        <f t="shared" si="23"/>
        <v>0</v>
      </c>
      <c r="J64" s="12"/>
      <c r="K64" s="12">
        <f t="shared" si="24"/>
        <v>0</v>
      </c>
      <c r="L64" s="12">
        <f t="shared" si="25"/>
        <v>0</v>
      </c>
      <c r="M64" s="4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</row>
    <row r="65" spans="2:57" s="43" customFormat="1">
      <c r="B65" s="35"/>
      <c r="C65" s="11" t="s">
        <v>466</v>
      </c>
      <c r="D65" s="10" t="s">
        <v>10</v>
      </c>
      <c r="E65" s="55">
        <v>18</v>
      </c>
      <c r="F65" s="12"/>
      <c r="G65" s="12">
        <f t="shared" si="22"/>
        <v>0</v>
      </c>
      <c r="H65" s="12"/>
      <c r="I65" s="12">
        <f t="shared" si="23"/>
        <v>0</v>
      </c>
      <c r="J65" s="12"/>
      <c r="K65" s="12">
        <f t="shared" si="24"/>
        <v>0</v>
      </c>
      <c r="L65" s="12">
        <f t="shared" si="25"/>
        <v>0</v>
      </c>
      <c r="M65" s="4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</row>
    <row r="66" spans="2:57" s="43" customFormat="1">
      <c r="B66" s="35"/>
      <c r="C66" s="11" t="s">
        <v>332</v>
      </c>
      <c r="D66" s="10" t="s">
        <v>10</v>
      </c>
      <c r="E66" s="55">
        <v>23</v>
      </c>
      <c r="F66" s="12"/>
      <c r="G66" s="12">
        <f t="shared" si="22"/>
        <v>0</v>
      </c>
      <c r="H66" s="12"/>
      <c r="I66" s="12">
        <f t="shared" si="23"/>
        <v>0</v>
      </c>
      <c r="J66" s="12"/>
      <c r="K66" s="12">
        <f t="shared" si="24"/>
        <v>0</v>
      </c>
      <c r="L66" s="12">
        <f t="shared" si="25"/>
        <v>0</v>
      </c>
      <c r="M66" s="4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</row>
    <row r="67" spans="2:57" s="43" customFormat="1">
      <c r="B67" s="35"/>
      <c r="C67" s="11" t="s">
        <v>333</v>
      </c>
      <c r="D67" s="10" t="s">
        <v>10</v>
      </c>
      <c r="E67" s="55">
        <v>25</v>
      </c>
      <c r="F67" s="12"/>
      <c r="G67" s="12">
        <f t="shared" si="22"/>
        <v>0</v>
      </c>
      <c r="H67" s="12"/>
      <c r="I67" s="12">
        <f t="shared" si="23"/>
        <v>0</v>
      </c>
      <c r="J67" s="12"/>
      <c r="K67" s="12">
        <f t="shared" si="24"/>
        <v>0</v>
      </c>
      <c r="L67" s="12">
        <f t="shared" si="25"/>
        <v>0</v>
      </c>
      <c r="M67" s="4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</row>
    <row r="68" spans="2:57" s="43" customFormat="1">
      <c r="B68" s="35"/>
      <c r="C68" s="11" t="s">
        <v>467</v>
      </c>
      <c r="D68" s="10" t="s">
        <v>10</v>
      </c>
      <c r="E68" s="55">
        <v>633</v>
      </c>
      <c r="F68" s="12"/>
      <c r="G68" s="12">
        <f t="shared" si="22"/>
        <v>0</v>
      </c>
      <c r="H68" s="12"/>
      <c r="I68" s="12">
        <f t="shared" si="23"/>
        <v>0</v>
      </c>
      <c r="J68" s="12"/>
      <c r="K68" s="12">
        <f t="shared" si="24"/>
        <v>0</v>
      </c>
      <c r="L68" s="12">
        <f t="shared" si="25"/>
        <v>0</v>
      </c>
      <c r="M68" s="4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</row>
    <row r="69" spans="2:57" s="43" customFormat="1">
      <c r="B69" s="35"/>
      <c r="C69" s="11" t="s">
        <v>468</v>
      </c>
      <c r="D69" s="10" t="s">
        <v>10</v>
      </c>
      <c r="E69" s="55">
        <v>10</v>
      </c>
      <c r="F69" s="12"/>
      <c r="G69" s="12">
        <f t="shared" si="22"/>
        <v>0</v>
      </c>
      <c r="H69" s="12"/>
      <c r="I69" s="12">
        <f t="shared" si="23"/>
        <v>0</v>
      </c>
      <c r="J69" s="12"/>
      <c r="K69" s="12">
        <f t="shared" si="24"/>
        <v>0</v>
      </c>
      <c r="L69" s="12">
        <f t="shared" si="25"/>
        <v>0</v>
      </c>
      <c r="M69" s="4"/>
      <c r="N69" s="4"/>
      <c r="O69" s="4"/>
      <c r="P69" s="4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</row>
    <row r="70" spans="2:57" s="43" customFormat="1">
      <c r="B70" s="51"/>
      <c r="C70" s="52" t="s">
        <v>476</v>
      </c>
      <c r="D70" s="52"/>
      <c r="E70" s="53"/>
      <c r="F70" s="54"/>
      <c r="G70" s="53"/>
      <c r="H70" s="53"/>
      <c r="I70" s="53"/>
      <c r="J70" s="53"/>
      <c r="K70" s="53"/>
      <c r="L70" s="53"/>
      <c r="M70" s="4"/>
      <c r="N70" s="4"/>
      <c r="O70" s="4"/>
      <c r="P70" s="4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</row>
    <row r="71" spans="2:57" s="43" customFormat="1">
      <c r="B71" s="35"/>
      <c r="C71" s="11" t="s">
        <v>477</v>
      </c>
      <c r="D71" s="10" t="s">
        <v>160</v>
      </c>
      <c r="E71" s="55">
        <v>980.10000000000025</v>
      </c>
      <c r="F71" s="12"/>
      <c r="G71" s="12">
        <f t="shared" ref="G71:G72" si="26">F71*E71</f>
        <v>0</v>
      </c>
      <c r="H71" s="12"/>
      <c r="I71" s="12">
        <f t="shared" ref="I71" si="27">H71*E71</f>
        <v>0</v>
      </c>
      <c r="J71" s="12"/>
      <c r="K71" s="12">
        <f t="shared" ref="K71" si="28">J71*E71</f>
        <v>0</v>
      </c>
      <c r="L71" s="12">
        <f t="shared" ref="L71" si="29">I71+G71+K71</f>
        <v>0</v>
      </c>
      <c r="M71" s="4"/>
      <c r="N71" s="4"/>
      <c r="O71" s="4"/>
      <c r="P71" s="4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</row>
    <row r="72" spans="2:57" s="43" customFormat="1">
      <c r="B72" s="35"/>
      <c r="C72" s="11" t="s">
        <v>478</v>
      </c>
      <c r="D72" s="10" t="s">
        <v>160</v>
      </c>
      <c r="E72" s="55">
        <v>3890.15</v>
      </c>
      <c r="F72" s="12"/>
      <c r="G72" s="12">
        <f t="shared" si="26"/>
        <v>0</v>
      </c>
      <c r="H72" s="12"/>
      <c r="I72" s="12">
        <f t="shared" ref="I72" si="30">H72*E72</f>
        <v>0</v>
      </c>
      <c r="J72" s="12"/>
      <c r="K72" s="12">
        <f t="shared" ref="K72" si="31">J72*E72</f>
        <v>0</v>
      </c>
      <c r="L72" s="12">
        <f t="shared" ref="L72" si="32">I72+G72+K72</f>
        <v>0</v>
      </c>
      <c r="M72" s="4"/>
      <c r="N72" s="4"/>
      <c r="O72" s="4"/>
      <c r="P72" s="4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</row>
    <row r="73" spans="2:57" s="43" customFormat="1">
      <c r="B73" s="35"/>
      <c r="C73" s="11" t="s">
        <v>479</v>
      </c>
      <c r="D73" s="10" t="s">
        <v>160</v>
      </c>
      <c r="E73" s="55">
        <v>659.45000000000016</v>
      </c>
      <c r="F73" s="12"/>
      <c r="G73" s="12">
        <f t="shared" ref="G73:G78" si="33">F73*E73</f>
        <v>0</v>
      </c>
      <c r="H73" s="12"/>
      <c r="I73" s="12">
        <f t="shared" ref="I73:I86" si="34">H73*E73</f>
        <v>0</v>
      </c>
      <c r="J73" s="12"/>
      <c r="K73" s="12">
        <f t="shared" ref="K73:K86" si="35">J73*E73</f>
        <v>0</v>
      </c>
      <c r="L73" s="12">
        <f t="shared" ref="L73:L86" si="36">I73+G73+K73</f>
        <v>0</v>
      </c>
      <c r="M73" s="4"/>
      <c r="N73" s="4"/>
      <c r="O73" s="4"/>
      <c r="P73" s="4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</row>
    <row r="74" spans="2:57" s="43" customFormat="1">
      <c r="B74" s="35"/>
      <c r="C74" s="11" t="s">
        <v>480</v>
      </c>
      <c r="D74" s="10" t="s">
        <v>160</v>
      </c>
      <c r="E74" s="55">
        <v>2675.3100000000004</v>
      </c>
      <c r="F74" s="12"/>
      <c r="G74" s="12">
        <f t="shared" si="33"/>
        <v>0</v>
      </c>
      <c r="H74" s="12"/>
      <c r="I74" s="12">
        <f t="shared" si="34"/>
        <v>0</v>
      </c>
      <c r="J74" s="12"/>
      <c r="K74" s="12">
        <f t="shared" si="35"/>
        <v>0</v>
      </c>
      <c r="L74" s="12">
        <f t="shared" si="36"/>
        <v>0</v>
      </c>
      <c r="M74" s="4"/>
      <c r="N74" s="4"/>
      <c r="O74" s="4"/>
      <c r="P74" s="4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</row>
    <row r="75" spans="2:57" s="43" customFormat="1">
      <c r="B75" s="35"/>
      <c r="C75" s="11" t="s">
        <v>489</v>
      </c>
      <c r="D75" s="10" t="s">
        <v>160</v>
      </c>
      <c r="E75" s="55">
        <f>E71</f>
        <v>980.10000000000025</v>
      </c>
      <c r="F75" s="12"/>
      <c r="G75" s="12">
        <f t="shared" si="33"/>
        <v>0</v>
      </c>
      <c r="H75" s="12"/>
      <c r="I75" s="12">
        <f t="shared" ref="I75:I78" si="37">H75*E75</f>
        <v>0</v>
      </c>
      <c r="J75" s="12"/>
      <c r="K75" s="12">
        <f t="shared" ref="K75:K78" si="38">J75*E75</f>
        <v>0</v>
      </c>
      <c r="L75" s="12">
        <f t="shared" ref="L75:L78" si="39">I75+G75+K75</f>
        <v>0</v>
      </c>
      <c r="M75" s="4"/>
      <c r="N75" s="4"/>
      <c r="O75" s="4"/>
      <c r="P75" s="4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</row>
    <row r="76" spans="2:57" s="43" customFormat="1">
      <c r="B76" s="35"/>
      <c r="C76" s="11" t="s">
        <v>490</v>
      </c>
      <c r="D76" s="10" t="s">
        <v>160</v>
      </c>
      <c r="E76" s="55">
        <f>E72</f>
        <v>3890.15</v>
      </c>
      <c r="F76" s="12"/>
      <c r="G76" s="12">
        <f t="shared" si="33"/>
        <v>0</v>
      </c>
      <c r="H76" s="12"/>
      <c r="I76" s="12">
        <f t="shared" si="37"/>
        <v>0</v>
      </c>
      <c r="J76" s="12"/>
      <c r="K76" s="12">
        <f t="shared" si="38"/>
        <v>0</v>
      </c>
      <c r="L76" s="12">
        <f t="shared" si="39"/>
        <v>0</v>
      </c>
      <c r="M76" s="4"/>
      <c r="N76" s="4"/>
      <c r="O76" s="4"/>
      <c r="P76" s="4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</row>
    <row r="77" spans="2:57" s="43" customFormat="1">
      <c r="B77" s="35"/>
      <c r="C77" s="11" t="s">
        <v>491</v>
      </c>
      <c r="D77" s="10" t="s">
        <v>160</v>
      </c>
      <c r="E77" s="55">
        <f>E73</f>
        <v>659.45000000000016</v>
      </c>
      <c r="F77" s="12"/>
      <c r="G77" s="12">
        <f t="shared" si="33"/>
        <v>0</v>
      </c>
      <c r="H77" s="12"/>
      <c r="I77" s="12">
        <f t="shared" si="37"/>
        <v>0</v>
      </c>
      <c r="J77" s="12"/>
      <c r="K77" s="12">
        <f t="shared" si="38"/>
        <v>0</v>
      </c>
      <c r="L77" s="12">
        <f t="shared" si="39"/>
        <v>0</v>
      </c>
      <c r="M77" s="4"/>
      <c r="N77" s="4"/>
      <c r="O77" s="4"/>
      <c r="P77" s="4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</row>
    <row r="78" spans="2:57" s="43" customFormat="1">
      <c r="B78" s="35"/>
      <c r="C78" s="11" t="s">
        <v>492</v>
      </c>
      <c r="D78" s="10" t="s">
        <v>160</v>
      </c>
      <c r="E78" s="55">
        <f>E74</f>
        <v>2675.3100000000004</v>
      </c>
      <c r="F78" s="12"/>
      <c r="G78" s="12">
        <f t="shared" si="33"/>
        <v>0</v>
      </c>
      <c r="H78" s="12"/>
      <c r="I78" s="12">
        <f t="shared" si="37"/>
        <v>0</v>
      </c>
      <c r="J78" s="12"/>
      <c r="K78" s="12">
        <f t="shared" si="38"/>
        <v>0</v>
      </c>
      <c r="L78" s="12">
        <f t="shared" si="39"/>
        <v>0</v>
      </c>
      <c r="M78" s="4"/>
      <c r="N78" s="4"/>
      <c r="O78" s="4"/>
      <c r="P78" s="4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</row>
    <row r="79" spans="2:57" s="43" customFormat="1">
      <c r="B79" s="35"/>
      <c r="C79" s="11" t="s">
        <v>493</v>
      </c>
      <c r="D79" s="10" t="s">
        <v>482</v>
      </c>
      <c r="E79" s="55">
        <v>176</v>
      </c>
      <c r="F79" s="12"/>
      <c r="G79" s="12">
        <f t="shared" ref="G79:G86" si="40">F79*E79</f>
        <v>0</v>
      </c>
      <c r="H79" s="12"/>
      <c r="I79" s="12">
        <f t="shared" si="34"/>
        <v>0</v>
      </c>
      <c r="J79" s="12"/>
      <c r="K79" s="12">
        <f t="shared" si="35"/>
        <v>0</v>
      </c>
      <c r="L79" s="12">
        <f t="shared" si="36"/>
        <v>0</v>
      </c>
      <c r="M79" s="4"/>
      <c r="N79" s="4"/>
      <c r="O79" s="4"/>
      <c r="P79" s="4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</row>
    <row r="80" spans="2:57" s="43" customFormat="1">
      <c r="B80" s="35"/>
      <c r="C80" s="11" t="s">
        <v>481</v>
      </c>
      <c r="D80" s="10" t="s">
        <v>482</v>
      </c>
      <c r="E80" s="55">
        <v>297</v>
      </c>
      <c r="F80" s="12"/>
      <c r="G80" s="12">
        <f t="shared" si="40"/>
        <v>0</v>
      </c>
      <c r="H80" s="12"/>
      <c r="I80" s="12">
        <f t="shared" si="34"/>
        <v>0</v>
      </c>
      <c r="J80" s="12"/>
      <c r="K80" s="12">
        <f t="shared" si="35"/>
        <v>0</v>
      </c>
      <c r="L80" s="12">
        <f t="shared" si="36"/>
        <v>0</v>
      </c>
      <c r="M80" s="4"/>
      <c r="N80" s="4"/>
      <c r="O80" s="4"/>
      <c r="P80" s="4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</row>
    <row r="81" spans="2:59" s="43" customFormat="1">
      <c r="B81" s="35"/>
      <c r="C81" s="11" t="s">
        <v>483</v>
      </c>
      <c r="D81" s="10" t="s">
        <v>482</v>
      </c>
      <c r="E81" s="55">
        <v>1309</v>
      </c>
      <c r="F81" s="12"/>
      <c r="G81" s="12">
        <f t="shared" si="40"/>
        <v>0</v>
      </c>
      <c r="H81" s="12"/>
      <c r="I81" s="12">
        <f t="shared" si="34"/>
        <v>0</v>
      </c>
      <c r="J81" s="12"/>
      <c r="K81" s="12">
        <f t="shared" si="35"/>
        <v>0</v>
      </c>
      <c r="L81" s="12">
        <f t="shared" si="36"/>
        <v>0</v>
      </c>
      <c r="M81" s="4"/>
      <c r="N81" s="4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</row>
    <row r="82" spans="2:59" s="43" customFormat="1">
      <c r="B82" s="35"/>
      <c r="C82" s="11" t="s">
        <v>484</v>
      </c>
      <c r="D82" s="10" t="s">
        <v>482</v>
      </c>
      <c r="E82" s="55">
        <v>2332</v>
      </c>
      <c r="F82" s="12"/>
      <c r="G82" s="12">
        <f t="shared" si="40"/>
        <v>0</v>
      </c>
      <c r="H82" s="12"/>
      <c r="I82" s="12">
        <f t="shared" si="34"/>
        <v>0</v>
      </c>
      <c r="J82" s="12"/>
      <c r="K82" s="12">
        <f t="shared" si="35"/>
        <v>0</v>
      </c>
      <c r="L82" s="12">
        <f t="shared" si="36"/>
        <v>0</v>
      </c>
      <c r="M82" s="4"/>
      <c r="N82" s="4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</row>
    <row r="83" spans="2:59" s="43" customFormat="1">
      <c r="B83" s="35"/>
      <c r="C83" s="11" t="s">
        <v>485</v>
      </c>
      <c r="D83" s="10" t="s">
        <v>482</v>
      </c>
      <c r="E83" s="55">
        <v>704</v>
      </c>
      <c r="F83" s="12"/>
      <c r="G83" s="12">
        <f t="shared" si="40"/>
        <v>0</v>
      </c>
      <c r="H83" s="12"/>
      <c r="I83" s="12">
        <f t="shared" si="34"/>
        <v>0</v>
      </c>
      <c r="J83" s="12"/>
      <c r="K83" s="12">
        <f t="shared" si="35"/>
        <v>0</v>
      </c>
      <c r="L83" s="12">
        <f t="shared" si="36"/>
        <v>0</v>
      </c>
      <c r="M83" s="4"/>
      <c r="N83" s="4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</row>
    <row r="84" spans="2:59" s="43" customFormat="1">
      <c r="B84" s="35"/>
      <c r="C84" s="11" t="s">
        <v>486</v>
      </c>
      <c r="D84" s="10" t="s">
        <v>482</v>
      </c>
      <c r="E84" s="55">
        <v>187</v>
      </c>
      <c r="F84" s="12"/>
      <c r="G84" s="12">
        <f t="shared" si="40"/>
        <v>0</v>
      </c>
      <c r="H84" s="12"/>
      <c r="I84" s="12">
        <f t="shared" si="34"/>
        <v>0</v>
      </c>
      <c r="J84" s="12"/>
      <c r="K84" s="12">
        <f t="shared" si="35"/>
        <v>0</v>
      </c>
      <c r="L84" s="12">
        <f t="shared" si="36"/>
        <v>0</v>
      </c>
      <c r="M84" s="4"/>
      <c r="N84" s="4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</row>
    <row r="85" spans="2:59" s="43" customFormat="1">
      <c r="B85" s="35"/>
      <c r="C85" s="11" t="s">
        <v>487</v>
      </c>
      <c r="D85" s="10" t="s">
        <v>482</v>
      </c>
      <c r="E85" s="55">
        <v>363</v>
      </c>
      <c r="F85" s="12"/>
      <c r="G85" s="12">
        <f t="shared" si="40"/>
        <v>0</v>
      </c>
      <c r="H85" s="12"/>
      <c r="I85" s="12">
        <f t="shared" si="34"/>
        <v>0</v>
      </c>
      <c r="J85" s="12"/>
      <c r="K85" s="12">
        <f t="shared" si="35"/>
        <v>0</v>
      </c>
      <c r="L85" s="12">
        <f t="shared" si="36"/>
        <v>0</v>
      </c>
      <c r="M85" s="4"/>
      <c r="N85" s="4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</row>
    <row r="86" spans="2:59" s="43" customFormat="1">
      <c r="B86" s="35"/>
      <c r="C86" s="11" t="s">
        <v>488</v>
      </c>
      <c r="D86" s="10" t="s">
        <v>482</v>
      </c>
      <c r="E86" s="55">
        <v>693</v>
      </c>
      <c r="F86" s="12"/>
      <c r="G86" s="12">
        <f t="shared" si="40"/>
        <v>0</v>
      </c>
      <c r="H86" s="12"/>
      <c r="I86" s="12">
        <f t="shared" si="34"/>
        <v>0</v>
      </c>
      <c r="J86" s="12"/>
      <c r="K86" s="12">
        <f t="shared" si="35"/>
        <v>0</v>
      </c>
      <c r="L86" s="12">
        <f t="shared" si="36"/>
        <v>0</v>
      </c>
      <c r="M86" s="4"/>
      <c r="N86" s="4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</row>
    <row r="87" spans="2:59" s="43" customFormat="1">
      <c r="B87" s="51"/>
      <c r="C87" s="52" t="s">
        <v>499</v>
      </c>
      <c r="D87" s="52"/>
      <c r="E87" s="53"/>
      <c r="F87" s="54"/>
      <c r="G87" s="53"/>
      <c r="H87" s="53"/>
      <c r="I87" s="53"/>
      <c r="J87" s="53"/>
      <c r="K87" s="53"/>
      <c r="L87" s="53"/>
      <c r="M87" s="4"/>
      <c r="N87" s="4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</row>
    <row r="88" spans="2:59" s="43" customFormat="1">
      <c r="B88" s="35"/>
      <c r="C88" s="11" t="s">
        <v>500</v>
      </c>
      <c r="D88" s="10" t="s">
        <v>160</v>
      </c>
      <c r="E88" s="55">
        <v>67.09999999999998</v>
      </c>
      <c r="F88" s="12"/>
      <c r="G88" s="12">
        <f t="shared" ref="G88:G94" si="41">F88*E88</f>
        <v>0</v>
      </c>
      <c r="H88" s="12"/>
      <c r="I88" s="12">
        <f t="shared" ref="I88:I94" si="42">H88*E88</f>
        <v>0</v>
      </c>
      <c r="J88" s="12"/>
      <c r="K88" s="12">
        <f t="shared" ref="K88:K94" si="43">J88*E88</f>
        <v>0</v>
      </c>
      <c r="L88" s="12">
        <f t="shared" ref="L88:L94" si="44">I88+G88+K88</f>
        <v>0</v>
      </c>
      <c r="M88" s="4"/>
      <c r="N88" s="4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</row>
    <row r="89" spans="2:59" s="43" customFormat="1">
      <c r="B89" s="35"/>
      <c r="C89" s="11" t="s">
        <v>501</v>
      </c>
      <c r="D89" s="10" t="s">
        <v>160</v>
      </c>
      <c r="E89" s="55">
        <v>302.5</v>
      </c>
      <c r="F89" s="12"/>
      <c r="G89" s="12">
        <f t="shared" si="41"/>
        <v>0</v>
      </c>
      <c r="H89" s="12"/>
      <c r="I89" s="12">
        <f t="shared" si="42"/>
        <v>0</v>
      </c>
      <c r="J89" s="12"/>
      <c r="K89" s="12">
        <f t="shared" si="43"/>
        <v>0</v>
      </c>
      <c r="L89" s="12">
        <f t="shared" si="44"/>
        <v>0</v>
      </c>
      <c r="M89" s="4"/>
      <c r="N89" s="4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</row>
    <row r="90" spans="2:59" s="43" customFormat="1">
      <c r="B90" s="35"/>
      <c r="C90" s="11" t="s">
        <v>494</v>
      </c>
      <c r="D90" s="10" t="s">
        <v>482</v>
      </c>
      <c r="E90" s="55">
        <v>66</v>
      </c>
      <c r="F90" s="12"/>
      <c r="G90" s="12">
        <f t="shared" si="41"/>
        <v>0</v>
      </c>
      <c r="H90" s="12"/>
      <c r="I90" s="12">
        <f t="shared" si="42"/>
        <v>0</v>
      </c>
      <c r="J90" s="12"/>
      <c r="K90" s="12">
        <f t="shared" si="43"/>
        <v>0</v>
      </c>
      <c r="L90" s="12">
        <f t="shared" si="44"/>
        <v>0</v>
      </c>
      <c r="M90" s="4"/>
      <c r="N90" s="4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</row>
    <row r="91" spans="2:59" s="43" customFormat="1">
      <c r="B91" s="35"/>
      <c r="C91" s="11" t="s">
        <v>495</v>
      </c>
      <c r="D91" s="10" t="s">
        <v>482</v>
      </c>
      <c r="E91" s="55">
        <v>187</v>
      </c>
      <c r="F91" s="12"/>
      <c r="G91" s="12">
        <f t="shared" si="41"/>
        <v>0</v>
      </c>
      <c r="H91" s="12"/>
      <c r="I91" s="12">
        <f t="shared" si="42"/>
        <v>0</v>
      </c>
      <c r="J91" s="12"/>
      <c r="K91" s="12">
        <f t="shared" si="43"/>
        <v>0</v>
      </c>
      <c r="L91" s="12">
        <f t="shared" si="44"/>
        <v>0</v>
      </c>
      <c r="M91" s="4"/>
      <c r="N91" s="4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</row>
    <row r="92" spans="2:59" s="43" customFormat="1">
      <c r="B92" s="35"/>
      <c r="C92" s="11" t="s">
        <v>496</v>
      </c>
      <c r="D92" s="10" t="s">
        <v>482</v>
      </c>
      <c r="E92" s="55">
        <v>352</v>
      </c>
      <c r="F92" s="12"/>
      <c r="G92" s="12">
        <f t="shared" si="41"/>
        <v>0</v>
      </c>
      <c r="H92" s="12"/>
      <c r="I92" s="12">
        <f t="shared" si="42"/>
        <v>0</v>
      </c>
      <c r="J92" s="12"/>
      <c r="K92" s="12">
        <f t="shared" si="43"/>
        <v>0</v>
      </c>
      <c r="L92" s="12">
        <f t="shared" si="44"/>
        <v>0</v>
      </c>
      <c r="M92" s="4"/>
      <c r="N92" s="4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</row>
    <row r="93" spans="2:59" s="43" customFormat="1">
      <c r="B93" s="35"/>
      <c r="C93" s="11" t="s">
        <v>497</v>
      </c>
      <c r="D93" s="10" t="s">
        <v>482</v>
      </c>
      <c r="E93" s="55">
        <v>352</v>
      </c>
      <c r="F93" s="12"/>
      <c r="G93" s="12">
        <f t="shared" si="41"/>
        <v>0</v>
      </c>
      <c r="H93" s="12"/>
      <c r="I93" s="12">
        <f t="shared" si="42"/>
        <v>0</v>
      </c>
      <c r="J93" s="12"/>
      <c r="K93" s="12">
        <f t="shared" si="43"/>
        <v>0</v>
      </c>
      <c r="L93" s="12">
        <f t="shared" si="44"/>
        <v>0</v>
      </c>
      <c r="M93" s="4"/>
      <c r="N93" s="4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</row>
    <row r="94" spans="2:59" s="43" customFormat="1">
      <c r="B94" s="35"/>
      <c r="C94" s="11" t="s">
        <v>498</v>
      </c>
      <c r="D94" s="10" t="s">
        <v>482</v>
      </c>
      <c r="E94" s="55">
        <v>176</v>
      </c>
      <c r="F94" s="12"/>
      <c r="G94" s="12">
        <f t="shared" si="41"/>
        <v>0</v>
      </c>
      <c r="H94" s="12"/>
      <c r="I94" s="12">
        <f t="shared" si="42"/>
        <v>0</v>
      </c>
      <c r="J94" s="12"/>
      <c r="K94" s="12">
        <f t="shared" si="43"/>
        <v>0</v>
      </c>
      <c r="L94" s="12">
        <f t="shared" si="44"/>
        <v>0</v>
      </c>
      <c r="M94" s="4"/>
      <c r="N94" s="4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</row>
    <row r="95" spans="2:59" s="47" customFormat="1">
      <c r="B95" s="35"/>
      <c r="C95" s="11" t="s">
        <v>25</v>
      </c>
      <c r="D95" s="10"/>
      <c r="E95" s="59">
        <v>0.1</v>
      </c>
      <c r="F95" s="12"/>
      <c r="G95" s="12">
        <f>SUM(G6:G94)*E95</f>
        <v>0</v>
      </c>
      <c r="H95" s="12"/>
      <c r="I95" s="12"/>
      <c r="J95" s="12"/>
      <c r="K95" s="12"/>
      <c r="L95" s="12">
        <f t="shared" ref="L95" si="45">I95+G95+K95</f>
        <v>0</v>
      </c>
      <c r="M95"/>
      <c r="N95" s="4"/>
      <c r="O95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</row>
    <row r="96" spans="2:59" s="4" customFormat="1">
      <c r="B96" s="13" t="s">
        <v>9</v>
      </c>
      <c r="C96" s="14" t="s">
        <v>8</v>
      </c>
      <c r="D96" s="15"/>
      <c r="E96" s="14"/>
      <c r="F96" s="15"/>
      <c r="G96" s="16">
        <f>SUM(G6:G95)</f>
        <v>0</v>
      </c>
      <c r="H96" s="17"/>
      <c r="I96" s="16">
        <f>SUM(I6:I95)</f>
        <v>0</v>
      </c>
      <c r="J96" s="17"/>
      <c r="K96" s="16">
        <f>SUM(K6:K95)</f>
        <v>0</v>
      </c>
      <c r="L96" s="16">
        <f>SUM(L6:L95)</f>
        <v>0</v>
      </c>
      <c r="M96"/>
      <c r="T96" s="5"/>
      <c r="V96" s="5"/>
    </row>
    <row r="97" spans="2:22" s="4" customFormat="1">
      <c r="B97" s="9"/>
      <c r="C97" s="11" t="s">
        <v>11</v>
      </c>
      <c r="D97" s="18"/>
      <c r="E97" s="19"/>
      <c r="F97" s="20"/>
      <c r="G97" s="21"/>
      <c r="H97" s="20"/>
      <c r="I97" s="20"/>
      <c r="J97" s="20"/>
      <c r="K97" s="20"/>
      <c r="L97" s="22">
        <f>L96*E97</f>
        <v>0</v>
      </c>
      <c r="M97"/>
      <c r="T97" s="5"/>
      <c r="V97" s="5"/>
    </row>
    <row r="98" spans="2:22" s="4" customFormat="1">
      <c r="B98" s="9"/>
      <c r="C98" s="11" t="s">
        <v>8</v>
      </c>
      <c r="D98" s="18"/>
      <c r="E98" s="19"/>
      <c r="F98" s="20"/>
      <c r="G98" s="21"/>
      <c r="H98" s="20"/>
      <c r="I98" s="20"/>
      <c r="J98" s="20"/>
      <c r="K98" s="20"/>
      <c r="L98" s="22">
        <f>L97+L96</f>
        <v>0</v>
      </c>
      <c r="M98"/>
      <c r="T98" s="5"/>
      <c r="V98" s="5"/>
    </row>
    <row r="99" spans="2:22" s="4" customFormat="1">
      <c r="B99" s="9"/>
      <c r="C99" s="11" t="s">
        <v>12</v>
      </c>
      <c r="D99" s="18"/>
      <c r="E99" s="19"/>
      <c r="F99" s="20"/>
      <c r="G99" s="21"/>
      <c r="H99" s="20"/>
      <c r="I99" s="20"/>
      <c r="J99" s="20"/>
      <c r="K99" s="20"/>
      <c r="L99" s="22">
        <f>L98*E99</f>
        <v>0</v>
      </c>
      <c r="M99"/>
      <c r="T99" s="5"/>
      <c r="V99" s="5"/>
    </row>
    <row r="100" spans="2:22" s="4" customFormat="1">
      <c r="B100" s="9"/>
      <c r="C100" s="11" t="s">
        <v>8</v>
      </c>
      <c r="D100" s="18"/>
      <c r="E100" s="19"/>
      <c r="F100" s="20"/>
      <c r="G100" s="21"/>
      <c r="H100" s="20"/>
      <c r="I100" s="20"/>
      <c r="J100" s="20"/>
      <c r="K100" s="20"/>
      <c r="L100" s="22">
        <f>L99+L98</f>
        <v>0</v>
      </c>
      <c r="M100"/>
      <c r="T100" s="5"/>
      <c r="V100" s="5"/>
    </row>
    <row r="101" spans="2:22" s="4" customFormat="1">
      <c r="B101" s="9"/>
      <c r="C101" s="11" t="s">
        <v>13</v>
      </c>
      <c r="D101" s="18"/>
      <c r="E101" s="19"/>
      <c r="F101" s="20"/>
      <c r="G101" s="21"/>
      <c r="H101" s="20"/>
      <c r="I101" s="20"/>
      <c r="J101" s="20"/>
      <c r="K101" s="20"/>
      <c r="L101" s="22">
        <f>L100*E101</f>
        <v>0</v>
      </c>
      <c r="M101"/>
      <c r="T101" s="5"/>
      <c r="V101" s="5"/>
    </row>
    <row r="102" spans="2:22" s="4" customFormat="1">
      <c r="B102" s="9"/>
      <c r="C102" s="11" t="s">
        <v>8</v>
      </c>
      <c r="D102" s="18"/>
      <c r="E102" s="19"/>
      <c r="F102" s="20"/>
      <c r="G102" s="21"/>
      <c r="H102" s="20"/>
      <c r="I102" s="20"/>
      <c r="J102" s="20"/>
      <c r="K102" s="20"/>
      <c r="L102" s="22">
        <f>L101+L100</f>
        <v>0</v>
      </c>
      <c r="M102"/>
      <c r="T102" s="5"/>
      <c r="V102" s="5"/>
    </row>
    <row r="103" spans="2:22" s="4" customFormat="1">
      <c r="B103" s="9"/>
      <c r="C103" s="11" t="s">
        <v>14</v>
      </c>
      <c r="D103" s="18"/>
      <c r="E103" s="19">
        <v>0.18</v>
      </c>
      <c r="F103" s="20"/>
      <c r="G103" s="21"/>
      <c r="H103" s="20"/>
      <c r="I103" s="20"/>
      <c r="J103" s="20"/>
      <c r="K103" s="20"/>
      <c r="L103" s="22">
        <f>L102*E103</f>
        <v>0</v>
      </c>
      <c r="M103"/>
      <c r="T103" s="5"/>
      <c r="V103" s="5"/>
    </row>
    <row r="104" spans="2:22" s="4" customFormat="1">
      <c r="B104" s="23"/>
      <c r="C104" s="24" t="s">
        <v>8</v>
      </c>
      <c r="D104" s="25"/>
      <c r="E104" s="24"/>
      <c r="F104" s="25"/>
      <c r="G104" s="27"/>
      <c r="H104" s="28"/>
      <c r="I104" s="28"/>
      <c r="J104" s="28"/>
      <c r="K104" s="28"/>
      <c r="L104" s="26">
        <f>L103+L102</f>
        <v>0</v>
      </c>
      <c r="M104"/>
      <c r="T104" s="5"/>
      <c r="V104" s="5"/>
    </row>
  </sheetData>
  <mergeCells count="4">
    <mergeCell ref="B2:B3"/>
    <mergeCell ref="C2:C3"/>
    <mergeCell ref="D2:D3"/>
    <mergeCell ref="L2:L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6617-22DA-40F3-AAAF-CC03E3F43474}">
  <dimension ref="B2:BD63"/>
  <sheetViews>
    <sheetView zoomScale="110" zoomScaleNormal="85" workbookViewId="0">
      <selection activeCell="C60" sqref="C60"/>
    </sheetView>
  </sheetViews>
  <sheetFormatPr defaultRowHeight="14.4"/>
  <cols>
    <col min="2" max="2" width="9" bestFit="1" customWidth="1"/>
    <col min="3" max="3" width="93" bestFit="1" customWidth="1"/>
    <col min="4" max="5" width="9" bestFit="1" customWidth="1"/>
    <col min="6" max="7" width="10" bestFit="1" customWidth="1"/>
    <col min="8" max="8" width="9" bestFit="1" customWidth="1"/>
    <col min="9" max="9" width="10" bestFit="1" customWidth="1"/>
    <col min="10" max="11" width="9" bestFit="1" customWidth="1"/>
    <col min="12" max="12" width="10" bestFit="1" customWidth="1"/>
  </cols>
  <sheetData>
    <row r="2" spans="2:56" s="4" customFormat="1" ht="15" customHeight="1">
      <c r="B2" s="68" t="s">
        <v>0</v>
      </c>
      <c r="C2" s="70" t="s">
        <v>1</v>
      </c>
      <c r="D2" s="38" t="s">
        <v>2</v>
      </c>
      <c r="E2" s="40" t="s">
        <v>3</v>
      </c>
      <c r="F2" s="48" t="s">
        <v>4</v>
      </c>
      <c r="G2" s="49"/>
      <c r="H2" s="48" t="s">
        <v>5</v>
      </c>
      <c r="I2" s="49"/>
      <c r="J2" s="50"/>
      <c r="K2" s="49"/>
      <c r="L2" s="36" t="s">
        <v>3</v>
      </c>
      <c r="Q2" s="5"/>
      <c r="S2" s="5"/>
    </row>
    <row r="3" spans="2:56" s="4" customFormat="1" ht="15" customHeight="1">
      <c r="B3" s="69"/>
      <c r="C3" s="71"/>
      <c r="D3" s="39"/>
      <c r="E3" s="41"/>
      <c r="F3" s="6" t="s">
        <v>7</v>
      </c>
      <c r="G3" s="7" t="s">
        <v>8</v>
      </c>
      <c r="H3" s="6" t="s">
        <v>7</v>
      </c>
      <c r="I3" s="7" t="s">
        <v>8</v>
      </c>
      <c r="J3" s="6"/>
      <c r="K3" s="7" t="s">
        <v>8</v>
      </c>
      <c r="L3" s="37"/>
      <c r="Q3" s="5"/>
      <c r="S3" s="5"/>
    </row>
    <row r="4" spans="2:56" s="43" customFormat="1"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/>
      <c r="K4" s="8">
        <v>10</v>
      </c>
      <c r="L4" s="8">
        <v>11</v>
      </c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</row>
    <row r="5" spans="2:56" s="43" customFormat="1">
      <c r="B5" s="51"/>
      <c r="C5" s="52" t="s">
        <v>374</v>
      </c>
      <c r="D5" s="52"/>
      <c r="E5" s="53"/>
      <c r="F5" s="54"/>
      <c r="G5" s="53"/>
      <c r="H5" s="53"/>
      <c r="I5" s="53"/>
      <c r="J5" s="53"/>
      <c r="K5" s="53"/>
      <c r="L5" s="53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</row>
    <row r="6" spans="2:56" s="43" customFormat="1">
      <c r="B6" s="35"/>
      <c r="C6" s="11" t="s">
        <v>368</v>
      </c>
      <c r="D6" s="10" t="s">
        <v>10</v>
      </c>
      <c r="E6" s="55">
        <v>3</v>
      </c>
      <c r="F6" s="12"/>
      <c r="G6" s="12">
        <f t="shared" ref="G6" si="0">E6*F6</f>
        <v>0</v>
      </c>
      <c r="H6" s="12"/>
      <c r="I6" s="12">
        <f t="shared" ref="I6" si="1">E6*H6</f>
        <v>0</v>
      </c>
      <c r="J6" s="12"/>
      <c r="K6" s="12"/>
      <c r="L6" s="12">
        <f t="shared" ref="L6" si="2">G6+I6</f>
        <v>0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</row>
    <row r="7" spans="2:56" s="43" customFormat="1">
      <c r="B7" s="35"/>
      <c r="C7" s="11" t="s">
        <v>369</v>
      </c>
      <c r="D7" s="10" t="s">
        <v>10</v>
      </c>
      <c r="E7" s="55">
        <v>1</v>
      </c>
      <c r="F7" s="12"/>
      <c r="G7" s="12">
        <f t="shared" ref="G7" si="3">E7*F7</f>
        <v>0</v>
      </c>
      <c r="H7" s="12"/>
      <c r="I7" s="12">
        <f t="shared" ref="I7" si="4">E7*H7</f>
        <v>0</v>
      </c>
      <c r="J7" s="12"/>
      <c r="K7" s="12"/>
      <c r="L7" s="12">
        <f t="shared" ref="L7" si="5">G7+I7</f>
        <v>0</v>
      </c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</row>
    <row r="8" spans="2:56" s="43" customFormat="1">
      <c r="B8" s="35"/>
      <c r="C8" s="11" t="s">
        <v>370</v>
      </c>
      <c r="D8" s="10" t="s">
        <v>10</v>
      </c>
      <c r="E8" s="55">
        <v>1</v>
      </c>
      <c r="F8" s="12"/>
      <c r="G8" s="12">
        <f t="shared" ref="G8:G11" si="6">E8*F8</f>
        <v>0</v>
      </c>
      <c r="H8" s="12"/>
      <c r="I8" s="12">
        <f t="shared" ref="I8:I11" si="7">E8*H8</f>
        <v>0</v>
      </c>
      <c r="J8" s="12"/>
      <c r="K8" s="12"/>
      <c r="L8" s="12">
        <f t="shared" ref="L8:L11" si="8">G8+I8</f>
        <v>0</v>
      </c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</row>
    <row r="9" spans="2:56" s="43" customFormat="1">
      <c r="B9" s="35"/>
      <c r="C9" s="11" t="s">
        <v>371</v>
      </c>
      <c r="D9" s="10" t="s">
        <v>10</v>
      </c>
      <c r="E9" s="55">
        <v>1</v>
      </c>
      <c r="F9" s="12"/>
      <c r="G9" s="12">
        <f t="shared" ref="G9" si="9">E9*F9</f>
        <v>0</v>
      </c>
      <c r="H9" s="12"/>
      <c r="I9" s="12">
        <f t="shared" si="7"/>
        <v>0</v>
      </c>
      <c r="J9" s="12"/>
      <c r="K9" s="12"/>
      <c r="L9" s="12">
        <f t="shared" si="8"/>
        <v>0</v>
      </c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</row>
    <row r="10" spans="2:56" s="43" customFormat="1">
      <c r="B10" s="35"/>
      <c r="C10" s="11" t="s">
        <v>372</v>
      </c>
      <c r="D10" s="10" t="s">
        <v>10</v>
      </c>
      <c r="E10" s="55">
        <v>2</v>
      </c>
      <c r="F10" s="12"/>
      <c r="G10" s="12">
        <f t="shared" si="6"/>
        <v>0</v>
      </c>
      <c r="H10" s="12"/>
      <c r="I10" s="12">
        <f t="shared" si="7"/>
        <v>0</v>
      </c>
      <c r="J10" s="12"/>
      <c r="K10" s="12"/>
      <c r="L10" s="12">
        <f t="shared" si="8"/>
        <v>0</v>
      </c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</row>
    <row r="11" spans="2:56" s="43" customFormat="1">
      <c r="B11" s="35"/>
      <c r="C11" s="11" t="s">
        <v>373</v>
      </c>
      <c r="D11" s="10" t="s">
        <v>10</v>
      </c>
      <c r="E11" s="55">
        <v>2</v>
      </c>
      <c r="F11" s="12"/>
      <c r="G11" s="12">
        <f t="shared" si="6"/>
        <v>0</v>
      </c>
      <c r="H11" s="12"/>
      <c r="I11" s="12">
        <f t="shared" si="7"/>
        <v>0</v>
      </c>
      <c r="J11" s="12"/>
      <c r="K11" s="12"/>
      <c r="L11" s="12">
        <f t="shared" si="8"/>
        <v>0</v>
      </c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</row>
    <row r="12" spans="2:56" s="43" customFormat="1">
      <c r="B12" s="51"/>
      <c r="C12" s="52" t="s">
        <v>26</v>
      </c>
      <c r="D12" s="52"/>
      <c r="E12" s="53"/>
      <c r="F12" s="54"/>
      <c r="G12" s="53"/>
      <c r="H12" s="53"/>
      <c r="I12" s="53"/>
      <c r="J12" s="53"/>
      <c r="K12" s="53"/>
      <c r="L12" s="53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</row>
    <row r="13" spans="2:56" s="43" customFormat="1">
      <c r="B13" s="35"/>
      <c r="C13" s="11" t="s">
        <v>375</v>
      </c>
      <c r="D13" s="10" t="s">
        <v>19</v>
      </c>
      <c r="E13" s="55">
        <v>3</v>
      </c>
      <c r="F13" s="12"/>
      <c r="G13" s="12">
        <f t="shared" ref="G13:G17" si="10">E13*F13</f>
        <v>0</v>
      </c>
      <c r="H13" s="12"/>
      <c r="I13" s="12">
        <f t="shared" ref="I13:I17" si="11">E13*H13</f>
        <v>0</v>
      </c>
      <c r="J13" s="12"/>
      <c r="K13" s="12"/>
      <c r="L13" s="12">
        <f t="shared" ref="L13:L17" si="12">G13+I13</f>
        <v>0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</row>
    <row r="14" spans="2:56" s="43" customFormat="1">
      <c r="B14" s="35"/>
      <c r="C14" s="11" t="s">
        <v>376</v>
      </c>
      <c r="D14" s="10" t="s">
        <v>19</v>
      </c>
      <c r="E14" s="55">
        <v>50</v>
      </c>
      <c r="F14" s="12"/>
      <c r="G14" s="12">
        <f t="shared" si="10"/>
        <v>0</v>
      </c>
      <c r="H14" s="12"/>
      <c r="I14" s="12">
        <f t="shared" si="11"/>
        <v>0</v>
      </c>
      <c r="J14" s="12"/>
      <c r="K14" s="12"/>
      <c r="L14" s="12">
        <f t="shared" si="12"/>
        <v>0</v>
      </c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</row>
    <row r="15" spans="2:56" s="43" customFormat="1">
      <c r="B15" s="35"/>
      <c r="C15" s="11" t="s">
        <v>377</v>
      </c>
      <c r="D15" s="10" t="s">
        <v>19</v>
      </c>
      <c r="E15" s="55">
        <v>7</v>
      </c>
      <c r="F15" s="12"/>
      <c r="G15" s="12">
        <f t="shared" si="10"/>
        <v>0</v>
      </c>
      <c r="H15" s="12"/>
      <c r="I15" s="12">
        <f t="shared" si="11"/>
        <v>0</v>
      </c>
      <c r="J15" s="12"/>
      <c r="K15" s="12"/>
      <c r="L15" s="12">
        <f t="shared" si="12"/>
        <v>0</v>
      </c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</row>
    <row r="16" spans="2:56" s="43" customFormat="1">
      <c r="B16" s="35"/>
      <c r="C16" s="11" t="s">
        <v>378</v>
      </c>
      <c r="D16" s="10" t="s">
        <v>19</v>
      </c>
      <c r="E16" s="55">
        <v>7</v>
      </c>
      <c r="F16" s="12"/>
      <c r="G16" s="12">
        <f t="shared" si="10"/>
        <v>0</v>
      </c>
      <c r="H16" s="12"/>
      <c r="I16" s="12">
        <f t="shared" si="11"/>
        <v>0</v>
      </c>
      <c r="J16" s="12"/>
      <c r="K16" s="12"/>
      <c r="L16" s="12">
        <f t="shared" si="12"/>
        <v>0</v>
      </c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</row>
    <row r="17" spans="2:56" s="43" customFormat="1">
      <c r="B17" s="35"/>
      <c r="C17" s="11" t="s">
        <v>379</v>
      </c>
      <c r="D17" s="10" t="s">
        <v>19</v>
      </c>
      <c r="E17" s="55">
        <v>3</v>
      </c>
      <c r="F17" s="12"/>
      <c r="G17" s="12">
        <f t="shared" si="10"/>
        <v>0</v>
      </c>
      <c r="H17" s="12"/>
      <c r="I17" s="12">
        <f t="shared" si="11"/>
        <v>0</v>
      </c>
      <c r="J17" s="12"/>
      <c r="K17" s="12"/>
      <c r="L17" s="12">
        <f t="shared" si="12"/>
        <v>0</v>
      </c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</row>
    <row r="18" spans="2:56" s="43" customFormat="1">
      <c r="B18" s="51"/>
      <c r="C18" s="52" t="s">
        <v>22</v>
      </c>
      <c r="D18" s="52"/>
      <c r="E18" s="53"/>
      <c r="F18" s="54"/>
      <c r="G18" s="53"/>
      <c r="H18" s="53"/>
      <c r="I18" s="53"/>
      <c r="J18" s="53"/>
      <c r="K18" s="53"/>
      <c r="L18" s="53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</row>
    <row r="19" spans="2:56" s="43" customFormat="1">
      <c r="B19" s="35"/>
      <c r="C19" s="11" t="s">
        <v>380</v>
      </c>
      <c r="D19" s="10" t="s">
        <v>10</v>
      </c>
      <c r="E19" s="55">
        <v>2</v>
      </c>
      <c r="F19" s="12"/>
      <c r="G19" s="12">
        <f t="shared" ref="G19:G35" si="13">E19*F19</f>
        <v>0</v>
      </c>
      <c r="H19" s="12"/>
      <c r="I19" s="12">
        <f t="shared" ref="I19:I35" si="14">E19*H19</f>
        <v>0</v>
      </c>
      <c r="J19" s="12"/>
      <c r="K19" s="12"/>
      <c r="L19" s="12">
        <f t="shared" ref="L19:L35" si="15">G19+I19</f>
        <v>0</v>
      </c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</row>
    <row r="20" spans="2:56" s="43" customFormat="1">
      <c r="B20" s="35"/>
      <c r="C20" s="11" t="s">
        <v>381</v>
      </c>
      <c r="D20" s="10" t="s">
        <v>10</v>
      </c>
      <c r="E20" s="55">
        <v>2</v>
      </c>
      <c r="F20" s="12"/>
      <c r="G20" s="12">
        <f t="shared" si="13"/>
        <v>0</v>
      </c>
      <c r="H20" s="12"/>
      <c r="I20" s="12">
        <f t="shared" si="14"/>
        <v>0</v>
      </c>
      <c r="J20" s="12"/>
      <c r="K20" s="12"/>
      <c r="L20" s="12">
        <f t="shared" si="15"/>
        <v>0</v>
      </c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</row>
    <row r="21" spans="2:56" s="43" customFormat="1">
      <c r="B21" s="35"/>
      <c r="C21" s="11" t="s">
        <v>382</v>
      </c>
      <c r="D21" s="10" t="s">
        <v>10</v>
      </c>
      <c r="E21" s="55">
        <v>2</v>
      </c>
      <c r="F21" s="12"/>
      <c r="G21" s="12">
        <f t="shared" si="13"/>
        <v>0</v>
      </c>
      <c r="H21" s="12"/>
      <c r="I21" s="12">
        <f t="shared" si="14"/>
        <v>0</v>
      </c>
      <c r="J21" s="12"/>
      <c r="K21" s="12"/>
      <c r="L21" s="12">
        <f t="shared" si="15"/>
        <v>0</v>
      </c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</row>
    <row r="22" spans="2:56" s="43" customFormat="1">
      <c r="B22" s="35"/>
      <c r="C22" s="11" t="s">
        <v>383</v>
      </c>
      <c r="D22" s="10" t="s">
        <v>10</v>
      </c>
      <c r="E22" s="55">
        <v>1</v>
      </c>
      <c r="F22" s="12"/>
      <c r="G22" s="12">
        <f t="shared" si="13"/>
        <v>0</v>
      </c>
      <c r="H22" s="12"/>
      <c r="I22" s="12">
        <f t="shared" si="14"/>
        <v>0</v>
      </c>
      <c r="J22" s="12"/>
      <c r="K22" s="12"/>
      <c r="L22" s="12">
        <f t="shared" si="15"/>
        <v>0</v>
      </c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</row>
    <row r="23" spans="2:56" s="43" customFormat="1">
      <c r="B23" s="35"/>
      <c r="C23" s="11" t="s">
        <v>384</v>
      </c>
      <c r="D23" s="10" t="s">
        <v>10</v>
      </c>
      <c r="E23" s="55">
        <v>5</v>
      </c>
      <c r="F23" s="12"/>
      <c r="G23" s="12">
        <f t="shared" si="13"/>
        <v>0</v>
      </c>
      <c r="H23" s="12"/>
      <c r="I23" s="12">
        <f t="shared" si="14"/>
        <v>0</v>
      </c>
      <c r="J23" s="12"/>
      <c r="K23" s="12"/>
      <c r="L23" s="12">
        <f t="shared" si="15"/>
        <v>0</v>
      </c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</row>
    <row r="24" spans="2:56" s="43" customFormat="1">
      <c r="B24" s="35"/>
      <c r="C24" s="11" t="s">
        <v>385</v>
      </c>
      <c r="D24" s="10" t="s">
        <v>10</v>
      </c>
      <c r="E24" s="55">
        <v>8</v>
      </c>
      <c r="F24" s="12"/>
      <c r="G24" s="12">
        <f t="shared" si="13"/>
        <v>0</v>
      </c>
      <c r="H24" s="12"/>
      <c r="I24" s="12">
        <f t="shared" si="14"/>
        <v>0</v>
      </c>
      <c r="J24" s="12"/>
      <c r="K24" s="12"/>
      <c r="L24" s="12">
        <f t="shared" si="15"/>
        <v>0</v>
      </c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</row>
    <row r="25" spans="2:56" s="43" customFormat="1">
      <c r="B25" s="35"/>
      <c r="C25" s="11" t="s">
        <v>386</v>
      </c>
      <c r="D25" s="10" t="s">
        <v>10</v>
      </c>
      <c r="E25" s="55">
        <v>9</v>
      </c>
      <c r="F25" s="12"/>
      <c r="G25" s="12">
        <f t="shared" si="13"/>
        <v>0</v>
      </c>
      <c r="H25" s="12"/>
      <c r="I25" s="12">
        <f t="shared" si="14"/>
        <v>0</v>
      </c>
      <c r="J25" s="12"/>
      <c r="K25" s="12"/>
      <c r="L25" s="12">
        <f t="shared" si="15"/>
        <v>0</v>
      </c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</row>
    <row r="26" spans="2:56" s="43" customFormat="1">
      <c r="B26" s="35"/>
      <c r="C26" s="11" t="s">
        <v>387</v>
      </c>
      <c r="D26" s="10" t="s">
        <v>10</v>
      </c>
      <c r="E26" s="55">
        <v>1</v>
      </c>
      <c r="F26" s="12"/>
      <c r="G26" s="12">
        <f t="shared" si="13"/>
        <v>0</v>
      </c>
      <c r="H26" s="12"/>
      <c r="I26" s="12">
        <f t="shared" si="14"/>
        <v>0</v>
      </c>
      <c r="J26" s="12"/>
      <c r="K26" s="12"/>
      <c r="L26" s="12">
        <f t="shared" si="15"/>
        <v>0</v>
      </c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</row>
    <row r="27" spans="2:56" s="43" customFormat="1">
      <c r="B27" s="35"/>
      <c r="C27" s="11" t="s">
        <v>388</v>
      </c>
      <c r="D27" s="10" t="s">
        <v>10</v>
      </c>
      <c r="E27" s="55">
        <v>2</v>
      </c>
      <c r="F27" s="12"/>
      <c r="G27" s="12">
        <f t="shared" si="13"/>
        <v>0</v>
      </c>
      <c r="H27" s="12"/>
      <c r="I27" s="12">
        <f t="shared" si="14"/>
        <v>0</v>
      </c>
      <c r="J27" s="12"/>
      <c r="K27" s="12"/>
      <c r="L27" s="12">
        <f t="shared" si="15"/>
        <v>0</v>
      </c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</row>
    <row r="28" spans="2:56" s="43" customFormat="1">
      <c r="B28" s="35"/>
      <c r="C28" s="11" t="s">
        <v>389</v>
      </c>
      <c r="D28" s="10" t="s">
        <v>10</v>
      </c>
      <c r="E28" s="55">
        <v>2</v>
      </c>
      <c r="F28" s="12"/>
      <c r="G28" s="12">
        <f t="shared" si="13"/>
        <v>0</v>
      </c>
      <c r="H28" s="12"/>
      <c r="I28" s="12">
        <f t="shared" si="14"/>
        <v>0</v>
      </c>
      <c r="J28" s="12"/>
      <c r="K28" s="12"/>
      <c r="L28" s="12">
        <f t="shared" si="15"/>
        <v>0</v>
      </c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</row>
    <row r="29" spans="2:56" s="43" customFormat="1">
      <c r="B29" s="35"/>
      <c r="C29" s="11" t="s">
        <v>390</v>
      </c>
      <c r="D29" s="10" t="s">
        <v>10</v>
      </c>
      <c r="E29" s="55">
        <v>2</v>
      </c>
      <c r="F29" s="12"/>
      <c r="G29" s="12">
        <f t="shared" si="13"/>
        <v>0</v>
      </c>
      <c r="H29" s="12"/>
      <c r="I29" s="12">
        <f t="shared" si="14"/>
        <v>0</v>
      </c>
      <c r="J29" s="12"/>
      <c r="K29" s="12"/>
      <c r="L29" s="12">
        <f t="shared" si="15"/>
        <v>0</v>
      </c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</row>
    <row r="30" spans="2:56" s="43" customFormat="1">
      <c r="B30" s="35"/>
      <c r="C30" s="11" t="s">
        <v>391</v>
      </c>
      <c r="D30" s="10" t="s">
        <v>10</v>
      </c>
      <c r="E30" s="55">
        <v>1</v>
      </c>
      <c r="F30" s="12"/>
      <c r="G30" s="12">
        <f t="shared" si="13"/>
        <v>0</v>
      </c>
      <c r="H30" s="12"/>
      <c r="I30" s="12">
        <f t="shared" si="14"/>
        <v>0</v>
      </c>
      <c r="J30" s="12"/>
      <c r="K30" s="12"/>
      <c r="L30" s="12">
        <f t="shared" si="15"/>
        <v>0</v>
      </c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</row>
    <row r="31" spans="2:56" s="43" customFormat="1">
      <c r="B31" s="35"/>
      <c r="C31" s="11" t="s">
        <v>392</v>
      </c>
      <c r="D31" s="10" t="s">
        <v>10</v>
      </c>
      <c r="E31" s="55">
        <v>1</v>
      </c>
      <c r="F31" s="12"/>
      <c r="G31" s="12">
        <f t="shared" si="13"/>
        <v>0</v>
      </c>
      <c r="H31" s="12"/>
      <c r="I31" s="12">
        <f t="shared" si="14"/>
        <v>0</v>
      </c>
      <c r="J31" s="12"/>
      <c r="K31" s="12"/>
      <c r="L31" s="12">
        <f t="shared" si="15"/>
        <v>0</v>
      </c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</row>
    <row r="32" spans="2:56" s="43" customFormat="1">
      <c r="B32" s="35"/>
      <c r="C32" s="11" t="s">
        <v>393</v>
      </c>
      <c r="D32" s="10" t="s">
        <v>10</v>
      </c>
      <c r="E32" s="55">
        <v>1</v>
      </c>
      <c r="F32" s="12"/>
      <c r="G32" s="12">
        <f t="shared" si="13"/>
        <v>0</v>
      </c>
      <c r="H32" s="12"/>
      <c r="I32" s="12">
        <f t="shared" si="14"/>
        <v>0</v>
      </c>
      <c r="J32" s="12"/>
      <c r="K32" s="12"/>
      <c r="L32" s="12">
        <f t="shared" si="15"/>
        <v>0</v>
      </c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</row>
    <row r="33" spans="2:56" s="43" customFormat="1">
      <c r="B33" s="35"/>
      <c r="C33" s="11" t="s">
        <v>394</v>
      </c>
      <c r="D33" s="10" t="s">
        <v>10</v>
      </c>
      <c r="E33" s="55">
        <v>1</v>
      </c>
      <c r="F33" s="12"/>
      <c r="G33" s="12">
        <f t="shared" si="13"/>
        <v>0</v>
      </c>
      <c r="H33" s="12"/>
      <c r="I33" s="12">
        <f t="shared" si="14"/>
        <v>0</v>
      </c>
      <c r="J33" s="12"/>
      <c r="K33" s="12"/>
      <c r="L33" s="12">
        <f t="shared" si="15"/>
        <v>0</v>
      </c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</row>
    <row r="34" spans="2:56" s="43" customFormat="1">
      <c r="B34" s="35"/>
      <c r="C34" s="11" t="s">
        <v>395</v>
      </c>
      <c r="D34" s="10" t="s">
        <v>10</v>
      </c>
      <c r="E34" s="55">
        <v>1</v>
      </c>
      <c r="F34" s="12"/>
      <c r="G34" s="12">
        <f t="shared" si="13"/>
        <v>0</v>
      </c>
      <c r="H34" s="12"/>
      <c r="I34" s="12">
        <f t="shared" si="14"/>
        <v>0</v>
      </c>
      <c r="J34" s="12"/>
      <c r="K34" s="12"/>
      <c r="L34" s="12">
        <f t="shared" si="15"/>
        <v>0</v>
      </c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</row>
    <row r="35" spans="2:56" s="43" customFormat="1">
      <c r="B35" s="35"/>
      <c r="C35" s="11" t="s">
        <v>396</v>
      </c>
      <c r="D35" s="10" t="s">
        <v>10</v>
      </c>
      <c r="E35" s="55">
        <v>3</v>
      </c>
      <c r="F35" s="12"/>
      <c r="G35" s="12">
        <f t="shared" si="13"/>
        <v>0</v>
      </c>
      <c r="H35" s="12"/>
      <c r="I35" s="12">
        <f t="shared" si="14"/>
        <v>0</v>
      </c>
      <c r="J35" s="12"/>
      <c r="K35" s="12"/>
      <c r="L35" s="12">
        <f t="shared" si="15"/>
        <v>0</v>
      </c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</row>
    <row r="36" spans="2:56" s="43" customFormat="1">
      <c r="B36" s="51"/>
      <c r="C36" s="52" t="s">
        <v>27</v>
      </c>
      <c r="D36" s="52"/>
      <c r="E36" s="53"/>
      <c r="F36" s="54"/>
      <c r="G36" s="53"/>
      <c r="H36" s="53"/>
      <c r="I36" s="53"/>
      <c r="J36" s="53"/>
      <c r="K36" s="53"/>
      <c r="L36" s="53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</row>
    <row r="37" spans="2:56" s="43" customFormat="1">
      <c r="B37" s="35"/>
      <c r="C37" s="11" t="s">
        <v>397</v>
      </c>
      <c r="D37" s="10" t="s">
        <v>10</v>
      </c>
      <c r="E37" s="55">
        <v>1</v>
      </c>
      <c r="F37" s="12"/>
      <c r="G37" s="12">
        <f t="shared" ref="G37:G46" si="16">E37*F37</f>
        <v>0</v>
      </c>
      <c r="H37" s="12"/>
      <c r="I37" s="12">
        <f t="shared" ref="I37:I46" si="17">E37*H37</f>
        <v>0</v>
      </c>
      <c r="J37" s="12"/>
      <c r="K37" s="12"/>
      <c r="L37" s="12">
        <f t="shared" ref="L37:L46" si="18">G37+I37</f>
        <v>0</v>
      </c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</row>
    <row r="38" spans="2:56" s="43" customFormat="1">
      <c r="B38" s="35"/>
      <c r="C38" s="11" t="s">
        <v>398</v>
      </c>
      <c r="D38" s="10" t="s">
        <v>10</v>
      </c>
      <c r="E38" s="55">
        <v>2</v>
      </c>
      <c r="F38" s="12"/>
      <c r="G38" s="12">
        <f t="shared" si="16"/>
        <v>0</v>
      </c>
      <c r="H38" s="12"/>
      <c r="I38" s="12">
        <f t="shared" si="17"/>
        <v>0</v>
      </c>
      <c r="J38" s="12"/>
      <c r="K38" s="12"/>
      <c r="L38" s="12">
        <f t="shared" si="18"/>
        <v>0</v>
      </c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</row>
    <row r="39" spans="2:56" s="43" customFormat="1">
      <c r="B39" s="35"/>
      <c r="C39" s="11" t="s">
        <v>399</v>
      </c>
      <c r="D39" s="10" t="s">
        <v>10</v>
      </c>
      <c r="E39" s="55">
        <v>5</v>
      </c>
      <c r="F39" s="12"/>
      <c r="G39" s="12">
        <f t="shared" si="16"/>
        <v>0</v>
      </c>
      <c r="H39" s="12"/>
      <c r="I39" s="12">
        <f t="shared" si="17"/>
        <v>0</v>
      </c>
      <c r="J39" s="12"/>
      <c r="K39" s="12"/>
      <c r="L39" s="12">
        <f t="shared" si="18"/>
        <v>0</v>
      </c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</row>
    <row r="40" spans="2:56" s="43" customFormat="1">
      <c r="B40" s="35"/>
      <c r="C40" s="11" t="s">
        <v>400</v>
      </c>
      <c r="D40" s="10" t="s">
        <v>10</v>
      </c>
      <c r="E40" s="55">
        <v>5</v>
      </c>
      <c r="F40" s="12"/>
      <c r="G40" s="12">
        <f t="shared" si="16"/>
        <v>0</v>
      </c>
      <c r="H40" s="12"/>
      <c r="I40" s="12">
        <f t="shared" si="17"/>
        <v>0</v>
      </c>
      <c r="J40" s="12"/>
      <c r="K40" s="12"/>
      <c r="L40" s="12">
        <f t="shared" si="18"/>
        <v>0</v>
      </c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</row>
    <row r="41" spans="2:56" s="43" customFormat="1">
      <c r="B41" s="35"/>
      <c r="C41" s="11" t="s">
        <v>401</v>
      </c>
      <c r="D41" s="10" t="s">
        <v>10</v>
      </c>
      <c r="E41" s="55">
        <v>4</v>
      </c>
      <c r="F41" s="12"/>
      <c r="G41" s="12">
        <f t="shared" si="16"/>
        <v>0</v>
      </c>
      <c r="H41" s="12"/>
      <c r="I41" s="12">
        <f t="shared" si="17"/>
        <v>0</v>
      </c>
      <c r="J41" s="12"/>
      <c r="K41" s="12"/>
      <c r="L41" s="12">
        <f t="shared" si="18"/>
        <v>0</v>
      </c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</row>
    <row r="42" spans="2:56" s="43" customFormat="1">
      <c r="B42" s="35"/>
      <c r="C42" s="11" t="s">
        <v>402</v>
      </c>
      <c r="D42" s="10" t="s">
        <v>10</v>
      </c>
      <c r="E42" s="55">
        <v>3</v>
      </c>
      <c r="F42" s="12"/>
      <c r="G42" s="12">
        <f t="shared" si="16"/>
        <v>0</v>
      </c>
      <c r="H42" s="12"/>
      <c r="I42" s="12">
        <f t="shared" si="17"/>
        <v>0</v>
      </c>
      <c r="J42" s="12"/>
      <c r="K42" s="12"/>
      <c r="L42" s="12">
        <f t="shared" si="18"/>
        <v>0</v>
      </c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</row>
    <row r="43" spans="2:56" s="43" customFormat="1">
      <c r="B43" s="35"/>
      <c r="C43" s="11" t="s">
        <v>403</v>
      </c>
      <c r="D43" s="10" t="s">
        <v>10</v>
      </c>
      <c r="E43" s="55">
        <v>2</v>
      </c>
      <c r="F43" s="12"/>
      <c r="G43" s="12">
        <f t="shared" si="16"/>
        <v>0</v>
      </c>
      <c r="H43" s="12"/>
      <c r="I43" s="12">
        <f t="shared" si="17"/>
        <v>0</v>
      </c>
      <c r="J43" s="12"/>
      <c r="K43" s="12"/>
      <c r="L43" s="12">
        <f t="shared" si="18"/>
        <v>0</v>
      </c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</row>
    <row r="44" spans="2:56" s="43" customFormat="1">
      <c r="B44" s="35"/>
      <c r="C44" s="11" t="s">
        <v>404</v>
      </c>
      <c r="D44" s="10" t="s">
        <v>10</v>
      </c>
      <c r="E44" s="55">
        <v>4</v>
      </c>
      <c r="F44" s="12"/>
      <c r="G44" s="12">
        <f t="shared" si="16"/>
        <v>0</v>
      </c>
      <c r="H44" s="12"/>
      <c r="I44" s="12">
        <f t="shared" si="17"/>
        <v>0</v>
      </c>
      <c r="J44" s="12"/>
      <c r="K44" s="12"/>
      <c r="L44" s="12">
        <f t="shared" si="18"/>
        <v>0</v>
      </c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</row>
    <row r="45" spans="2:56" s="43" customFormat="1">
      <c r="B45" s="35"/>
      <c r="C45" s="11" t="s">
        <v>405</v>
      </c>
      <c r="D45" s="10" t="s">
        <v>10</v>
      </c>
      <c r="E45" s="55">
        <v>5</v>
      </c>
      <c r="F45" s="12"/>
      <c r="G45" s="12">
        <f t="shared" si="16"/>
        <v>0</v>
      </c>
      <c r="H45" s="12"/>
      <c r="I45" s="12">
        <f t="shared" si="17"/>
        <v>0</v>
      </c>
      <c r="J45" s="12"/>
      <c r="K45" s="12"/>
      <c r="L45" s="12">
        <f t="shared" si="18"/>
        <v>0</v>
      </c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</row>
    <row r="46" spans="2:56" s="43" customFormat="1">
      <c r="B46" s="35"/>
      <c r="C46" s="11" t="s">
        <v>406</v>
      </c>
      <c r="D46" s="10" t="s">
        <v>10</v>
      </c>
      <c r="E46" s="55">
        <v>5</v>
      </c>
      <c r="F46" s="12"/>
      <c r="G46" s="12">
        <f t="shared" si="16"/>
        <v>0</v>
      </c>
      <c r="H46" s="12"/>
      <c r="I46" s="12">
        <f t="shared" si="17"/>
        <v>0</v>
      </c>
      <c r="J46" s="12"/>
      <c r="K46" s="12"/>
      <c r="L46" s="12">
        <f t="shared" si="18"/>
        <v>0</v>
      </c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</row>
    <row r="47" spans="2:56" s="43" customFormat="1">
      <c r="B47" s="51"/>
      <c r="C47" s="52" t="s">
        <v>28</v>
      </c>
      <c r="D47" s="52"/>
      <c r="E47" s="53"/>
      <c r="F47" s="54"/>
      <c r="G47" s="53"/>
      <c r="H47" s="53"/>
      <c r="I47" s="53"/>
      <c r="J47" s="53"/>
      <c r="K47" s="53"/>
      <c r="L47" s="53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</row>
    <row r="48" spans="2:56" s="43" customFormat="1">
      <c r="B48" s="35"/>
      <c r="C48" s="11" t="s">
        <v>407</v>
      </c>
      <c r="D48" s="10" t="s">
        <v>10</v>
      </c>
      <c r="E48" s="55">
        <v>2</v>
      </c>
      <c r="F48" s="12"/>
      <c r="G48" s="12">
        <f t="shared" ref="G48:G51" si="19">E48*F48</f>
        <v>0</v>
      </c>
      <c r="H48" s="12"/>
      <c r="I48" s="12">
        <f t="shared" ref="I48:I53" si="20">E48*H48</f>
        <v>0</v>
      </c>
      <c r="J48" s="12"/>
      <c r="K48" s="12"/>
      <c r="L48" s="12">
        <f t="shared" ref="L48:L53" si="21">G48+I48</f>
        <v>0</v>
      </c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</row>
    <row r="49" spans="2:56" s="43" customFormat="1">
      <c r="B49" s="35"/>
      <c r="C49" s="11" t="s">
        <v>408</v>
      </c>
      <c r="D49" s="10" t="s">
        <v>10</v>
      </c>
      <c r="E49" s="55">
        <v>1</v>
      </c>
      <c r="F49" s="12"/>
      <c r="G49" s="12">
        <f t="shared" si="19"/>
        <v>0</v>
      </c>
      <c r="H49" s="12"/>
      <c r="I49" s="12">
        <f t="shared" si="20"/>
        <v>0</v>
      </c>
      <c r="J49" s="12"/>
      <c r="K49" s="12"/>
      <c r="L49" s="12">
        <f t="shared" si="21"/>
        <v>0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</row>
    <row r="50" spans="2:56" s="43" customFormat="1">
      <c r="B50" s="35"/>
      <c r="C50" s="11" t="s">
        <v>409</v>
      </c>
      <c r="D50" s="10" t="s">
        <v>10</v>
      </c>
      <c r="E50" s="55">
        <v>1</v>
      </c>
      <c r="F50" s="12"/>
      <c r="G50" s="12">
        <f t="shared" si="19"/>
        <v>0</v>
      </c>
      <c r="H50" s="12"/>
      <c r="I50" s="12">
        <f t="shared" si="20"/>
        <v>0</v>
      </c>
      <c r="J50" s="12"/>
      <c r="K50" s="12"/>
      <c r="L50" s="12">
        <f t="shared" si="21"/>
        <v>0</v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</row>
    <row r="51" spans="2:56" s="43" customFormat="1">
      <c r="B51" s="35"/>
      <c r="C51" s="11" t="s">
        <v>410</v>
      </c>
      <c r="D51" s="10" t="s">
        <v>10</v>
      </c>
      <c r="E51" s="55">
        <v>1</v>
      </c>
      <c r="F51" s="12"/>
      <c r="G51" s="12">
        <f t="shared" si="19"/>
        <v>0</v>
      </c>
      <c r="H51" s="12"/>
      <c r="I51" s="12">
        <f t="shared" si="20"/>
        <v>0</v>
      </c>
      <c r="J51" s="12"/>
      <c r="K51" s="12"/>
      <c r="L51" s="12">
        <f t="shared" si="21"/>
        <v>0</v>
      </c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</row>
    <row r="52" spans="2:56" s="43" customFormat="1">
      <c r="B52" s="35"/>
      <c r="C52" s="11" t="s">
        <v>411</v>
      </c>
      <c r="D52" s="10" t="s">
        <v>19</v>
      </c>
      <c r="E52" s="55">
        <v>50</v>
      </c>
      <c r="F52" s="12"/>
      <c r="G52" s="12">
        <f t="shared" ref="G52:G53" si="22">E52*F52</f>
        <v>0</v>
      </c>
      <c r="H52" s="12"/>
      <c r="I52" s="12">
        <f t="shared" si="20"/>
        <v>0</v>
      </c>
      <c r="J52" s="12"/>
      <c r="K52" s="12"/>
      <c r="L52" s="12">
        <f t="shared" si="21"/>
        <v>0</v>
      </c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</row>
    <row r="53" spans="2:56" s="43" customFormat="1">
      <c r="B53" s="35"/>
      <c r="C53" s="11" t="s">
        <v>412</v>
      </c>
      <c r="D53" s="10" t="s">
        <v>413</v>
      </c>
      <c r="E53" s="55">
        <v>25</v>
      </c>
      <c r="F53" s="12"/>
      <c r="G53" s="12">
        <f t="shared" si="22"/>
        <v>0</v>
      </c>
      <c r="H53" s="12"/>
      <c r="I53" s="12">
        <f t="shared" si="20"/>
        <v>0</v>
      </c>
      <c r="J53" s="12"/>
      <c r="K53" s="12"/>
      <c r="L53" s="12">
        <f t="shared" si="21"/>
        <v>0</v>
      </c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</row>
    <row r="54" spans="2:56">
      <c r="B54" s="35"/>
      <c r="C54" s="11" t="s">
        <v>25</v>
      </c>
      <c r="D54" s="10"/>
      <c r="E54" s="59">
        <v>0.1</v>
      </c>
      <c r="F54" s="12"/>
      <c r="G54" s="12">
        <f>SUM(G6:G53)*E54</f>
        <v>0</v>
      </c>
      <c r="H54" s="12"/>
      <c r="I54" s="12"/>
      <c r="J54" s="12"/>
      <c r="K54" s="12"/>
      <c r="L54" s="12">
        <f t="shared" ref="L54" si="23">K54+I54+G54</f>
        <v>0</v>
      </c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</row>
    <row r="55" spans="2:56">
      <c r="B55" s="13" t="s">
        <v>9</v>
      </c>
      <c r="C55" s="14" t="s">
        <v>8</v>
      </c>
      <c r="D55" s="15"/>
      <c r="E55" s="14"/>
      <c r="F55" s="15"/>
      <c r="G55" s="16">
        <f>SUM(G6:G54)</f>
        <v>0</v>
      </c>
      <c r="H55" s="17"/>
      <c r="I55" s="16">
        <f>SUM(I6:I54)</f>
        <v>0</v>
      </c>
      <c r="J55" s="17"/>
      <c r="K55" s="16">
        <f>SUM(K6:K54)</f>
        <v>0</v>
      </c>
      <c r="L55" s="16">
        <f>SUM(L6:L54)</f>
        <v>0</v>
      </c>
    </row>
    <row r="56" spans="2:56">
      <c r="B56" s="9"/>
      <c r="C56" s="11" t="s">
        <v>11</v>
      </c>
      <c r="D56" s="18"/>
      <c r="E56" s="19"/>
      <c r="F56" s="20"/>
      <c r="G56" s="21"/>
      <c r="H56" s="20"/>
      <c r="I56" s="20"/>
      <c r="J56" s="20"/>
      <c r="K56" s="20"/>
      <c r="L56" s="22">
        <f>L55*E56</f>
        <v>0</v>
      </c>
    </row>
    <row r="57" spans="2:56">
      <c r="B57" s="9"/>
      <c r="C57" s="11" t="s">
        <v>8</v>
      </c>
      <c r="D57" s="18"/>
      <c r="E57" s="19"/>
      <c r="F57" s="20"/>
      <c r="G57" s="21"/>
      <c r="H57" s="20"/>
      <c r="I57" s="20"/>
      <c r="J57" s="20"/>
      <c r="K57" s="20"/>
      <c r="L57" s="22">
        <f>L56+L55</f>
        <v>0</v>
      </c>
    </row>
    <row r="58" spans="2:56">
      <c r="B58" s="9"/>
      <c r="C58" s="11" t="s">
        <v>12</v>
      </c>
      <c r="D58" s="18"/>
      <c r="E58" s="19"/>
      <c r="F58" s="20"/>
      <c r="G58" s="21"/>
      <c r="H58" s="20"/>
      <c r="I58" s="20"/>
      <c r="J58" s="20"/>
      <c r="K58" s="20"/>
      <c r="L58" s="22">
        <f>L57*E58</f>
        <v>0</v>
      </c>
    </row>
    <row r="59" spans="2:56">
      <c r="B59" s="9"/>
      <c r="C59" s="11" t="s">
        <v>8</v>
      </c>
      <c r="D59" s="18"/>
      <c r="E59" s="19"/>
      <c r="F59" s="20"/>
      <c r="G59" s="21"/>
      <c r="H59" s="20"/>
      <c r="I59" s="20"/>
      <c r="J59" s="20"/>
      <c r="K59" s="20"/>
      <c r="L59" s="22">
        <f>L58+L57</f>
        <v>0</v>
      </c>
    </row>
    <row r="60" spans="2:56">
      <c r="B60" s="9"/>
      <c r="C60" s="11" t="s">
        <v>13</v>
      </c>
      <c r="D60" s="18"/>
      <c r="E60" s="19"/>
      <c r="F60" s="20"/>
      <c r="G60" s="21"/>
      <c r="H60" s="20"/>
      <c r="I60" s="20"/>
      <c r="J60" s="20"/>
      <c r="K60" s="20"/>
      <c r="L60" s="22">
        <f>L59*E60</f>
        <v>0</v>
      </c>
    </row>
    <row r="61" spans="2:56">
      <c r="B61" s="9"/>
      <c r="C61" s="11" t="s">
        <v>8</v>
      </c>
      <c r="D61" s="18"/>
      <c r="E61" s="19"/>
      <c r="F61" s="20"/>
      <c r="G61" s="21"/>
      <c r="H61" s="20"/>
      <c r="I61" s="20"/>
      <c r="J61" s="20"/>
      <c r="K61" s="20"/>
      <c r="L61" s="22">
        <f>L60+L59</f>
        <v>0</v>
      </c>
    </row>
    <row r="62" spans="2:56">
      <c r="B62" s="9"/>
      <c r="C62" s="11" t="s">
        <v>14</v>
      </c>
      <c r="D62" s="18"/>
      <c r="E62" s="19">
        <v>0.18</v>
      </c>
      <c r="F62" s="20"/>
      <c r="G62" s="21"/>
      <c r="H62" s="20"/>
      <c r="I62" s="20"/>
      <c r="J62" s="20"/>
      <c r="K62" s="20"/>
      <c r="L62" s="22">
        <f>L61*E62</f>
        <v>0</v>
      </c>
    </row>
    <row r="63" spans="2:56">
      <c r="B63" s="23"/>
      <c r="C63" s="24" t="s">
        <v>8</v>
      </c>
      <c r="D63" s="25"/>
      <c r="E63" s="24"/>
      <c r="F63" s="25"/>
      <c r="G63" s="27"/>
      <c r="H63" s="28"/>
      <c r="I63" s="28"/>
      <c r="J63" s="28"/>
      <c r="K63" s="28"/>
      <c r="L63" s="26">
        <f>L62+L61</f>
        <v>0</v>
      </c>
    </row>
  </sheetData>
  <mergeCells count="2">
    <mergeCell ref="B2:B3"/>
    <mergeCell ref="C2:C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F22A0-630A-427C-ADC2-0293DBA9FBAD}">
  <dimension ref="B2:BG69"/>
  <sheetViews>
    <sheetView topLeftCell="A55" zoomScale="125" zoomScaleNormal="85" workbookViewId="0">
      <selection activeCell="I68" sqref="I68"/>
    </sheetView>
  </sheetViews>
  <sheetFormatPr defaultRowHeight="14.4"/>
  <cols>
    <col min="2" max="2" width="9" bestFit="1" customWidth="1"/>
    <col min="3" max="3" width="56.44140625" customWidth="1"/>
    <col min="4" max="6" width="9" bestFit="1" customWidth="1"/>
    <col min="7" max="7" width="10" bestFit="1" customWidth="1"/>
    <col min="8" max="11" width="9" bestFit="1" customWidth="1"/>
    <col min="12" max="12" width="10" bestFit="1" customWidth="1"/>
    <col min="13" max="14" width="9.5546875" bestFit="1" customWidth="1"/>
  </cols>
  <sheetData>
    <row r="2" spans="2:59" s="4" customFormat="1" ht="12" customHeight="1">
      <c r="B2" s="68" t="s">
        <v>0</v>
      </c>
      <c r="C2" s="70" t="s">
        <v>1</v>
      </c>
      <c r="D2" s="38" t="s">
        <v>2</v>
      </c>
      <c r="E2" s="40" t="s">
        <v>3</v>
      </c>
      <c r="F2" s="48" t="s">
        <v>4</v>
      </c>
      <c r="G2" s="49"/>
      <c r="H2" s="48" t="s">
        <v>5</v>
      </c>
      <c r="I2" s="49"/>
      <c r="J2" s="50" t="s">
        <v>6</v>
      </c>
      <c r="K2" s="49"/>
      <c r="L2" s="36" t="s">
        <v>3</v>
      </c>
      <c r="Q2" s="5"/>
      <c r="S2" s="5"/>
    </row>
    <row r="3" spans="2:59" s="4" customFormat="1" ht="12" customHeight="1">
      <c r="B3" s="69"/>
      <c r="C3" s="71"/>
      <c r="D3" s="39"/>
      <c r="E3" s="41"/>
      <c r="F3" s="6" t="s">
        <v>7</v>
      </c>
      <c r="G3" s="7" t="s">
        <v>8</v>
      </c>
      <c r="H3" s="6" t="s">
        <v>7</v>
      </c>
      <c r="I3" s="7" t="s">
        <v>8</v>
      </c>
      <c r="J3" s="6" t="s">
        <v>7</v>
      </c>
      <c r="K3" s="7" t="s">
        <v>8</v>
      </c>
      <c r="L3" s="37"/>
      <c r="Q3" s="5"/>
      <c r="S3" s="5"/>
    </row>
    <row r="4" spans="2:59" s="43" customFormat="1"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</row>
    <row r="5" spans="2:59" s="45" customFormat="1">
      <c r="B5" s="52" t="s">
        <v>29</v>
      </c>
      <c r="C5" s="52"/>
      <c r="D5" s="52"/>
      <c r="E5" s="53"/>
      <c r="F5" s="54"/>
      <c r="G5" s="53"/>
      <c r="H5" s="53"/>
      <c r="I5" s="53"/>
      <c r="J5" s="53"/>
      <c r="K5" s="53"/>
      <c r="L5" s="53"/>
      <c r="M5" s="42"/>
      <c r="N5"/>
      <c r="O5"/>
      <c r="P5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</row>
    <row r="6" spans="2:59" s="44" customFormat="1">
      <c r="B6" s="35">
        <v>1</v>
      </c>
      <c r="C6" s="11" t="s">
        <v>315</v>
      </c>
      <c r="D6" s="10" t="s">
        <v>10</v>
      </c>
      <c r="E6" s="55">
        <v>6</v>
      </c>
      <c r="F6" s="12"/>
      <c r="G6" s="12">
        <f t="shared" ref="G6" si="0">E6*F6</f>
        <v>0</v>
      </c>
      <c r="H6" s="12"/>
      <c r="I6" s="12">
        <f t="shared" ref="I6" si="1">H6*E6</f>
        <v>0</v>
      </c>
      <c r="J6" s="12"/>
      <c r="K6" s="12">
        <f t="shared" ref="K6" si="2">J6*E6</f>
        <v>0</v>
      </c>
      <c r="L6" s="12">
        <f t="shared" ref="L6" si="3">K6+I6+G6</f>
        <v>0</v>
      </c>
      <c r="M6" s="42"/>
      <c r="N6"/>
      <c r="O6"/>
      <c r="P6"/>
    </row>
    <row r="7" spans="2:59" s="44" customFormat="1">
      <c r="B7" s="35">
        <v>2</v>
      </c>
      <c r="C7" s="11" t="s">
        <v>316</v>
      </c>
      <c r="D7" s="10" t="s">
        <v>10</v>
      </c>
      <c r="E7" s="55">
        <v>2</v>
      </c>
      <c r="F7" s="12"/>
      <c r="G7" s="12">
        <f t="shared" ref="G7:G27" si="4">E7*F7</f>
        <v>0</v>
      </c>
      <c r="H7" s="12"/>
      <c r="I7" s="12">
        <f t="shared" ref="I7:I27" si="5">H7*E7</f>
        <v>0</v>
      </c>
      <c r="J7" s="12"/>
      <c r="K7" s="12">
        <f t="shared" ref="K7:K27" si="6">J7*E7</f>
        <v>0</v>
      </c>
      <c r="L7" s="12">
        <f t="shared" ref="L7:L27" si="7">K7+I7+G7</f>
        <v>0</v>
      </c>
      <c r="M7" s="42"/>
      <c r="N7"/>
      <c r="O7"/>
      <c r="P7"/>
    </row>
    <row r="8" spans="2:59" s="44" customFormat="1">
      <c r="B8" s="35">
        <v>3</v>
      </c>
      <c r="C8" s="11" t="s">
        <v>317</v>
      </c>
      <c r="D8" s="10" t="s">
        <v>24</v>
      </c>
      <c r="E8" s="55">
        <v>53</v>
      </c>
      <c r="F8" s="12"/>
      <c r="G8" s="12">
        <f t="shared" si="4"/>
        <v>0</v>
      </c>
      <c r="H8" s="12"/>
      <c r="I8" s="12">
        <f t="shared" si="5"/>
        <v>0</v>
      </c>
      <c r="J8" s="12"/>
      <c r="K8" s="12">
        <f t="shared" si="6"/>
        <v>0</v>
      </c>
      <c r="L8" s="12">
        <f t="shared" si="7"/>
        <v>0</v>
      </c>
      <c r="M8" s="42"/>
      <c r="N8"/>
      <c r="O8"/>
      <c r="P8"/>
    </row>
    <row r="9" spans="2:59" s="44" customFormat="1">
      <c r="B9" s="35">
        <v>4</v>
      </c>
      <c r="C9" s="11" t="s">
        <v>318</v>
      </c>
      <c r="D9" s="10" t="s">
        <v>24</v>
      </c>
      <c r="E9" s="55">
        <v>57</v>
      </c>
      <c r="F9" s="12"/>
      <c r="G9" s="12">
        <f t="shared" si="4"/>
        <v>0</v>
      </c>
      <c r="H9" s="12"/>
      <c r="I9" s="12">
        <f t="shared" si="5"/>
        <v>0</v>
      </c>
      <c r="J9" s="12"/>
      <c r="K9" s="12">
        <f t="shared" si="6"/>
        <v>0</v>
      </c>
      <c r="L9" s="12">
        <f t="shared" si="7"/>
        <v>0</v>
      </c>
      <c r="M9"/>
      <c r="N9"/>
      <c r="O9"/>
      <c r="P9"/>
    </row>
    <row r="10" spans="2:59" s="44" customFormat="1">
      <c r="B10" s="35">
        <v>5</v>
      </c>
      <c r="C10" s="11" t="s">
        <v>319</v>
      </c>
      <c r="D10" s="10" t="s">
        <v>24</v>
      </c>
      <c r="E10" s="55">
        <v>113</v>
      </c>
      <c r="F10" s="12"/>
      <c r="G10" s="12">
        <f t="shared" si="4"/>
        <v>0</v>
      </c>
      <c r="H10" s="12"/>
      <c r="I10" s="12">
        <f t="shared" si="5"/>
        <v>0</v>
      </c>
      <c r="J10" s="12"/>
      <c r="K10" s="12">
        <f t="shared" si="6"/>
        <v>0</v>
      </c>
      <c r="L10" s="12">
        <f t="shared" si="7"/>
        <v>0</v>
      </c>
      <c r="M10"/>
      <c r="N10"/>
      <c r="O10"/>
      <c r="P10"/>
    </row>
    <row r="11" spans="2:59" s="44" customFormat="1">
      <c r="B11" s="35">
        <v>6</v>
      </c>
      <c r="C11" s="11" t="s">
        <v>320</v>
      </c>
      <c r="D11" s="10" t="s">
        <v>10</v>
      </c>
      <c r="E11" s="55">
        <v>24</v>
      </c>
      <c r="F11" s="12"/>
      <c r="G11" s="12">
        <f t="shared" si="4"/>
        <v>0</v>
      </c>
      <c r="H11" s="12"/>
      <c r="I11" s="12">
        <f t="shared" si="5"/>
        <v>0</v>
      </c>
      <c r="J11" s="12"/>
      <c r="K11" s="12">
        <f t="shared" si="6"/>
        <v>0</v>
      </c>
      <c r="L11" s="12">
        <f t="shared" si="7"/>
        <v>0</v>
      </c>
      <c r="M11"/>
      <c r="N11"/>
      <c r="O11"/>
      <c r="P11"/>
    </row>
    <row r="12" spans="2:59" s="44" customFormat="1">
      <c r="B12" s="35">
        <v>7</v>
      </c>
      <c r="C12" s="11" t="s">
        <v>321</v>
      </c>
      <c r="D12" s="10" t="s">
        <v>10</v>
      </c>
      <c r="E12" s="55">
        <v>6</v>
      </c>
      <c r="F12" s="12"/>
      <c r="G12" s="12">
        <f t="shared" si="4"/>
        <v>0</v>
      </c>
      <c r="H12" s="12"/>
      <c r="I12" s="12">
        <f t="shared" si="5"/>
        <v>0</v>
      </c>
      <c r="J12" s="12"/>
      <c r="K12" s="12">
        <f t="shared" si="6"/>
        <v>0</v>
      </c>
      <c r="L12" s="12">
        <f t="shared" si="7"/>
        <v>0</v>
      </c>
      <c r="M12"/>
      <c r="N12"/>
      <c r="O12"/>
      <c r="P12"/>
    </row>
    <row r="13" spans="2:59" s="44" customFormat="1">
      <c r="B13" s="35">
        <v>8</v>
      </c>
      <c r="C13" s="11" t="s">
        <v>322</v>
      </c>
      <c r="D13" s="10" t="s">
        <v>10</v>
      </c>
      <c r="E13" s="55">
        <v>9</v>
      </c>
      <c r="F13" s="12"/>
      <c r="G13" s="12">
        <f t="shared" si="4"/>
        <v>0</v>
      </c>
      <c r="H13" s="12"/>
      <c r="I13" s="12">
        <f t="shared" si="5"/>
        <v>0</v>
      </c>
      <c r="J13" s="12"/>
      <c r="K13" s="12">
        <f t="shared" si="6"/>
        <v>0</v>
      </c>
      <c r="L13" s="12">
        <f t="shared" si="7"/>
        <v>0</v>
      </c>
      <c r="M13"/>
      <c r="N13"/>
      <c r="O13"/>
      <c r="P13"/>
    </row>
    <row r="14" spans="2:59" s="44" customFormat="1">
      <c r="B14" s="35">
        <v>9</v>
      </c>
      <c r="C14" s="11" t="s">
        <v>323</v>
      </c>
      <c r="D14" s="10" t="s">
        <v>10</v>
      </c>
      <c r="E14" s="55">
        <v>3</v>
      </c>
      <c r="F14" s="12"/>
      <c r="G14" s="12">
        <f t="shared" si="4"/>
        <v>0</v>
      </c>
      <c r="H14" s="12"/>
      <c r="I14" s="12">
        <f t="shared" si="5"/>
        <v>0</v>
      </c>
      <c r="J14" s="12"/>
      <c r="K14" s="12">
        <f t="shared" si="6"/>
        <v>0</v>
      </c>
      <c r="L14" s="12">
        <f t="shared" si="7"/>
        <v>0</v>
      </c>
      <c r="M14"/>
      <c r="N14"/>
      <c r="O14"/>
      <c r="P14"/>
    </row>
    <row r="15" spans="2:59" s="44" customFormat="1">
      <c r="B15" s="35">
        <v>10</v>
      </c>
      <c r="C15" s="11" t="s">
        <v>324</v>
      </c>
      <c r="D15" s="10" t="s">
        <v>10</v>
      </c>
      <c r="E15" s="55">
        <v>33</v>
      </c>
      <c r="F15" s="12"/>
      <c r="G15" s="12">
        <f t="shared" si="4"/>
        <v>0</v>
      </c>
      <c r="H15" s="12"/>
      <c r="I15" s="12">
        <f t="shared" si="5"/>
        <v>0</v>
      </c>
      <c r="J15" s="12"/>
      <c r="K15" s="12">
        <f t="shared" si="6"/>
        <v>0</v>
      </c>
      <c r="L15" s="12">
        <f t="shared" si="7"/>
        <v>0</v>
      </c>
      <c r="M15"/>
      <c r="N15"/>
      <c r="O15"/>
      <c r="P15"/>
    </row>
    <row r="16" spans="2:59" s="44" customFormat="1">
      <c r="B16" s="35">
        <v>11</v>
      </c>
      <c r="C16" s="11" t="s">
        <v>325</v>
      </c>
      <c r="D16" s="10" t="s">
        <v>10</v>
      </c>
      <c r="E16" s="55">
        <v>2</v>
      </c>
      <c r="F16" s="12"/>
      <c r="G16" s="12">
        <f t="shared" si="4"/>
        <v>0</v>
      </c>
      <c r="H16" s="12"/>
      <c r="I16" s="12">
        <f t="shared" si="5"/>
        <v>0</v>
      </c>
      <c r="J16" s="12"/>
      <c r="K16" s="12">
        <f t="shared" si="6"/>
        <v>0</v>
      </c>
      <c r="L16" s="12">
        <f t="shared" si="7"/>
        <v>0</v>
      </c>
      <c r="M16"/>
      <c r="N16"/>
      <c r="O16"/>
      <c r="P16"/>
    </row>
    <row r="17" spans="2:16" s="44" customFormat="1">
      <c r="B17" s="35">
        <v>12</v>
      </c>
      <c r="C17" s="11" t="s">
        <v>326</v>
      </c>
      <c r="D17" s="10" t="s">
        <v>10</v>
      </c>
      <c r="E17" s="55">
        <v>7</v>
      </c>
      <c r="F17" s="12"/>
      <c r="G17" s="12">
        <f t="shared" si="4"/>
        <v>0</v>
      </c>
      <c r="H17" s="12"/>
      <c r="I17" s="12">
        <f t="shared" si="5"/>
        <v>0</v>
      </c>
      <c r="J17" s="12"/>
      <c r="K17" s="12">
        <f t="shared" si="6"/>
        <v>0</v>
      </c>
      <c r="L17" s="12">
        <f t="shared" si="7"/>
        <v>0</v>
      </c>
      <c r="M17"/>
      <c r="N17"/>
      <c r="O17"/>
      <c r="P17"/>
    </row>
    <row r="18" spans="2:16" s="44" customFormat="1">
      <c r="B18" s="35">
        <v>13</v>
      </c>
      <c r="C18" s="11" t="s">
        <v>327</v>
      </c>
      <c r="D18" s="10" t="s">
        <v>10</v>
      </c>
      <c r="E18" s="55">
        <v>8</v>
      </c>
      <c r="F18" s="12"/>
      <c r="G18" s="12">
        <f t="shared" si="4"/>
        <v>0</v>
      </c>
      <c r="H18" s="12"/>
      <c r="I18" s="12">
        <f t="shared" si="5"/>
        <v>0</v>
      </c>
      <c r="J18" s="12"/>
      <c r="K18" s="12">
        <f t="shared" si="6"/>
        <v>0</v>
      </c>
      <c r="L18" s="12">
        <f t="shared" si="7"/>
        <v>0</v>
      </c>
      <c r="M18"/>
      <c r="N18"/>
      <c r="O18"/>
      <c r="P18"/>
    </row>
    <row r="19" spans="2:16" s="44" customFormat="1">
      <c r="B19" s="35">
        <v>14</v>
      </c>
      <c r="C19" s="11" t="s">
        <v>328</v>
      </c>
      <c r="D19" s="10" t="s">
        <v>10</v>
      </c>
      <c r="E19" s="55">
        <v>8</v>
      </c>
      <c r="F19" s="12"/>
      <c r="G19" s="12">
        <f t="shared" si="4"/>
        <v>0</v>
      </c>
      <c r="H19" s="12"/>
      <c r="I19" s="12">
        <f t="shared" si="5"/>
        <v>0</v>
      </c>
      <c r="J19" s="12"/>
      <c r="K19" s="12">
        <f t="shared" si="6"/>
        <v>0</v>
      </c>
      <c r="L19" s="12">
        <f t="shared" si="7"/>
        <v>0</v>
      </c>
      <c r="M19"/>
      <c r="N19"/>
      <c r="O19"/>
      <c r="P19"/>
    </row>
    <row r="20" spans="2:16" s="44" customFormat="1">
      <c r="B20" s="35">
        <v>17</v>
      </c>
      <c r="C20" s="11" t="s">
        <v>329</v>
      </c>
      <c r="D20" s="10" t="s">
        <v>10</v>
      </c>
      <c r="E20" s="55">
        <v>1</v>
      </c>
      <c r="F20" s="12"/>
      <c r="G20" s="12">
        <f t="shared" si="4"/>
        <v>0</v>
      </c>
      <c r="H20" s="12"/>
      <c r="I20" s="12">
        <f t="shared" si="5"/>
        <v>0</v>
      </c>
      <c r="J20" s="12"/>
      <c r="K20" s="12">
        <f t="shared" si="6"/>
        <v>0</v>
      </c>
      <c r="L20" s="12">
        <f t="shared" si="7"/>
        <v>0</v>
      </c>
      <c r="M20"/>
      <c r="N20"/>
      <c r="O20"/>
      <c r="P20"/>
    </row>
    <row r="21" spans="2:16" s="44" customFormat="1">
      <c r="B21" s="35">
        <v>18</v>
      </c>
      <c r="C21" s="11" t="s">
        <v>30</v>
      </c>
      <c r="D21" s="10" t="s">
        <v>10</v>
      </c>
      <c r="E21" s="55">
        <v>8</v>
      </c>
      <c r="F21" s="12"/>
      <c r="G21" s="12">
        <f t="shared" si="4"/>
        <v>0</v>
      </c>
      <c r="H21" s="12"/>
      <c r="I21" s="12">
        <f t="shared" si="5"/>
        <v>0</v>
      </c>
      <c r="J21" s="12"/>
      <c r="K21" s="12">
        <f t="shared" si="6"/>
        <v>0</v>
      </c>
      <c r="L21" s="12">
        <f t="shared" si="7"/>
        <v>0</v>
      </c>
      <c r="M21"/>
      <c r="N21"/>
      <c r="O21"/>
      <c r="P21"/>
    </row>
    <row r="22" spans="2:16" s="44" customFormat="1">
      <c r="B22" s="35">
        <v>19</v>
      </c>
      <c r="C22" s="11" t="s">
        <v>330</v>
      </c>
      <c r="D22" s="10" t="s">
        <v>10</v>
      </c>
      <c r="E22" s="55">
        <v>5</v>
      </c>
      <c r="F22" s="12"/>
      <c r="G22" s="12">
        <f t="shared" si="4"/>
        <v>0</v>
      </c>
      <c r="H22" s="12"/>
      <c r="I22" s="12">
        <f t="shared" si="5"/>
        <v>0</v>
      </c>
      <c r="J22" s="12"/>
      <c r="K22" s="12">
        <f t="shared" si="6"/>
        <v>0</v>
      </c>
      <c r="L22" s="12">
        <f t="shared" si="7"/>
        <v>0</v>
      </c>
      <c r="M22"/>
      <c r="N22"/>
      <c r="O22"/>
      <c r="P22"/>
    </row>
    <row r="23" spans="2:16" s="44" customFormat="1">
      <c r="B23" s="35">
        <v>20</v>
      </c>
      <c r="C23" s="11" t="s">
        <v>331</v>
      </c>
      <c r="D23" s="10" t="s">
        <v>10</v>
      </c>
      <c r="E23" s="55">
        <v>10</v>
      </c>
      <c r="F23" s="12"/>
      <c r="G23" s="12">
        <f t="shared" si="4"/>
        <v>0</v>
      </c>
      <c r="H23" s="12"/>
      <c r="I23" s="12">
        <f t="shared" si="5"/>
        <v>0</v>
      </c>
      <c r="J23" s="12"/>
      <c r="K23" s="12">
        <f t="shared" si="6"/>
        <v>0</v>
      </c>
      <c r="L23" s="12">
        <f t="shared" si="7"/>
        <v>0</v>
      </c>
      <c r="M23"/>
      <c r="N23"/>
      <c r="O23"/>
      <c r="P23"/>
    </row>
    <row r="24" spans="2:16" s="44" customFormat="1">
      <c r="B24" s="35">
        <v>21</v>
      </c>
      <c r="C24" s="11" t="s">
        <v>332</v>
      </c>
      <c r="D24" s="10" t="s">
        <v>10</v>
      </c>
      <c r="E24" s="55">
        <v>50</v>
      </c>
      <c r="F24" s="12"/>
      <c r="G24" s="12">
        <f t="shared" si="4"/>
        <v>0</v>
      </c>
      <c r="H24" s="12"/>
      <c r="I24" s="12">
        <f t="shared" si="5"/>
        <v>0</v>
      </c>
      <c r="J24" s="12"/>
      <c r="K24" s="12">
        <f t="shared" si="6"/>
        <v>0</v>
      </c>
      <c r="L24" s="12">
        <f t="shared" si="7"/>
        <v>0</v>
      </c>
      <c r="M24"/>
      <c r="N24"/>
      <c r="O24"/>
      <c r="P24"/>
    </row>
    <row r="25" spans="2:16" s="44" customFormat="1">
      <c r="B25" s="35">
        <v>22</v>
      </c>
      <c r="C25" s="11" t="s">
        <v>333</v>
      </c>
      <c r="D25" s="10" t="s">
        <v>10</v>
      </c>
      <c r="E25" s="55">
        <v>3</v>
      </c>
      <c r="F25" s="12"/>
      <c r="G25" s="12">
        <f t="shared" si="4"/>
        <v>0</v>
      </c>
      <c r="H25" s="12"/>
      <c r="I25" s="12">
        <f t="shared" si="5"/>
        <v>0</v>
      </c>
      <c r="J25" s="12"/>
      <c r="K25" s="12">
        <f t="shared" si="6"/>
        <v>0</v>
      </c>
      <c r="L25" s="12">
        <f t="shared" si="7"/>
        <v>0</v>
      </c>
      <c r="M25"/>
      <c r="N25"/>
      <c r="O25"/>
      <c r="P25"/>
    </row>
    <row r="26" spans="2:16" s="44" customFormat="1">
      <c r="B26" s="35">
        <v>23</v>
      </c>
      <c r="C26" s="11" t="s">
        <v>334</v>
      </c>
      <c r="D26" s="10" t="s">
        <v>10</v>
      </c>
      <c r="E26" s="55">
        <v>290</v>
      </c>
      <c r="F26" s="12"/>
      <c r="G26" s="12">
        <f t="shared" si="4"/>
        <v>0</v>
      </c>
      <c r="H26" s="12"/>
      <c r="I26" s="12">
        <f t="shared" si="5"/>
        <v>0</v>
      </c>
      <c r="J26" s="12"/>
      <c r="K26" s="12">
        <f t="shared" si="6"/>
        <v>0</v>
      </c>
      <c r="L26" s="12">
        <f t="shared" si="7"/>
        <v>0</v>
      </c>
      <c r="M26"/>
      <c r="N26"/>
      <c r="O26"/>
      <c r="P26"/>
    </row>
    <row r="27" spans="2:16" s="44" customFormat="1">
      <c r="B27" s="35">
        <v>24</v>
      </c>
      <c r="C27" s="11" t="s">
        <v>335</v>
      </c>
      <c r="D27" s="10" t="s">
        <v>10</v>
      </c>
      <c r="E27" s="55">
        <v>265</v>
      </c>
      <c r="F27" s="12"/>
      <c r="G27" s="12">
        <f t="shared" si="4"/>
        <v>0</v>
      </c>
      <c r="H27" s="12"/>
      <c r="I27" s="12">
        <f t="shared" si="5"/>
        <v>0</v>
      </c>
      <c r="J27" s="12"/>
      <c r="K27" s="12">
        <f t="shared" si="6"/>
        <v>0</v>
      </c>
      <c r="L27" s="12">
        <f t="shared" si="7"/>
        <v>0</v>
      </c>
      <c r="M27"/>
      <c r="N27"/>
      <c r="O27"/>
      <c r="P27"/>
    </row>
    <row r="28" spans="2:16" s="44" customFormat="1">
      <c r="B28" s="52" t="s">
        <v>336</v>
      </c>
      <c r="C28" s="52"/>
      <c r="D28" s="52"/>
      <c r="E28" s="53"/>
      <c r="F28" s="54"/>
      <c r="G28" s="53"/>
      <c r="H28" s="53"/>
      <c r="I28" s="53"/>
      <c r="J28" s="53"/>
      <c r="K28" s="53"/>
      <c r="L28" s="53"/>
      <c r="M28"/>
      <c r="N28"/>
      <c r="O28"/>
      <c r="P28"/>
    </row>
    <row r="29" spans="2:16" s="44" customFormat="1">
      <c r="B29" s="35">
        <v>25</v>
      </c>
      <c r="C29" s="11" t="s">
        <v>337</v>
      </c>
      <c r="D29" s="10" t="s">
        <v>24</v>
      </c>
      <c r="E29" s="55">
        <v>20</v>
      </c>
      <c r="F29" s="12"/>
      <c r="G29" s="12">
        <f t="shared" ref="G29:G32" si="8">E29*F29</f>
        <v>0</v>
      </c>
      <c r="H29" s="12"/>
      <c r="I29" s="12">
        <f t="shared" ref="I29:I32" si="9">H29*E29</f>
        <v>0</v>
      </c>
      <c r="J29" s="12"/>
      <c r="K29" s="12">
        <f t="shared" ref="K29:K32" si="10">J29*E29</f>
        <v>0</v>
      </c>
      <c r="L29" s="12">
        <f t="shared" ref="L29:L32" si="11">K29+I29+G29</f>
        <v>0</v>
      </c>
      <c r="M29"/>
      <c r="N29"/>
      <c r="O29"/>
      <c r="P29"/>
    </row>
    <row r="30" spans="2:16" s="44" customFormat="1">
      <c r="B30" s="35">
        <v>26</v>
      </c>
      <c r="C30" s="11" t="s">
        <v>338</v>
      </c>
      <c r="D30" s="10" t="s">
        <v>10</v>
      </c>
      <c r="E30" s="55">
        <v>3</v>
      </c>
      <c r="F30" s="12"/>
      <c r="G30" s="12">
        <f t="shared" si="8"/>
        <v>0</v>
      </c>
      <c r="H30" s="12"/>
      <c r="I30" s="12">
        <f t="shared" si="9"/>
        <v>0</v>
      </c>
      <c r="J30" s="12"/>
      <c r="K30" s="12">
        <f t="shared" si="10"/>
        <v>0</v>
      </c>
      <c r="L30" s="12">
        <f t="shared" si="11"/>
        <v>0</v>
      </c>
      <c r="M30"/>
      <c r="N30"/>
      <c r="O30"/>
      <c r="P30"/>
    </row>
    <row r="31" spans="2:16" s="44" customFormat="1">
      <c r="B31" s="35">
        <v>27</v>
      </c>
      <c r="C31" s="11" t="s">
        <v>339</v>
      </c>
      <c r="D31" s="10" t="s">
        <v>10</v>
      </c>
      <c r="E31" s="55">
        <v>10</v>
      </c>
      <c r="F31" s="12"/>
      <c r="G31" s="12">
        <f t="shared" si="8"/>
        <v>0</v>
      </c>
      <c r="H31" s="12"/>
      <c r="I31" s="12">
        <f t="shared" si="9"/>
        <v>0</v>
      </c>
      <c r="J31" s="12"/>
      <c r="K31" s="12">
        <f t="shared" si="10"/>
        <v>0</v>
      </c>
      <c r="L31" s="12">
        <f t="shared" si="11"/>
        <v>0</v>
      </c>
      <c r="M31"/>
      <c r="N31"/>
      <c r="O31"/>
      <c r="P31"/>
    </row>
    <row r="32" spans="2:16" s="44" customFormat="1">
      <c r="B32" s="35">
        <v>28</v>
      </c>
      <c r="C32" s="11" t="s">
        <v>340</v>
      </c>
      <c r="D32" s="10" t="s">
        <v>10</v>
      </c>
      <c r="E32" s="55">
        <v>3</v>
      </c>
      <c r="F32" s="12"/>
      <c r="G32" s="12">
        <f t="shared" si="8"/>
        <v>0</v>
      </c>
      <c r="H32" s="12"/>
      <c r="I32" s="12">
        <f t="shared" si="9"/>
        <v>0</v>
      </c>
      <c r="J32" s="12"/>
      <c r="K32" s="12">
        <f t="shared" si="10"/>
        <v>0</v>
      </c>
      <c r="L32" s="12">
        <f t="shared" si="11"/>
        <v>0</v>
      </c>
      <c r="M32"/>
      <c r="N32"/>
      <c r="O32"/>
      <c r="P32"/>
    </row>
    <row r="33" spans="2:16" s="44" customFormat="1">
      <c r="B33" s="52" t="s">
        <v>341</v>
      </c>
      <c r="C33" s="52"/>
      <c r="D33" s="52"/>
      <c r="E33" s="53"/>
      <c r="F33" s="54"/>
      <c r="G33" s="53"/>
      <c r="H33" s="53"/>
      <c r="I33" s="53"/>
      <c r="J33" s="53"/>
      <c r="K33" s="53"/>
      <c r="L33" s="53"/>
      <c r="M33"/>
      <c r="N33"/>
      <c r="O33"/>
      <c r="P33"/>
    </row>
    <row r="34" spans="2:16" s="44" customFormat="1">
      <c r="B34" s="35">
        <v>29</v>
      </c>
      <c r="C34" s="11" t="s">
        <v>342</v>
      </c>
      <c r="D34" s="10" t="s">
        <v>24</v>
      </c>
      <c r="E34" s="55">
        <v>92</v>
      </c>
      <c r="F34" s="12"/>
      <c r="G34" s="12">
        <f t="shared" ref="G34:G59" si="12">E34*F34</f>
        <v>0</v>
      </c>
      <c r="H34" s="12"/>
      <c r="I34" s="12">
        <f t="shared" ref="I34:I59" si="13">H34*E34</f>
        <v>0</v>
      </c>
      <c r="J34" s="12"/>
      <c r="K34" s="12">
        <f t="shared" ref="K34:K59" si="14">J34*E34</f>
        <v>0</v>
      </c>
      <c r="L34" s="12">
        <f t="shared" ref="L34:L59" si="15">K34+I34+G34</f>
        <v>0</v>
      </c>
      <c r="M34"/>
      <c r="N34"/>
      <c r="O34"/>
      <c r="P34"/>
    </row>
    <row r="35" spans="2:16" s="44" customFormat="1">
      <c r="B35" s="35">
        <v>30</v>
      </c>
      <c r="C35" s="11" t="s">
        <v>343</v>
      </c>
      <c r="D35" s="10" t="s">
        <v>24</v>
      </c>
      <c r="E35" s="55">
        <v>660</v>
      </c>
      <c r="F35" s="12"/>
      <c r="G35" s="12">
        <f t="shared" si="12"/>
        <v>0</v>
      </c>
      <c r="H35" s="12"/>
      <c r="I35" s="12">
        <f t="shared" si="13"/>
        <v>0</v>
      </c>
      <c r="J35" s="12"/>
      <c r="K35" s="12">
        <f t="shared" si="14"/>
        <v>0</v>
      </c>
      <c r="L35" s="12">
        <f t="shared" si="15"/>
        <v>0</v>
      </c>
      <c r="M35"/>
      <c r="N35"/>
      <c r="O35"/>
      <c r="P35"/>
    </row>
    <row r="36" spans="2:16" s="44" customFormat="1">
      <c r="B36" s="35">
        <v>31</v>
      </c>
      <c r="C36" s="11" t="s">
        <v>344</v>
      </c>
      <c r="D36" s="10" t="s">
        <v>24</v>
      </c>
      <c r="E36" s="55">
        <v>612</v>
      </c>
      <c r="F36" s="12"/>
      <c r="G36" s="12">
        <f t="shared" si="12"/>
        <v>0</v>
      </c>
      <c r="H36" s="12"/>
      <c r="I36" s="12">
        <f t="shared" si="13"/>
        <v>0</v>
      </c>
      <c r="J36" s="12"/>
      <c r="K36" s="12">
        <f t="shared" si="14"/>
        <v>0</v>
      </c>
      <c r="L36" s="12">
        <f t="shared" si="15"/>
        <v>0</v>
      </c>
      <c r="M36"/>
      <c r="N36"/>
      <c r="O36"/>
      <c r="P36"/>
    </row>
    <row r="37" spans="2:16" s="44" customFormat="1">
      <c r="B37" s="35">
        <v>32</v>
      </c>
      <c r="C37" s="11" t="s">
        <v>345</v>
      </c>
      <c r="D37" s="10" t="s">
        <v>24</v>
      </c>
      <c r="E37" s="55">
        <v>5</v>
      </c>
      <c r="F37" s="12"/>
      <c r="G37" s="12">
        <f t="shared" si="12"/>
        <v>0</v>
      </c>
      <c r="H37" s="12"/>
      <c r="I37" s="12">
        <f t="shared" si="13"/>
        <v>0</v>
      </c>
      <c r="J37" s="12"/>
      <c r="K37" s="12">
        <f t="shared" si="14"/>
        <v>0</v>
      </c>
      <c r="L37" s="12">
        <f t="shared" si="15"/>
        <v>0</v>
      </c>
      <c r="M37"/>
      <c r="N37"/>
      <c r="O37"/>
      <c r="P37"/>
    </row>
    <row r="38" spans="2:16" s="44" customFormat="1">
      <c r="B38" s="35">
        <v>33</v>
      </c>
      <c r="C38" s="11" t="s">
        <v>346</v>
      </c>
      <c r="D38" s="10" t="s">
        <v>24</v>
      </c>
      <c r="E38" s="55">
        <v>10</v>
      </c>
      <c r="F38" s="12"/>
      <c r="G38" s="12">
        <f t="shared" si="12"/>
        <v>0</v>
      </c>
      <c r="H38" s="12"/>
      <c r="I38" s="12">
        <f t="shared" si="13"/>
        <v>0</v>
      </c>
      <c r="J38" s="12"/>
      <c r="K38" s="12">
        <f t="shared" si="14"/>
        <v>0</v>
      </c>
      <c r="L38" s="12">
        <f t="shared" si="15"/>
        <v>0</v>
      </c>
      <c r="M38"/>
      <c r="N38"/>
      <c r="O38"/>
      <c r="P38"/>
    </row>
    <row r="39" spans="2:16" s="44" customFormat="1">
      <c r="B39" s="35">
        <v>34</v>
      </c>
      <c r="C39" s="11" t="s">
        <v>347</v>
      </c>
      <c r="D39" s="10" t="s">
        <v>24</v>
      </c>
      <c r="E39" s="55">
        <v>12</v>
      </c>
      <c r="F39" s="12"/>
      <c r="G39" s="12">
        <f t="shared" si="12"/>
        <v>0</v>
      </c>
      <c r="H39" s="12"/>
      <c r="I39" s="12">
        <f t="shared" si="13"/>
        <v>0</v>
      </c>
      <c r="J39" s="12"/>
      <c r="K39" s="12">
        <f t="shared" si="14"/>
        <v>0</v>
      </c>
      <c r="L39" s="12">
        <f t="shared" si="15"/>
        <v>0</v>
      </c>
      <c r="M39"/>
      <c r="N39"/>
      <c r="O39"/>
      <c r="P39"/>
    </row>
    <row r="40" spans="2:16" s="44" customFormat="1">
      <c r="B40" s="35">
        <v>35</v>
      </c>
      <c r="C40" s="11" t="s">
        <v>348</v>
      </c>
      <c r="D40" s="10" t="s">
        <v>24</v>
      </c>
      <c r="E40" s="55">
        <v>3</v>
      </c>
      <c r="F40" s="12"/>
      <c r="G40" s="12">
        <f t="shared" si="12"/>
        <v>0</v>
      </c>
      <c r="H40" s="12"/>
      <c r="I40" s="12">
        <f t="shared" si="13"/>
        <v>0</v>
      </c>
      <c r="J40" s="12"/>
      <c r="K40" s="12">
        <f t="shared" si="14"/>
        <v>0</v>
      </c>
      <c r="L40" s="12">
        <f t="shared" si="15"/>
        <v>0</v>
      </c>
      <c r="M40"/>
      <c r="N40"/>
      <c r="O40"/>
      <c r="P40"/>
    </row>
    <row r="41" spans="2:16" s="44" customFormat="1">
      <c r="B41" s="35">
        <v>36</v>
      </c>
      <c r="C41" s="11" t="s">
        <v>349</v>
      </c>
      <c r="D41" s="10" t="s">
        <v>10</v>
      </c>
      <c r="E41" s="55">
        <v>16</v>
      </c>
      <c r="F41" s="12"/>
      <c r="G41" s="12">
        <f t="shared" si="12"/>
        <v>0</v>
      </c>
      <c r="H41" s="12"/>
      <c r="I41" s="12">
        <f t="shared" si="13"/>
        <v>0</v>
      </c>
      <c r="J41" s="12"/>
      <c r="K41" s="12">
        <f t="shared" si="14"/>
        <v>0</v>
      </c>
      <c r="L41" s="12">
        <f t="shared" si="15"/>
        <v>0</v>
      </c>
      <c r="M41"/>
      <c r="N41"/>
      <c r="O41"/>
      <c r="P41"/>
    </row>
    <row r="42" spans="2:16" s="44" customFormat="1">
      <c r="B42" s="35">
        <v>37</v>
      </c>
      <c r="C42" s="11" t="s">
        <v>350</v>
      </c>
      <c r="D42" s="10" t="s">
        <v>10</v>
      </c>
      <c r="E42" s="55">
        <v>176</v>
      </c>
      <c r="F42" s="12"/>
      <c r="G42" s="12">
        <f t="shared" si="12"/>
        <v>0</v>
      </c>
      <c r="H42" s="12"/>
      <c r="I42" s="12">
        <f t="shared" si="13"/>
        <v>0</v>
      </c>
      <c r="J42" s="12"/>
      <c r="K42" s="12">
        <f t="shared" si="14"/>
        <v>0</v>
      </c>
      <c r="L42" s="12">
        <f t="shared" si="15"/>
        <v>0</v>
      </c>
      <c r="M42"/>
      <c r="N42"/>
      <c r="O42"/>
      <c r="P42"/>
    </row>
    <row r="43" spans="2:16" s="44" customFormat="1">
      <c r="B43" s="35">
        <v>38</v>
      </c>
      <c r="C43" s="11" t="s">
        <v>351</v>
      </c>
      <c r="D43" s="10" t="s">
        <v>10</v>
      </c>
      <c r="E43" s="55">
        <v>7</v>
      </c>
      <c r="F43" s="12"/>
      <c r="G43" s="12">
        <f t="shared" si="12"/>
        <v>0</v>
      </c>
      <c r="H43" s="12"/>
      <c r="I43" s="12">
        <f t="shared" si="13"/>
        <v>0</v>
      </c>
      <c r="J43" s="12"/>
      <c r="K43" s="12">
        <f t="shared" si="14"/>
        <v>0</v>
      </c>
      <c r="L43" s="12">
        <f t="shared" si="15"/>
        <v>0</v>
      </c>
      <c r="M43"/>
      <c r="N43"/>
      <c r="O43"/>
      <c r="P43"/>
    </row>
    <row r="44" spans="2:16" s="44" customFormat="1">
      <c r="B44" s="35">
        <v>39</v>
      </c>
      <c r="C44" s="11" t="s">
        <v>352</v>
      </c>
      <c r="D44" s="10" t="s">
        <v>10</v>
      </c>
      <c r="E44" s="55">
        <v>11</v>
      </c>
      <c r="F44" s="12"/>
      <c r="G44" s="12">
        <f t="shared" si="12"/>
        <v>0</v>
      </c>
      <c r="H44" s="12"/>
      <c r="I44" s="12">
        <f t="shared" si="13"/>
        <v>0</v>
      </c>
      <c r="J44" s="12"/>
      <c r="K44" s="12">
        <f t="shared" si="14"/>
        <v>0</v>
      </c>
      <c r="L44" s="12">
        <f t="shared" si="15"/>
        <v>0</v>
      </c>
      <c r="M44"/>
      <c r="N44"/>
      <c r="O44"/>
      <c r="P44"/>
    </row>
    <row r="45" spans="2:16" s="44" customFormat="1">
      <c r="B45" s="35">
        <v>40</v>
      </c>
      <c r="C45" s="11" t="s">
        <v>353</v>
      </c>
      <c r="D45" s="10" t="s">
        <v>10</v>
      </c>
      <c r="E45" s="55">
        <v>220</v>
      </c>
      <c r="F45" s="12"/>
      <c r="G45" s="12">
        <f t="shared" si="12"/>
        <v>0</v>
      </c>
      <c r="H45" s="12"/>
      <c r="I45" s="12">
        <f t="shared" si="13"/>
        <v>0</v>
      </c>
      <c r="J45" s="12"/>
      <c r="K45" s="12">
        <f t="shared" si="14"/>
        <v>0</v>
      </c>
      <c r="L45" s="12">
        <f t="shared" si="15"/>
        <v>0</v>
      </c>
      <c r="M45"/>
      <c r="N45"/>
      <c r="O45"/>
      <c r="P45"/>
    </row>
    <row r="46" spans="2:16" s="44" customFormat="1">
      <c r="B46" s="35">
        <v>41</v>
      </c>
      <c r="C46" s="11" t="s">
        <v>354</v>
      </c>
      <c r="D46" s="10" t="s">
        <v>10</v>
      </c>
      <c r="E46" s="55">
        <v>1</v>
      </c>
      <c r="F46" s="12"/>
      <c r="G46" s="12">
        <f t="shared" si="12"/>
        <v>0</v>
      </c>
      <c r="H46" s="12"/>
      <c r="I46" s="12">
        <f t="shared" si="13"/>
        <v>0</v>
      </c>
      <c r="J46" s="12"/>
      <c r="K46" s="12">
        <f t="shared" si="14"/>
        <v>0</v>
      </c>
      <c r="L46" s="12">
        <f t="shared" si="15"/>
        <v>0</v>
      </c>
      <c r="M46"/>
      <c r="N46"/>
      <c r="O46"/>
      <c r="P46"/>
    </row>
    <row r="47" spans="2:16" s="44" customFormat="1">
      <c r="B47" s="35">
        <v>42</v>
      </c>
      <c r="C47" s="11" t="s">
        <v>355</v>
      </c>
      <c r="D47" s="10" t="s">
        <v>10</v>
      </c>
      <c r="E47" s="55">
        <v>33</v>
      </c>
      <c r="F47" s="12"/>
      <c r="G47" s="12">
        <f t="shared" si="12"/>
        <v>0</v>
      </c>
      <c r="H47" s="12"/>
      <c r="I47" s="12">
        <f t="shared" si="13"/>
        <v>0</v>
      </c>
      <c r="J47" s="12"/>
      <c r="K47" s="12">
        <f t="shared" si="14"/>
        <v>0</v>
      </c>
      <c r="L47" s="12">
        <f t="shared" si="15"/>
        <v>0</v>
      </c>
      <c r="M47"/>
      <c r="N47"/>
      <c r="O47"/>
      <c r="P47"/>
    </row>
    <row r="48" spans="2:16" s="44" customFormat="1">
      <c r="B48" s="35">
        <v>43</v>
      </c>
      <c r="C48" s="11" t="s">
        <v>356</v>
      </c>
      <c r="D48" s="10" t="s">
        <v>10</v>
      </c>
      <c r="E48" s="55">
        <v>60</v>
      </c>
      <c r="F48" s="12"/>
      <c r="G48" s="12">
        <f t="shared" si="12"/>
        <v>0</v>
      </c>
      <c r="H48" s="12"/>
      <c r="I48" s="12">
        <f t="shared" si="13"/>
        <v>0</v>
      </c>
      <c r="J48" s="12"/>
      <c r="K48" s="12">
        <f t="shared" si="14"/>
        <v>0</v>
      </c>
      <c r="L48" s="12">
        <f t="shared" si="15"/>
        <v>0</v>
      </c>
      <c r="M48"/>
      <c r="N48"/>
      <c r="O48"/>
      <c r="P48"/>
    </row>
    <row r="49" spans="2:59" s="44" customFormat="1">
      <c r="B49" s="35">
        <v>44</v>
      </c>
      <c r="C49" s="11" t="s">
        <v>357</v>
      </c>
      <c r="D49" s="10" t="s">
        <v>10</v>
      </c>
      <c r="E49" s="55">
        <v>352</v>
      </c>
      <c r="F49" s="12"/>
      <c r="G49" s="12">
        <f t="shared" si="12"/>
        <v>0</v>
      </c>
      <c r="H49" s="12"/>
      <c r="I49" s="12">
        <f t="shared" si="13"/>
        <v>0</v>
      </c>
      <c r="J49" s="12"/>
      <c r="K49" s="12">
        <f t="shared" si="14"/>
        <v>0</v>
      </c>
      <c r="L49" s="12">
        <f t="shared" si="15"/>
        <v>0</v>
      </c>
      <c r="M49"/>
      <c r="N49"/>
      <c r="O49"/>
      <c r="P49"/>
    </row>
    <row r="50" spans="2:59" s="44" customFormat="1">
      <c r="B50" s="35">
        <v>45</v>
      </c>
      <c r="C50" s="11" t="s">
        <v>358</v>
      </c>
      <c r="D50" s="10" t="s">
        <v>10</v>
      </c>
      <c r="E50" s="55">
        <v>7</v>
      </c>
      <c r="F50" s="12"/>
      <c r="G50" s="12">
        <f t="shared" si="12"/>
        <v>0</v>
      </c>
      <c r="H50" s="12"/>
      <c r="I50" s="12">
        <f t="shared" si="13"/>
        <v>0</v>
      </c>
      <c r="J50" s="12"/>
      <c r="K50" s="12">
        <f t="shared" si="14"/>
        <v>0</v>
      </c>
      <c r="L50" s="12">
        <f t="shared" si="15"/>
        <v>0</v>
      </c>
      <c r="M50"/>
      <c r="N50"/>
      <c r="O50"/>
      <c r="P50"/>
    </row>
    <row r="51" spans="2:59" s="44" customFormat="1">
      <c r="B51" s="35">
        <v>46</v>
      </c>
      <c r="C51" s="11" t="s">
        <v>359</v>
      </c>
      <c r="D51" s="10" t="s">
        <v>10</v>
      </c>
      <c r="E51" s="55">
        <v>62</v>
      </c>
      <c r="F51" s="12"/>
      <c r="G51" s="12">
        <f t="shared" si="12"/>
        <v>0</v>
      </c>
      <c r="H51" s="12"/>
      <c r="I51" s="12">
        <f t="shared" si="13"/>
        <v>0</v>
      </c>
      <c r="J51" s="12"/>
      <c r="K51" s="12">
        <f t="shared" si="14"/>
        <v>0</v>
      </c>
      <c r="L51" s="12">
        <f t="shared" si="15"/>
        <v>0</v>
      </c>
      <c r="M51"/>
      <c r="N51"/>
      <c r="O51"/>
      <c r="P51"/>
    </row>
    <row r="52" spans="2:59" s="44" customFormat="1">
      <c r="B52" s="35">
        <v>47</v>
      </c>
      <c r="C52" s="11" t="s">
        <v>360</v>
      </c>
      <c r="D52" s="10" t="s">
        <v>10</v>
      </c>
      <c r="E52" s="55">
        <v>1</v>
      </c>
      <c r="F52" s="12"/>
      <c r="G52" s="12">
        <f t="shared" si="12"/>
        <v>0</v>
      </c>
      <c r="H52" s="12"/>
      <c r="I52" s="12">
        <f t="shared" si="13"/>
        <v>0</v>
      </c>
      <c r="J52" s="12"/>
      <c r="K52" s="12">
        <f t="shared" si="14"/>
        <v>0</v>
      </c>
      <c r="L52" s="12">
        <f t="shared" si="15"/>
        <v>0</v>
      </c>
      <c r="M52"/>
      <c r="N52"/>
      <c r="O52"/>
      <c r="P52"/>
    </row>
    <row r="53" spans="2:59" s="44" customFormat="1">
      <c r="B53" s="35">
        <v>48</v>
      </c>
      <c r="C53" s="11" t="s">
        <v>361</v>
      </c>
      <c r="D53" s="10" t="s">
        <v>10</v>
      </c>
      <c r="E53" s="55">
        <v>1</v>
      </c>
      <c r="F53" s="12"/>
      <c r="G53" s="12">
        <f t="shared" si="12"/>
        <v>0</v>
      </c>
      <c r="H53" s="12"/>
      <c r="I53" s="12">
        <f t="shared" si="13"/>
        <v>0</v>
      </c>
      <c r="J53" s="12"/>
      <c r="K53" s="12">
        <f t="shared" si="14"/>
        <v>0</v>
      </c>
      <c r="L53" s="12">
        <f t="shared" si="15"/>
        <v>0</v>
      </c>
      <c r="M53"/>
      <c r="N53"/>
      <c r="O53"/>
      <c r="P53"/>
    </row>
    <row r="54" spans="2:59" s="44" customFormat="1">
      <c r="B54" s="35">
        <v>49</v>
      </c>
      <c r="C54" s="11" t="s">
        <v>362</v>
      </c>
      <c r="D54" s="10" t="s">
        <v>10</v>
      </c>
      <c r="E54" s="55">
        <v>8</v>
      </c>
      <c r="F54" s="12"/>
      <c r="G54" s="12">
        <f t="shared" si="12"/>
        <v>0</v>
      </c>
      <c r="H54" s="12"/>
      <c r="I54" s="12">
        <f t="shared" si="13"/>
        <v>0</v>
      </c>
      <c r="J54" s="12"/>
      <c r="K54" s="12">
        <f t="shared" si="14"/>
        <v>0</v>
      </c>
      <c r="L54" s="12">
        <f t="shared" si="15"/>
        <v>0</v>
      </c>
      <c r="M54"/>
      <c r="N54"/>
      <c r="O54"/>
      <c r="P54"/>
    </row>
    <row r="55" spans="2:59" s="44" customFormat="1">
      <c r="B55" s="35">
        <v>50</v>
      </c>
      <c r="C55" s="11" t="s">
        <v>363</v>
      </c>
      <c r="D55" s="10" t="s">
        <v>10</v>
      </c>
      <c r="E55" s="55">
        <v>1</v>
      </c>
      <c r="F55" s="12"/>
      <c r="G55" s="12">
        <f t="shared" si="12"/>
        <v>0</v>
      </c>
      <c r="H55" s="12"/>
      <c r="I55" s="12">
        <f t="shared" si="13"/>
        <v>0</v>
      </c>
      <c r="J55" s="12"/>
      <c r="K55" s="12">
        <f t="shared" si="14"/>
        <v>0</v>
      </c>
      <c r="L55" s="12">
        <f t="shared" si="15"/>
        <v>0</v>
      </c>
      <c r="M55"/>
      <c r="N55"/>
      <c r="O55"/>
      <c r="P55"/>
    </row>
    <row r="56" spans="2:59" s="44" customFormat="1">
      <c r="B56" s="35">
        <v>51</v>
      </c>
      <c r="C56" s="11" t="s">
        <v>364</v>
      </c>
      <c r="D56" s="10" t="s">
        <v>10</v>
      </c>
      <c r="E56" s="55">
        <v>2</v>
      </c>
      <c r="F56" s="12"/>
      <c r="G56" s="12">
        <f t="shared" si="12"/>
        <v>0</v>
      </c>
      <c r="H56" s="12"/>
      <c r="I56" s="12">
        <f t="shared" si="13"/>
        <v>0</v>
      </c>
      <c r="J56" s="12"/>
      <c r="K56" s="12">
        <f t="shared" si="14"/>
        <v>0</v>
      </c>
      <c r="L56" s="12">
        <f t="shared" si="15"/>
        <v>0</v>
      </c>
      <c r="M56"/>
      <c r="N56"/>
      <c r="O56"/>
      <c r="P56"/>
    </row>
    <row r="57" spans="2:59" s="44" customFormat="1">
      <c r="B57" s="35">
        <v>52</v>
      </c>
      <c r="C57" s="11" t="s">
        <v>365</v>
      </c>
      <c r="D57" s="10" t="s">
        <v>10</v>
      </c>
      <c r="E57" s="55">
        <v>6</v>
      </c>
      <c r="F57" s="12"/>
      <c r="G57" s="12">
        <f t="shared" si="12"/>
        <v>0</v>
      </c>
      <c r="H57" s="12"/>
      <c r="I57" s="12">
        <f t="shared" si="13"/>
        <v>0</v>
      </c>
      <c r="J57" s="12"/>
      <c r="K57" s="12">
        <f t="shared" si="14"/>
        <v>0</v>
      </c>
      <c r="L57" s="12">
        <f t="shared" si="15"/>
        <v>0</v>
      </c>
      <c r="M57"/>
      <c r="N57"/>
      <c r="O57"/>
      <c r="P57"/>
    </row>
    <row r="58" spans="2:59" s="44" customFormat="1">
      <c r="B58" s="35">
        <v>53</v>
      </c>
      <c r="C58" s="11" t="s">
        <v>366</v>
      </c>
      <c r="D58" s="10" t="s">
        <v>10</v>
      </c>
      <c r="E58" s="55">
        <v>5</v>
      </c>
      <c r="F58" s="12"/>
      <c r="G58" s="12">
        <f t="shared" si="12"/>
        <v>0</v>
      </c>
      <c r="H58" s="12"/>
      <c r="I58" s="12">
        <f t="shared" si="13"/>
        <v>0</v>
      </c>
      <c r="J58" s="12"/>
      <c r="K58" s="12">
        <f t="shared" si="14"/>
        <v>0</v>
      </c>
      <c r="L58" s="12">
        <f t="shared" si="15"/>
        <v>0</v>
      </c>
      <c r="M58"/>
      <c r="N58"/>
      <c r="O58"/>
      <c r="P58"/>
    </row>
    <row r="59" spans="2:59" s="44" customFormat="1">
      <c r="B59" s="35">
        <v>54</v>
      </c>
      <c r="C59" s="11" t="s">
        <v>367</v>
      </c>
      <c r="D59" s="10" t="s">
        <v>10</v>
      </c>
      <c r="E59" s="55">
        <v>2</v>
      </c>
      <c r="F59" s="12"/>
      <c r="G59" s="12">
        <f t="shared" si="12"/>
        <v>0</v>
      </c>
      <c r="H59" s="12"/>
      <c r="I59" s="12">
        <f t="shared" si="13"/>
        <v>0</v>
      </c>
      <c r="J59" s="12"/>
      <c r="K59" s="12">
        <f t="shared" si="14"/>
        <v>0</v>
      </c>
      <c r="L59" s="12">
        <f t="shared" si="15"/>
        <v>0</v>
      </c>
      <c r="M59"/>
      <c r="N59"/>
      <c r="O59"/>
      <c r="P59"/>
    </row>
    <row r="60" spans="2:59" s="47" customFormat="1">
      <c r="B60" s="35"/>
      <c r="C60" s="11" t="s">
        <v>25</v>
      </c>
      <c r="D60" s="10"/>
      <c r="E60" s="59">
        <v>0.1</v>
      </c>
      <c r="F60" s="12"/>
      <c r="G60" s="12">
        <f>SUM(G5:G59)*E60</f>
        <v>0</v>
      </c>
      <c r="H60" s="12"/>
      <c r="I60" s="12"/>
      <c r="J60" s="12"/>
      <c r="K60" s="12"/>
      <c r="L60" s="12">
        <f t="shared" ref="L60" si="16">K60+I60+G60</f>
        <v>0</v>
      </c>
      <c r="M60"/>
      <c r="N60"/>
      <c r="O60"/>
      <c r="P60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</row>
    <row r="61" spans="2:59">
      <c r="B61" s="13" t="s">
        <v>9</v>
      </c>
      <c r="C61" s="14" t="s">
        <v>8</v>
      </c>
      <c r="D61" s="15"/>
      <c r="E61" s="14"/>
      <c r="F61" s="15"/>
      <c r="G61" s="16">
        <f>SUM(G5:G60)</f>
        <v>0</v>
      </c>
      <c r="H61" s="17"/>
      <c r="I61" s="16">
        <f>SUM(I5:I60)</f>
        <v>0</v>
      </c>
      <c r="J61" s="17"/>
      <c r="K61" s="16">
        <f>SUM(K5:K60)</f>
        <v>0</v>
      </c>
      <c r="L61" s="16">
        <f>SUM(L5:L60)</f>
        <v>0</v>
      </c>
    </row>
    <row r="62" spans="2:59">
      <c r="B62" s="9"/>
      <c r="C62" s="11" t="s">
        <v>11</v>
      </c>
      <c r="D62" s="18"/>
      <c r="E62" s="19"/>
      <c r="F62" s="20"/>
      <c r="G62" s="21"/>
      <c r="H62" s="20"/>
      <c r="I62" s="20"/>
      <c r="J62" s="20"/>
      <c r="K62" s="20"/>
      <c r="L62" s="22">
        <f>L61*E62</f>
        <v>0</v>
      </c>
    </row>
    <row r="63" spans="2:59">
      <c r="B63" s="9"/>
      <c r="C63" s="11" t="s">
        <v>8</v>
      </c>
      <c r="D63" s="18"/>
      <c r="E63" s="19"/>
      <c r="F63" s="20"/>
      <c r="G63" s="21"/>
      <c r="H63" s="20"/>
      <c r="I63" s="20"/>
      <c r="J63" s="20"/>
      <c r="K63" s="20"/>
      <c r="L63" s="22">
        <f>L62+L61</f>
        <v>0</v>
      </c>
    </row>
    <row r="64" spans="2:59">
      <c r="B64" s="9"/>
      <c r="C64" s="11" t="s">
        <v>12</v>
      </c>
      <c r="D64" s="18"/>
      <c r="E64" s="19"/>
      <c r="F64" s="20"/>
      <c r="G64" s="21"/>
      <c r="H64" s="20"/>
      <c r="I64" s="20"/>
      <c r="J64" s="20"/>
      <c r="K64" s="20"/>
      <c r="L64" s="22">
        <f>L63*E64</f>
        <v>0</v>
      </c>
    </row>
    <row r="65" spans="2:12">
      <c r="B65" s="9"/>
      <c r="C65" s="11" t="s">
        <v>8</v>
      </c>
      <c r="D65" s="18"/>
      <c r="E65" s="19"/>
      <c r="F65" s="20"/>
      <c r="G65" s="21"/>
      <c r="H65" s="20"/>
      <c r="I65" s="20"/>
      <c r="J65" s="20"/>
      <c r="K65" s="20"/>
      <c r="L65" s="22">
        <f>L64+L63</f>
        <v>0</v>
      </c>
    </row>
    <row r="66" spans="2:12">
      <c r="B66" s="9"/>
      <c r="C66" s="11" t="s">
        <v>13</v>
      </c>
      <c r="D66" s="18"/>
      <c r="E66" s="19"/>
      <c r="F66" s="20"/>
      <c r="G66" s="21"/>
      <c r="H66" s="20"/>
      <c r="I66" s="20"/>
      <c r="J66" s="20"/>
      <c r="K66" s="20"/>
      <c r="L66" s="22">
        <f>L65*E66</f>
        <v>0</v>
      </c>
    </row>
    <row r="67" spans="2:12">
      <c r="B67" s="9"/>
      <c r="C67" s="11" t="s">
        <v>8</v>
      </c>
      <c r="D67" s="18"/>
      <c r="E67" s="19"/>
      <c r="F67" s="20"/>
      <c r="G67" s="21"/>
      <c r="H67" s="20"/>
      <c r="I67" s="20"/>
      <c r="J67" s="20"/>
      <c r="K67" s="20"/>
      <c r="L67" s="22">
        <f>L66+L65</f>
        <v>0</v>
      </c>
    </row>
    <row r="68" spans="2:12">
      <c r="B68" s="9"/>
      <c r="C68" s="11" t="s">
        <v>14</v>
      </c>
      <c r="D68" s="18"/>
      <c r="E68" s="19">
        <v>0.18</v>
      </c>
      <c r="F68" s="20"/>
      <c r="G68" s="21"/>
      <c r="H68" s="20"/>
      <c r="I68" s="20"/>
      <c r="J68" s="20"/>
      <c r="K68" s="20"/>
      <c r="L68" s="22">
        <f>L67*E68</f>
        <v>0</v>
      </c>
    </row>
    <row r="69" spans="2:12">
      <c r="B69" s="23"/>
      <c r="C69" s="24" t="s">
        <v>8</v>
      </c>
      <c r="D69" s="25"/>
      <c r="E69" s="24"/>
      <c r="F69" s="25"/>
      <c r="G69" s="27"/>
      <c r="H69" s="28"/>
      <c r="I69" s="28"/>
      <c r="J69" s="28"/>
      <c r="K69" s="28"/>
      <c r="L69" s="26">
        <f>L68+L67</f>
        <v>0</v>
      </c>
    </row>
  </sheetData>
  <mergeCells count="2">
    <mergeCell ref="B2:B3"/>
    <mergeCell ref="C2:C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5EB4D-9776-4E8D-A3CF-6A37D2AABBD2}">
  <dimension ref="B2:BE121"/>
  <sheetViews>
    <sheetView showGridLines="0" zoomScale="123" zoomScaleNormal="85" workbookViewId="0">
      <selection activeCell="C123" sqref="C123"/>
    </sheetView>
  </sheetViews>
  <sheetFormatPr defaultRowHeight="14.4"/>
  <cols>
    <col min="2" max="2" width="9" bestFit="1" customWidth="1"/>
    <col min="3" max="3" width="70.21875" bestFit="1" customWidth="1"/>
    <col min="4" max="5" width="9" bestFit="1" customWidth="1"/>
    <col min="6" max="6" width="10.109375" bestFit="1" customWidth="1"/>
    <col min="7" max="7" width="10" bestFit="1" customWidth="1"/>
    <col min="8" max="8" width="9" bestFit="1" customWidth="1"/>
    <col min="9" max="9" width="10" bestFit="1" customWidth="1"/>
    <col min="10" max="11" width="9" bestFit="1" customWidth="1"/>
    <col min="12" max="12" width="10" bestFit="1" customWidth="1"/>
  </cols>
  <sheetData>
    <row r="2" spans="2:57" s="4" customFormat="1" ht="12" customHeight="1">
      <c r="B2" s="68" t="s">
        <v>0</v>
      </c>
      <c r="C2" s="70" t="s">
        <v>1</v>
      </c>
      <c r="D2" s="38" t="s">
        <v>2</v>
      </c>
      <c r="E2" s="40" t="s">
        <v>3</v>
      </c>
      <c r="F2" s="48" t="s">
        <v>4</v>
      </c>
      <c r="G2" s="49"/>
      <c r="H2" s="48" t="s">
        <v>5</v>
      </c>
      <c r="I2" s="49"/>
      <c r="J2" s="50" t="s">
        <v>6</v>
      </c>
      <c r="K2" s="49"/>
      <c r="L2" s="36" t="s">
        <v>3</v>
      </c>
      <c r="Q2" s="5"/>
      <c r="S2" s="5"/>
    </row>
    <row r="3" spans="2:57" s="4" customFormat="1" ht="12" customHeight="1">
      <c r="B3" s="69"/>
      <c r="C3" s="71"/>
      <c r="D3" s="39"/>
      <c r="E3" s="41"/>
      <c r="F3" s="6" t="s">
        <v>7</v>
      </c>
      <c r="G3" s="7" t="s">
        <v>8</v>
      </c>
      <c r="H3" s="6" t="s">
        <v>7</v>
      </c>
      <c r="I3" s="7" t="s">
        <v>8</v>
      </c>
      <c r="J3" s="6" t="s">
        <v>7</v>
      </c>
      <c r="K3" s="7" t="s">
        <v>8</v>
      </c>
      <c r="L3" s="37"/>
      <c r="Q3" s="5"/>
      <c r="S3" s="5"/>
    </row>
    <row r="4" spans="2:57" s="43" customFormat="1"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</row>
    <row r="5" spans="2:57" s="43" customFormat="1">
      <c r="B5" s="35">
        <v>1</v>
      </c>
      <c r="C5" s="11" t="s">
        <v>31</v>
      </c>
      <c r="D5" s="10" t="s">
        <v>20</v>
      </c>
      <c r="E5" s="55">
        <v>1</v>
      </c>
      <c r="F5" s="12"/>
      <c r="G5" s="12">
        <f t="shared" ref="G5" si="0">E5*F5</f>
        <v>0</v>
      </c>
      <c r="H5" s="12"/>
      <c r="I5" s="12">
        <f t="shared" ref="I5" si="1">H5*E5</f>
        <v>0</v>
      </c>
      <c r="J5" s="12"/>
      <c r="K5" s="12">
        <f t="shared" ref="K5" si="2">J5*E5</f>
        <v>0</v>
      </c>
      <c r="L5" s="12">
        <f t="shared" ref="L5" si="3">K5+I5+G5</f>
        <v>0</v>
      </c>
      <c r="M5" s="42"/>
      <c r="N5" s="42"/>
      <c r="O5"/>
      <c r="P5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</row>
    <row r="6" spans="2:57" s="47" customFormat="1" ht="13.8">
      <c r="B6" s="51"/>
      <c r="C6" s="52" t="s">
        <v>26</v>
      </c>
      <c r="D6" s="52"/>
      <c r="E6" s="53"/>
      <c r="F6" s="54"/>
      <c r="G6" s="53"/>
      <c r="H6" s="53"/>
      <c r="I6" s="53"/>
      <c r="J6" s="53"/>
      <c r="K6" s="53"/>
      <c r="L6" s="53"/>
      <c r="M6" s="42"/>
      <c r="N6" s="42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</row>
    <row r="7" spans="2:57" s="47" customFormat="1" ht="13.8">
      <c r="B7" s="35">
        <v>1</v>
      </c>
      <c r="C7" s="11" t="s">
        <v>32</v>
      </c>
      <c r="D7" s="10" t="s">
        <v>19</v>
      </c>
      <c r="E7" s="55">
        <v>1117</v>
      </c>
      <c r="F7" s="12"/>
      <c r="G7" s="12">
        <f t="shared" ref="G7:G14" si="4">E7*F7</f>
        <v>0</v>
      </c>
      <c r="H7" s="12"/>
      <c r="I7" s="12">
        <f t="shared" ref="I7:I14" si="5">H7*E7</f>
        <v>0</v>
      </c>
      <c r="J7" s="12"/>
      <c r="K7" s="12">
        <f t="shared" ref="K7:K14" si="6">J7*E7</f>
        <v>0</v>
      </c>
      <c r="L7" s="12">
        <f t="shared" ref="L7:L14" si="7">K7+I7+G7</f>
        <v>0</v>
      </c>
      <c r="M7" s="42"/>
      <c r="N7" s="42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</row>
    <row r="8" spans="2:57" s="47" customFormat="1" ht="13.8">
      <c r="B8" s="35">
        <v>2</v>
      </c>
      <c r="C8" s="11" t="s">
        <v>33</v>
      </c>
      <c r="D8" s="10" t="s">
        <v>19</v>
      </c>
      <c r="E8" s="55">
        <v>167</v>
      </c>
      <c r="F8" s="12"/>
      <c r="G8" s="12">
        <f t="shared" si="4"/>
        <v>0</v>
      </c>
      <c r="H8" s="12"/>
      <c r="I8" s="12">
        <f t="shared" si="5"/>
        <v>0</v>
      </c>
      <c r="J8" s="12"/>
      <c r="K8" s="12">
        <f t="shared" si="6"/>
        <v>0</v>
      </c>
      <c r="L8" s="12">
        <f t="shared" si="7"/>
        <v>0</v>
      </c>
      <c r="M8" s="42"/>
      <c r="N8" s="42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</row>
    <row r="9" spans="2:57" s="47" customFormat="1" ht="13.8">
      <c r="B9" s="35">
        <v>3</v>
      </c>
      <c r="C9" s="11" t="s">
        <v>34</v>
      </c>
      <c r="D9" s="10" t="s">
        <v>19</v>
      </c>
      <c r="E9" s="55">
        <v>60</v>
      </c>
      <c r="F9" s="12"/>
      <c r="G9" s="12">
        <f t="shared" si="4"/>
        <v>0</v>
      </c>
      <c r="H9" s="12"/>
      <c r="I9" s="12">
        <f t="shared" si="5"/>
        <v>0</v>
      </c>
      <c r="J9" s="12"/>
      <c r="K9" s="12">
        <f t="shared" si="6"/>
        <v>0</v>
      </c>
      <c r="L9" s="12">
        <f t="shared" si="7"/>
        <v>0</v>
      </c>
      <c r="M9" s="42"/>
      <c r="N9" s="42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</row>
    <row r="10" spans="2:57" s="47" customFormat="1" ht="13.8">
      <c r="B10" s="35">
        <v>4</v>
      </c>
      <c r="C10" s="11" t="s">
        <v>35</v>
      </c>
      <c r="D10" s="10" t="s">
        <v>19</v>
      </c>
      <c r="E10" s="55">
        <v>250</v>
      </c>
      <c r="F10" s="12"/>
      <c r="G10" s="12">
        <f t="shared" si="4"/>
        <v>0</v>
      </c>
      <c r="H10" s="12"/>
      <c r="I10" s="12">
        <f t="shared" si="5"/>
        <v>0</v>
      </c>
      <c r="J10" s="12"/>
      <c r="K10" s="12">
        <f t="shared" si="6"/>
        <v>0</v>
      </c>
      <c r="L10" s="12">
        <f t="shared" si="7"/>
        <v>0</v>
      </c>
      <c r="M10" s="42"/>
      <c r="N10" s="42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</row>
    <row r="11" spans="2:57" s="47" customFormat="1" ht="13.8">
      <c r="B11" s="35">
        <v>5</v>
      </c>
      <c r="C11" s="11" t="s">
        <v>36</v>
      </c>
      <c r="D11" s="10" t="s">
        <v>19</v>
      </c>
      <c r="E11" s="55">
        <v>64</v>
      </c>
      <c r="F11" s="12"/>
      <c r="G11" s="12">
        <f t="shared" si="4"/>
        <v>0</v>
      </c>
      <c r="H11" s="12"/>
      <c r="I11" s="12">
        <f t="shared" si="5"/>
        <v>0</v>
      </c>
      <c r="J11" s="12"/>
      <c r="K11" s="12">
        <f t="shared" si="6"/>
        <v>0</v>
      </c>
      <c r="L11" s="12">
        <f t="shared" si="7"/>
        <v>0</v>
      </c>
      <c r="M11" s="42"/>
      <c r="N11" s="42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</row>
    <row r="12" spans="2:57" s="47" customFormat="1" ht="13.8">
      <c r="B12" s="35">
        <v>6</v>
      </c>
      <c r="C12" s="11" t="s">
        <v>37</v>
      </c>
      <c r="D12" s="10" t="s">
        <v>19</v>
      </c>
      <c r="E12" s="55">
        <v>120</v>
      </c>
      <c r="F12" s="12"/>
      <c r="G12" s="12">
        <f t="shared" si="4"/>
        <v>0</v>
      </c>
      <c r="H12" s="12"/>
      <c r="I12" s="12">
        <f t="shared" si="5"/>
        <v>0</v>
      </c>
      <c r="J12" s="12"/>
      <c r="K12" s="12">
        <f t="shared" si="6"/>
        <v>0</v>
      </c>
      <c r="L12" s="12">
        <f t="shared" si="7"/>
        <v>0</v>
      </c>
      <c r="M12" s="42"/>
      <c r="N12" s="42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</row>
    <row r="13" spans="2:57" s="47" customFormat="1" ht="13.8">
      <c r="B13" s="35">
        <v>7</v>
      </c>
      <c r="C13" s="11" t="s">
        <v>38</v>
      </c>
      <c r="D13" s="10" t="s">
        <v>19</v>
      </c>
      <c r="E13" s="55">
        <v>315</v>
      </c>
      <c r="F13" s="12"/>
      <c r="G13" s="12">
        <f t="shared" si="4"/>
        <v>0</v>
      </c>
      <c r="H13" s="12"/>
      <c r="I13" s="12">
        <f t="shared" si="5"/>
        <v>0</v>
      </c>
      <c r="J13" s="12"/>
      <c r="K13" s="12">
        <f t="shared" si="6"/>
        <v>0</v>
      </c>
      <c r="L13" s="12">
        <f t="shared" si="7"/>
        <v>0</v>
      </c>
      <c r="M13" s="42"/>
      <c r="N13" s="42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</row>
    <row r="14" spans="2:57" s="47" customFormat="1" ht="13.8">
      <c r="B14" s="35">
        <v>8</v>
      </c>
      <c r="C14" s="11" t="s">
        <v>39</v>
      </c>
      <c r="D14" s="10" t="s">
        <v>19</v>
      </c>
      <c r="E14" s="55">
        <v>138</v>
      </c>
      <c r="F14" s="12"/>
      <c r="G14" s="12">
        <f t="shared" si="4"/>
        <v>0</v>
      </c>
      <c r="H14" s="12"/>
      <c r="I14" s="12">
        <f t="shared" si="5"/>
        <v>0</v>
      </c>
      <c r="J14" s="12"/>
      <c r="K14" s="12">
        <f t="shared" si="6"/>
        <v>0</v>
      </c>
      <c r="L14" s="12">
        <f t="shared" si="7"/>
        <v>0</v>
      </c>
      <c r="M14" s="42"/>
      <c r="N14" s="42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</row>
    <row r="15" spans="2:57" s="47" customFormat="1" ht="13.8">
      <c r="B15" s="51"/>
      <c r="C15" s="52" t="s">
        <v>40</v>
      </c>
      <c r="D15" s="52"/>
      <c r="E15" s="53"/>
      <c r="F15" s="54"/>
      <c r="G15" s="53"/>
      <c r="H15" s="53"/>
      <c r="I15" s="53"/>
      <c r="J15" s="53"/>
      <c r="K15" s="53"/>
      <c r="L15" s="53"/>
      <c r="M15" s="42"/>
      <c r="N15" s="42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</row>
    <row r="16" spans="2:57" s="47" customFormat="1" ht="13.8">
      <c r="B16" s="35">
        <v>1</v>
      </c>
      <c r="C16" s="11" t="s">
        <v>502</v>
      </c>
      <c r="D16" s="10" t="s">
        <v>15</v>
      </c>
      <c r="E16" s="55">
        <v>34</v>
      </c>
      <c r="F16" s="12"/>
      <c r="G16" s="12">
        <f t="shared" ref="G16" si="8">E16*F16</f>
        <v>0</v>
      </c>
      <c r="H16" s="12"/>
      <c r="I16" s="12">
        <f t="shared" ref="I16" si="9">H16*E16</f>
        <v>0</v>
      </c>
      <c r="J16" s="12"/>
      <c r="K16" s="12">
        <f t="shared" ref="K16" si="10">J16*E16</f>
        <v>0</v>
      </c>
      <c r="L16" s="12">
        <f t="shared" ref="L16" si="11">K16+I16+G16</f>
        <v>0</v>
      </c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</row>
    <row r="17" spans="2:57" s="47" customFormat="1" ht="13.8">
      <c r="B17" s="51"/>
      <c r="C17" s="52" t="s">
        <v>41</v>
      </c>
      <c r="D17" s="52"/>
      <c r="E17" s="53"/>
      <c r="F17" s="54"/>
      <c r="G17" s="53"/>
      <c r="H17" s="53"/>
      <c r="I17" s="53"/>
      <c r="J17" s="53"/>
      <c r="K17" s="53"/>
      <c r="L17" s="53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</row>
    <row r="18" spans="2:57" s="47" customFormat="1" ht="13.8">
      <c r="B18" s="35">
        <v>1</v>
      </c>
      <c r="C18" s="11" t="s">
        <v>42</v>
      </c>
      <c r="D18" s="10" t="s">
        <v>15</v>
      </c>
      <c r="E18" s="55">
        <v>377</v>
      </c>
      <c r="F18" s="12"/>
      <c r="G18" s="12">
        <f t="shared" ref="G18:G19" si="12">E18*F18</f>
        <v>0</v>
      </c>
      <c r="H18" s="12"/>
      <c r="I18" s="12">
        <f t="shared" ref="I18:I19" si="13">H18*E18</f>
        <v>0</v>
      </c>
      <c r="J18" s="12"/>
      <c r="K18" s="12">
        <f t="shared" ref="K18:K19" si="14">J18*E18</f>
        <v>0</v>
      </c>
      <c r="L18" s="12">
        <f t="shared" ref="L18:L19" si="15">K18+I18+G18</f>
        <v>0</v>
      </c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</row>
    <row r="19" spans="2:57" s="47" customFormat="1" ht="13.8">
      <c r="B19" s="35">
        <v>2</v>
      </c>
      <c r="C19" s="11" t="s">
        <v>43</v>
      </c>
      <c r="D19" s="10" t="s">
        <v>15</v>
      </c>
      <c r="E19" s="55">
        <v>112</v>
      </c>
      <c r="F19" s="12"/>
      <c r="G19" s="12">
        <f t="shared" si="12"/>
        <v>0</v>
      </c>
      <c r="H19" s="12"/>
      <c r="I19" s="12">
        <f t="shared" si="13"/>
        <v>0</v>
      </c>
      <c r="J19" s="12"/>
      <c r="K19" s="12">
        <f t="shared" si="14"/>
        <v>0</v>
      </c>
      <c r="L19" s="12">
        <f t="shared" si="15"/>
        <v>0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</row>
    <row r="20" spans="2:57" s="47" customFormat="1" ht="13.8">
      <c r="B20" s="51"/>
      <c r="C20" s="52" t="s">
        <v>44</v>
      </c>
      <c r="D20" s="52"/>
      <c r="E20" s="53"/>
      <c r="F20" s="54"/>
      <c r="G20" s="53"/>
      <c r="H20" s="53"/>
      <c r="I20" s="53"/>
      <c r="J20" s="53"/>
      <c r="K20" s="53"/>
      <c r="L20" s="53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</row>
    <row r="21" spans="2:57" s="47" customFormat="1" ht="13.8">
      <c r="B21" s="35">
        <v>1</v>
      </c>
      <c r="C21" s="11" t="s">
        <v>503</v>
      </c>
      <c r="D21" s="10" t="s">
        <v>15</v>
      </c>
      <c r="E21" s="55">
        <v>3</v>
      </c>
      <c r="F21" s="12"/>
      <c r="G21" s="12">
        <f t="shared" ref="G21" si="16">E21*F21</f>
        <v>0</v>
      </c>
      <c r="H21" s="12"/>
      <c r="I21" s="12">
        <f t="shared" ref="I21" si="17">H21*E21</f>
        <v>0</v>
      </c>
      <c r="J21" s="12"/>
      <c r="K21" s="12">
        <f t="shared" ref="K21" si="18">J21*E21</f>
        <v>0</v>
      </c>
      <c r="L21" s="12">
        <f t="shared" ref="L21" si="19">K21+I21+G21</f>
        <v>0</v>
      </c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</row>
    <row r="22" spans="2:57" s="47" customFormat="1" ht="13.8">
      <c r="B22" s="35">
        <v>2</v>
      </c>
      <c r="C22" s="11" t="s">
        <v>504</v>
      </c>
      <c r="D22" s="10" t="s">
        <v>15</v>
      </c>
      <c r="E22" s="55">
        <v>1</v>
      </c>
      <c r="F22" s="12"/>
      <c r="G22" s="12">
        <f t="shared" ref="G22" si="20">E22*F22</f>
        <v>0</v>
      </c>
      <c r="H22" s="12"/>
      <c r="I22" s="12">
        <f t="shared" ref="I22" si="21">H22*E22</f>
        <v>0</v>
      </c>
      <c r="J22" s="12"/>
      <c r="K22" s="12">
        <f t="shared" ref="K22" si="22">J22*E22</f>
        <v>0</v>
      </c>
      <c r="L22" s="12">
        <f t="shared" ref="L22" si="23">K22+I22+G22</f>
        <v>0</v>
      </c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</row>
    <row r="23" spans="2:57" s="47" customFormat="1" ht="13.8">
      <c r="B23" s="51"/>
      <c r="C23" s="52" t="s">
        <v>22</v>
      </c>
      <c r="D23" s="52"/>
      <c r="E23" s="53"/>
      <c r="F23" s="54"/>
      <c r="G23" s="53"/>
      <c r="H23" s="53"/>
      <c r="I23" s="53"/>
      <c r="J23" s="53"/>
      <c r="K23" s="53"/>
      <c r="L23" s="53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</row>
    <row r="24" spans="2:57" s="47" customFormat="1" ht="13.8">
      <c r="B24" s="35">
        <v>1</v>
      </c>
      <c r="C24" s="11" t="s">
        <v>509</v>
      </c>
      <c r="D24" s="10" t="s">
        <v>15</v>
      </c>
      <c r="E24" s="55">
        <v>11</v>
      </c>
      <c r="F24" s="12"/>
      <c r="G24" s="12">
        <f t="shared" ref="G24:G25" si="24">E24*F24</f>
        <v>0</v>
      </c>
      <c r="H24" s="12"/>
      <c r="I24" s="12">
        <f t="shared" ref="I24:I25" si="25">H24*E24</f>
        <v>0</v>
      </c>
      <c r="J24" s="12"/>
      <c r="K24" s="12">
        <f t="shared" ref="K24:K25" si="26">J24*E24</f>
        <v>0</v>
      </c>
      <c r="L24" s="12">
        <f t="shared" ref="L24:L25" si="27">K24+I24+G24</f>
        <v>0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</row>
    <row r="25" spans="2:57" s="47" customFormat="1" ht="13.8">
      <c r="B25" s="35">
        <v>2</v>
      </c>
      <c r="C25" s="11" t="s">
        <v>510</v>
      </c>
      <c r="D25" s="10" t="s">
        <v>15</v>
      </c>
      <c r="E25" s="55">
        <v>3</v>
      </c>
      <c r="F25" s="12"/>
      <c r="G25" s="12">
        <f t="shared" si="24"/>
        <v>0</v>
      </c>
      <c r="H25" s="12"/>
      <c r="I25" s="12">
        <f t="shared" si="25"/>
        <v>0</v>
      </c>
      <c r="J25" s="12"/>
      <c r="K25" s="12">
        <f t="shared" si="26"/>
        <v>0</v>
      </c>
      <c r="L25" s="12">
        <f t="shared" si="27"/>
        <v>0</v>
      </c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</row>
    <row r="26" spans="2:57" s="47" customFormat="1" ht="13.8">
      <c r="B26" s="35">
        <v>3</v>
      </c>
      <c r="C26" s="11" t="s">
        <v>505</v>
      </c>
      <c r="D26" s="10" t="s">
        <v>15</v>
      </c>
      <c r="E26" s="55">
        <v>4</v>
      </c>
      <c r="F26" s="12"/>
      <c r="G26" s="12">
        <f t="shared" ref="G26:G29" si="28">E26*F26</f>
        <v>0</v>
      </c>
      <c r="H26" s="12"/>
      <c r="I26" s="12">
        <f t="shared" ref="I26:I29" si="29">H26*E26</f>
        <v>0</v>
      </c>
      <c r="J26" s="12"/>
      <c r="K26" s="12">
        <f t="shared" ref="K26:K29" si="30">J26*E26</f>
        <v>0</v>
      </c>
      <c r="L26" s="12">
        <f t="shared" ref="L26:L29" si="31">K26+I26+G26</f>
        <v>0</v>
      </c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</row>
    <row r="27" spans="2:57" s="47" customFormat="1" ht="13.8">
      <c r="B27" s="35">
        <v>4</v>
      </c>
      <c r="C27" s="11" t="s">
        <v>506</v>
      </c>
      <c r="D27" s="10" t="s">
        <v>15</v>
      </c>
      <c r="E27" s="55">
        <v>3</v>
      </c>
      <c r="F27" s="12"/>
      <c r="G27" s="12">
        <f t="shared" si="28"/>
        <v>0</v>
      </c>
      <c r="H27" s="12"/>
      <c r="I27" s="12">
        <f t="shared" si="29"/>
        <v>0</v>
      </c>
      <c r="J27" s="12"/>
      <c r="K27" s="12">
        <f t="shared" si="30"/>
        <v>0</v>
      </c>
      <c r="L27" s="12">
        <f t="shared" si="31"/>
        <v>0</v>
      </c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</row>
    <row r="28" spans="2:57" s="43" customFormat="1" ht="16.2">
      <c r="B28" s="35">
        <v>5</v>
      </c>
      <c r="C28" s="11" t="s">
        <v>507</v>
      </c>
      <c r="D28" s="10" t="s">
        <v>15</v>
      </c>
      <c r="E28" s="55">
        <v>3</v>
      </c>
      <c r="F28" s="12"/>
      <c r="G28" s="12">
        <f t="shared" si="28"/>
        <v>0</v>
      </c>
      <c r="H28" s="12"/>
      <c r="I28" s="12">
        <f t="shared" si="29"/>
        <v>0</v>
      </c>
      <c r="J28" s="12"/>
      <c r="K28" s="12">
        <f t="shared" si="30"/>
        <v>0</v>
      </c>
      <c r="L28" s="12">
        <f t="shared" si="31"/>
        <v>0</v>
      </c>
      <c r="N28" s="56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</row>
    <row r="29" spans="2:57" s="43" customFormat="1" ht="16.2">
      <c r="B29" s="35">
        <v>6</v>
      </c>
      <c r="C29" s="11" t="s">
        <v>508</v>
      </c>
      <c r="D29" s="10" t="s">
        <v>15</v>
      </c>
      <c r="E29" s="55">
        <v>1</v>
      </c>
      <c r="F29" s="12"/>
      <c r="G29" s="12">
        <f t="shared" si="28"/>
        <v>0</v>
      </c>
      <c r="H29" s="12"/>
      <c r="I29" s="12">
        <f t="shared" si="29"/>
        <v>0</v>
      </c>
      <c r="J29" s="12"/>
      <c r="K29" s="12">
        <f t="shared" si="30"/>
        <v>0</v>
      </c>
      <c r="L29" s="12">
        <f t="shared" si="31"/>
        <v>0</v>
      </c>
      <c r="N29" s="56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</row>
    <row r="30" spans="2:57" s="43" customFormat="1" ht="16.2">
      <c r="B30" s="35">
        <v>7</v>
      </c>
      <c r="C30" s="11" t="s">
        <v>511</v>
      </c>
      <c r="D30" s="10" t="s">
        <v>15</v>
      </c>
      <c r="E30" s="55">
        <v>1</v>
      </c>
      <c r="F30" s="12"/>
      <c r="G30" s="12">
        <f>E30*F30</f>
        <v>0</v>
      </c>
      <c r="H30" s="12"/>
      <c r="I30" s="12">
        <f>H30*E30</f>
        <v>0</v>
      </c>
      <c r="J30" s="12"/>
      <c r="K30" s="12">
        <f>J30*E30</f>
        <v>0</v>
      </c>
      <c r="L30" s="12">
        <f>K30+I30+G30</f>
        <v>0</v>
      </c>
      <c r="N30" s="56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</row>
    <row r="31" spans="2:57" s="43" customFormat="1" ht="16.2">
      <c r="B31" s="35">
        <v>8</v>
      </c>
      <c r="C31" s="11" t="s">
        <v>512</v>
      </c>
      <c r="D31" s="10" t="s">
        <v>15</v>
      </c>
      <c r="E31" s="55">
        <v>2</v>
      </c>
      <c r="F31" s="12"/>
      <c r="G31" s="12">
        <f>E31*F31</f>
        <v>0</v>
      </c>
      <c r="H31" s="12"/>
      <c r="I31" s="12">
        <f>H31*E31</f>
        <v>0</v>
      </c>
      <c r="J31" s="12"/>
      <c r="K31" s="12">
        <f>J31*E31</f>
        <v>0</v>
      </c>
      <c r="L31" s="12">
        <f>K31+I31+G31</f>
        <v>0</v>
      </c>
      <c r="N31" s="56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</row>
    <row r="32" spans="2:57" s="43" customFormat="1" ht="16.2">
      <c r="B32" s="35">
        <v>9</v>
      </c>
      <c r="C32" s="11" t="s">
        <v>45</v>
      </c>
      <c r="D32" s="10" t="s">
        <v>15</v>
      </c>
      <c r="E32" s="55">
        <v>3</v>
      </c>
      <c r="F32" s="12"/>
      <c r="G32" s="12">
        <f>E32*F32</f>
        <v>0</v>
      </c>
      <c r="H32" s="12"/>
      <c r="I32" s="12">
        <f>H32*E32</f>
        <v>0</v>
      </c>
      <c r="J32" s="12"/>
      <c r="K32" s="12">
        <f>J32*E32</f>
        <v>0</v>
      </c>
      <c r="L32" s="12">
        <f>K32+I32+G32</f>
        <v>0</v>
      </c>
      <c r="N32" s="56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</row>
    <row r="33" spans="2:49">
      <c r="B33" s="51"/>
      <c r="C33" s="52" t="s">
        <v>46</v>
      </c>
      <c r="D33" s="52"/>
      <c r="E33" s="53"/>
      <c r="F33" s="54"/>
      <c r="G33" s="53"/>
      <c r="H33" s="53"/>
      <c r="I33" s="53"/>
      <c r="J33" s="53"/>
      <c r="K33" s="53"/>
      <c r="L33" s="53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</row>
    <row r="34" spans="2:49">
      <c r="B34" s="35">
        <v>1</v>
      </c>
      <c r="C34" s="11" t="s">
        <v>513</v>
      </c>
      <c r="D34" s="10" t="s">
        <v>20</v>
      </c>
      <c r="E34" s="55">
        <v>30</v>
      </c>
      <c r="F34" s="12"/>
      <c r="G34" s="12">
        <f t="shared" ref="G34" si="32">E34*F34</f>
        <v>0</v>
      </c>
      <c r="H34" s="12"/>
      <c r="I34" s="12">
        <f t="shared" ref="I34" si="33">H34*E34</f>
        <v>0</v>
      </c>
      <c r="J34" s="12"/>
      <c r="K34" s="12">
        <f t="shared" ref="K34" si="34">J34*E34</f>
        <v>0</v>
      </c>
      <c r="L34" s="12">
        <f t="shared" ref="L34" si="35">K34+I34+G34</f>
        <v>0</v>
      </c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</row>
    <row r="35" spans="2:49" s="61" customFormat="1">
      <c r="B35" s="51"/>
      <c r="C35" s="52" t="s">
        <v>47</v>
      </c>
      <c r="D35" s="52"/>
      <c r="E35" s="53"/>
      <c r="F35" s="54"/>
      <c r="G35" s="53"/>
      <c r="H35" s="53"/>
      <c r="I35" s="53"/>
      <c r="J35" s="53"/>
      <c r="K35" s="53"/>
      <c r="L35" s="53"/>
    </row>
    <row r="36" spans="2:49">
      <c r="B36" s="35">
        <v>1</v>
      </c>
      <c r="C36" s="11" t="s">
        <v>514</v>
      </c>
      <c r="D36" s="10" t="s">
        <v>20</v>
      </c>
      <c r="E36" s="55">
        <v>1</v>
      </c>
      <c r="F36" s="12"/>
      <c r="G36" s="12">
        <f t="shared" ref="G36" si="36">E36*F36</f>
        <v>0</v>
      </c>
      <c r="H36" s="12"/>
      <c r="I36" s="12">
        <f t="shared" ref="I36" si="37">H36*E36</f>
        <v>0</v>
      </c>
      <c r="J36" s="12"/>
      <c r="K36" s="12">
        <f t="shared" ref="K36" si="38">J36*E36</f>
        <v>0</v>
      </c>
      <c r="L36" s="12">
        <f t="shared" ref="L36" si="39">K36+I36+G36</f>
        <v>0</v>
      </c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</row>
    <row r="37" spans="2:49" s="61" customFormat="1">
      <c r="B37" s="51"/>
      <c r="C37" s="52" t="s">
        <v>48</v>
      </c>
      <c r="D37" s="52"/>
      <c r="E37" s="53"/>
      <c r="F37" s="54"/>
      <c r="G37" s="53"/>
      <c r="H37" s="53"/>
      <c r="I37" s="53"/>
      <c r="J37" s="53"/>
      <c r="K37" s="53"/>
      <c r="L37" s="53"/>
    </row>
    <row r="38" spans="2:49">
      <c r="B38" s="35">
        <v>1</v>
      </c>
      <c r="C38" s="11" t="s">
        <v>49</v>
      </c>
      <c r="D38" s="10" t="s">
        <v>20</v>
      </c>
      <c r="E38" s="55">
        <v>1</v>
      </c>
      <c r="F38" s="12"/>
      <c r="G38" s="12">
        <f t="shared" ref="G38:G40" si="40">E38*F38</f>
        <v>0</v>
      </c>
      <c r="H38" s="12"/>
      <c r="I38" s="12">
        <f t="shared" ref="I38:I40" si="41">H38*E38</f>
        <v>0</v>
      </c>
      <c r="J38" s="12"/>
      <c r="K38" s="12">
        <f t="shared" ref="K38:K40" si="42">J38*E38</f>
        <v>0</v>
      </c>
      <c r="L38" s="12">
        <f t="shared" ref="L38:L40" si="43">K38+I38+G38</f>
        <v>0</v>
      </c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</row>
    <row r="39" spans="2:49">
      <c r="B39" s="35">
        <v>2</v>
      </c>
      <c r="C39" s="11" t="s">
        <v>515</v>
      </c>
      <c r="D39" s="10" t="s">
        <v>20</v>
      </c>
      <c r="E39" s="55">
        <v>1</v>
      </c>
      <c r="F39" s="12"/>
      <c r="G39" s="12">
        <f t="shared" si="40"/>
        <v>0</v>
      </c>
      <c r="H39" s="12"/>
      <c r="I39" s="12">
        <f t="shared" si="41"/>
        <v>0</v>
      </c>
      <c r="J39" s="12"/>
      <c r="K39" s="12">
        <f t="shared" si="42"/>
        <v>0</v>
      </c>
      <c r="L39" s="12">
        <f t="shared" si="43"/>
        <v>0</v>
      </c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</row>
    <row r="40" spans="2:49">
      <c r="B40" s="35">
        <v>3</v>
      </c>
      <c r="C40" s="11" t="s">
        <v>567</v>
      </c>
      <c r="D40" s="10" t="s">
        <v>19</v>
      </c>
      <c r="E40" s="55">
        <v>10</v>
      </c>
      <c r="F40" s="12"/>
      <c r="G40" s="12">
        <f t="shared" si="40"/>
        <v>0</v>
      </c>
      <c r="H40" s="12"/>
      <c r="I40" s="12">
        <f t="shared" si="41"/>
        <v>0</v>
      </c>
      <c r="J40" s="12"/>
      <c r="K40" s="12">
        <f t="shared" si="42"/>
        <v>0</v>
      </c>
      <c r="L40" s="12">
        <f t="shared" si="43"/>
        <v>0</v>
      </c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</row>
    <row r="41" spans="2:49">
      <c r="B41" s="51"/>
      <c r="C41" s="52" t="s">
        <v>516</v>
      </c>
      <c r="D41" s="52"/>
      <c r="E41" s="53"/>
      <c r="F41" s="54"/>
      <c r="G41" s="53"/>
      <c r="H41" s="53"/>
      <c r="I41" s="53"/>
      <c r="J41" s="53"/>
      <c r="K41" s="53"/>
      <c r="L41" s="53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</row>
    <row r="42" spans="2:49">
      <c r="B42" s="35">
        <v>1</v>
      </c>
      <c r="C42" s="11" t="s">
        <v>517</v>
      </c>
      <c r="D42" s="10" t="s">
        <v>15</v>
      </c>
      <c r="E42" s="55">
        <v>5</v>
      </c>
      <c r="F42" s="12"/>
      <c r="G42" s="12">
        <f t="shared" ref="G42" si="44">E42*F42</f>
        <v>0</v>
      </c>
      <c r="H42" s="12"/>
      <c r="I42" s="12">
        <f t="shared" ref="I42" si="45">H42*E42</f>
        <v>0</v>
      </c>
      <c r="J42" s="12"/>
      <c r="K42" s="12">
        <f t="shared" ref="K42" si="46">J42*E42</f>
        <v>0</v>
      </c>
      <c r="L42" s="12">
        <f t="shared" ref="L42" si="47">K42+I42+G42</f>
        <v>0</v>
      </c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</row>
    <row r="43" spans="2:49" s="61" customFormat="1">
      <c r="B43" s="51"/>
      <c r="C43" s="52" t="s">
        <v>27</v>
      </c>
      <c r="D43" s="52"/>
      <c r="E43" s="53"/>
      <c r="F43" s="54"/>
      <c r="G43" s="53"/>
      <c r="H43" s="53"/>
      <c r="I43" s="53"/>
      <c r="J43" s="53"/>
      <c r="K43" s="53"/>
      <c r="L43" s="53"/>
      <c r="N43" s="58"/>
    </row>
    <row r="44" spans="2:49">
      <c r="B44" s="35">
        <v>1</v>
      </c>
      <c r="C44" s="11" t="s">
        <v>50</v>
      </c>
      <c r="D44" s="10" t="s">
        <v>15</v>
      </c>
      <c r="E44" s="55">
        <v>31</v>
      </c>
      <c r="F44" s="12"/>
      <c r="G44" s="12">
        <f t="shared" ref="G44:G102" si="48">E44*F44</f>
        <v>0</v>
      </c>
      <c r="H44" s="12"/>
      <c r="I44" s="12">
        <f t="shared" ref="I44:I100" si="49">H44*E44</f>
        <v>0</v>
      </c>
      <c r="J44" s="12"/>
      <c r="K44" s="12">
        <f t="shared" ref="K44:K100" si="50">J44*E44</f>
        <v>0</v>
      </c>
      <c r="L44" s="12">
        <f t="shared" ref="L44:L100" si="51">K44+I44+G44</f>
        <v>0</v>
      </c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</row>
    <row r="45" spans="2:49">
      <c r="B45" s="35">
        <v>2</v>
      </c>
      <c r="C45" s="11" t="s">
        <v>51</v>
      </c>
      <c r="D45" s="10" t="s">
        <v>15</v>
      </c>
      <c r="E45" s="55">
        <v>18</v>
      </c>
      <c r="F45" s="12"/>
      <c r="G45" s="12">
        <f t="shared" si="48"/>
        <v>0</v>
      </c>
      <c r="H45" s="12"/>
      <c r="I45" s="12">
        <f t="shared" si="49"/>
        <v>0</v>
      </c>
      <c r="J45" s="12"/>
      <c r="K45" s="12">
        <f t="shared" si="50"/>
        <v>0</v>
      </c>
      <c r="L45" s="12">
        <f t="shared" si="51"/>
        <v>0</v>
      </c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</row>
    <row r="46" spans="2:49">
      <c r="B46" s="35">
        <v>3</v>
      </c>
      <c r="C46" s="11" t="s">
        <v>52</v>
      </c>
      <c r="D46" s="10" t="s">
        <v>15</v>
      </c>
      <c r="E46" s="55">
        <v>10</v>
      </c>
      <c r="F46" s="12"/>
      <c r="G46" s="12">
        <f t="shared" si="48"/>
        <v>0</v>
      </c>
      <c r="H46" s="12"/>
      <c r="I46" s="12">
        <f t="shared" si="49"/>
        <v>0</v>
      </c>
      <c r="J46" s="12"/>
      <c r="K46" s="12">
        <f t="shared" si="50"/>
        <v>0</v>
      </c>
      <c r="L46" s="12">
        <f t="shared" si="51"/>
        <v>0</v>
      </c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</row>
    <row r="47" spans="2:49">
      <c r="B47" s="35">
        <v>4</v>
      </c>
      <c r="C47" s="11" t="s">
        <v>53</v>
      </c>
      <c r="D47" s="10" t="s">
        <v>15</v>
      </c>
      <c r="E47" s="55">
        <v>94</v>
      </c>
      <c r="F47" s="12"/>
      <c r="G47" s="12">
        <f t="shared" si="48"/>
        <v>0</v>
      </c>
      <c r="H47" s="12"/>
      <c r="I47" s="12">
        <f t="shared" si="49"/>
        <v>0</v>
      </c>
      <c r="J47" s="12"/>
      <c r="K47" s="12">
        <f t="shared" si="50"/>
        <v>0</v>
      </c>
      <c r="L47" s="12">
        <f t="shared" si="51"/>
        <v>0</v>
      </c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</row>
    <row r="48" spans="2:49">
      <c r="B48" s="35">
        <v>5</v>
      </c>
      <c r="C48" s="11" t="s">
        <v>54</v>
      </c>
      <c r="D48" s="10" t="s">
        <v>15</v>
      </c>
      <c r="E48" s="55">
        <v>8</v>
      </c>
      <c r="F48" s="12"/>
      <c r="G48" s="12">
        <f t="shared" si="48"/>
        <v>0</v>
      </c>
      <c r="H48" s="12"/>
      <c r="I48" s="12">
        <f t="shared" si="49"/>
        <v>0</v>
      </c>
      <c r="J48" s="12"/>
      <c r="K48" s="12">
        <f t="shared" si="50"/>
        <v>0</v>
      </c>
      <c r="L48" s="12">
        <f t="shared" si="51"/>
        <v>0</v>
      </c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</row>
    <row r="49" spans="2:57">
      <c r="B49" s="35">
        <v>6</v>
      </c>
      <c r="C49" s="11" t="s">
        <v>55</v>
      </c>
      <c r="D49" s="10" t="s">
        <v>15</v>
      </c>
      <c r="E49" s="55">
        <v>8</v>
      </c>
      <c r="F49" s="12"/>
      <c r="G49" s="12">
        <f t="shared" si="48"/>
        <v>0</v>
      </c>
      <c r="H49" s="12"/>
      <c r="I49" s="12">
        <f t="shared" si="49"/>
        <v>0</v>
      </c>
      <c r="J49" s="12"/>
      <c r="K49" s="12">
        <f t="shared" si="50"/>
        <v>0</v>
      </c>
      <c r="L49" s="12">
        <f t="shared" si="51"/>
        <v>0</v>
      </c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</row>
    <row r="50" spans="2:57">
      <c r="B50" s="35">
        <v>7</v>
      </c>
      <c r="C50" s="11" t="s">
        <v>56</v>
      </c>
      <c r="D50" s="10" t="s">
        <v>15</v>
      </c>
      <c r="E50" s="55">
        <v>363</v>
      </c>
      <c r="F50" s="12"/>
      <c r="G50" s="12">
        <f t="shared" si="48"/>
        <v>0</v>
      </c>
      <c r="H50" s="12"/>
      <c r="I50" s="12">
        <f t="shared" si="49"/>
        <v>0</v>
      </c>
      <c r="J50" s="12"/>
      <c r="K50" s="12">
        <f t="shared" si="50"/>
        <v>0</v>
      </c>
      <c r="L50" s="12">
        <f t="shared" si="51"/>
        <v>0</v>
      </c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</row>
    <row r="51" spans="2:57">
      <c r="B51" s="35"/>
      <c r="C51" s="11" t="s">
        <v>518</v>
      </c>
      <c r="D51" s="10" t="s">
        <v>15</v>
      </c>
      <c r="E51" s="55">
        <v>1</v>
      </c>
      <c r="F51" s="12"/>
      <c r="G51" s="12">
        <f t="shared" si="48"/>
        <v>0</v>
      </c>
      <c r="H51" s="12"/>
      <c r="I51" s="12">
        <f t="shared" si="49"/>
        <v>0</v>
      </c>
      <c r="J51" s="12"/>
      <c r="K51" s="12">
        <f t="shared" ref="K51" si="52">J51*E51</f>
        <v>0</v>
      </c>
      <c r="L51" s="12">
        <f t="shared" ref="L51" si="53">K51+I51+G51</f>
        <v>0</v>
      </c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</row>
    <row r="52" spans="2:57">
      <c r="B52" s="35">
        <v>8</v>
      </c>
      <c r="C52" s="11" t="s">
        <v>57</v>
      </c>
      <c r="D52" s="10" t="s">
        <v>15</v>
      </c>
      <c r="E52" s="55">
        <v>9</v>
      </c>
      <c r="F52" s="12"/>
      <c r="G52" s="12">
        <f t="shared" si="48"/>
        <v>0</v>
      </c>
      <c r="H52" s="12"/>
      <c r="I52" s="12">
        <f t="shared" si="49"/>
        <v>0</v>
      </c>
      <c r="J52" s="12"/>
      <c r="K52" s="12">
        <f t="shared" si="50"/>
        <v>0</v>
      </c>
      <c r="L52" s="12">
        <f t="shared" si="51"/>
        <v>0</v>
      </c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</row>
    <row r="53" spans="2:57" s="43" customFormat="1">
      <c r="B53" s="35">
        <v>9</v>
      </c>
      <c r="C53" s="11" t="s">
        <v>58</v>
      </c>
      <c r="D53" s="10" t="s">
        <v>15</v>
      </c>
      <c r="E53" s="55">
        <v>14</v>
      </c>
      <c r="F53" s="12"/>
      <c r="G53" s="12">
        <f t="shared" si="48"/>
        <v>0</v>
      </c>
      <c r="H53" s="12"/>
      <c r="I53" s="12">
        <f t="shared" si="49"/>
        <v>0</v>
      </c>
      <c r="J53" s="12"/>
      <c r="K53" s="12">
        <f t="shared" si="50"/>
        <v>0</v>
      </c>
      <c r="L53" s="12">
        <f t="shared" si="51"/>
        <v>0</v>
      </c>
      <c r="N53" s="58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</row>
    <row r="54" spans="2:57" s="43" customFormat="1">
      <c r="B54" s="35">
        <v>10</v>
      </c>
      <c r="C54" s="11" t="s">
        <v>59</v>
      </c>
      <c r="D54" s="10" t="s">
        <v>15</v>
      </c>
      <c r="E54" s="55">
        <v>13</v>
      </c>
      <c r="F54" s="12"/>
      <c r="G54" s="12">
        <f t="shared" si="48"/>
        <v>0</v>
      </c>
      <c r="H54" s="12"/>
      <c r="I54" s="12">
        <f t="shared" si="49"/>
        <v>0</v>
      </c>
      <c r="J54" s="12"/>
      <c r="K54" s="12">
        <f t="shared" si="50"/>
        <v>0</v>
      </c>
      <c r="L54" s="12">
        <f t="shared" si="51"/>
        <v>0</v>
      </c>
      <c r="N54" s="58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</row>
    <row r="55" spans="2:57">
      <c r="B55" s="35">
        <v>11</v>
      </c>
      <c r="C55" s="11" t="s">
        <v>60</v>
      </c>
      <c r="D55" s="10" t="s">
        <v>15</v>
      </c>
      <c r="E55" s="55">
        <v>27</v>
      </c>
      <c r="F55" s="12"/>
      <c r="G55" s="12">
        <f t="shared" si="48"/>
        <v>0</v>
      </c>
      <c r="H55" s="12"/>
      <c r="I55" s="12">
        <f t="shared" si="49"/>
        <v>0</v>
      </c>
      <c r="J55" s="12"/>
      <c r="K55" s="12">
        <f t="shared" si="50"/>
        <v>0</v>
      </c>
      <c r="L55" s="12">
        <f t="shared" si="51"/>
        <v>0</v>
      </c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</row>
    <row r="56" spans="2:57">
      <c r="B56" s="35">
        <v>12</v>
      </c>
      <c r="C56" s="11" t="s">
        <v>61</v>
      </c>
      <c r="D56" s="10" t="s">
        <v>15</v>
      </c>
      <c r="E56" s="55">
        <v>8</v>
      </c>
      <c r="F56" s="12"/>
      <c r="G56" s="12">
        <f t="shared" si="48"/>
        <v>0</v>
      </c>
      <c r="H56" s="12"/>
      <c r="I56" s="12">
        <f t="shared" si="49"/>
        <v>0</v>
      </c>
      <c r="J56" s="12"/>
      <c r="K56" s="12">
        <f t="shared" si="50"/>
        <v>0</v>
      </c>
      <c r="L56" s="12">
        <f t="shared" si="51"/>
        <v>0</v>
      </c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</row>
    <row r="57" spans="2:57">
      <c r="B57" s="35">
        <v>13</v>
      </c>
      <c r="C57" s="11" t="s">
        <v>62</v>
      </c>
      <c r="D57" s="10" t="s">
        <v>15</v>
      </c>
      <c r="E57" s="55">
        <v>21</v>
      </c>
      <c r="F57" s="12"/>
      <c r="G57" s="12">
        <f t="shared" si="48"/>
        <v>0</v>
      </c>
      <c r="H57" s="12"/>
      <c r="I57" s="12">
        <f t="shared" si="49"/>
        <v>0</v>
      </c>
      <c r="J57" s="12"/>
      <c r="K57" s="12">
        <f t="shared" si="50"/>
        <v>0</v>
      </c>
      <c r="L57" s="12">
        <f t="shared" si="51"/>
        <v>0</v>
      </c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</row>
    <row r="58" spans="2:57">
      <c r="B58" s="35">
        <v>14</v>
      </c>
      <c r="C58" s="11" t="s">
        <v>63</v>
      </c>
      <c r="D58" s="10" t="s">
        <v>15</v>
      </c>
      <c r="E58" s="55">
        <v>22</v>
      </c>
      <c r="F58" s="12"/>
      <c r="G58" s="12">
        <f t="shared" si="48"/>
        <v>0</v>
      </c>
      <c r="H58" s="12"/>
      <c r="I58" s="12">
        <f t="shared" si="49"/>
        <v>0</v>
      </c>
      <c r="J58" s="12"/>
      <c r="K58" s="12">
        <f t="shared" si="50"/>
        <v>0</v>
      </c>
      <c r="L58" s="12">
        <f t="shared" si="51"/>
        <v>0</v>
      </c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</row>
    <row r="59" spans="2:57">
      <c r="B59" s="35">
        <v>15</v>
      </c>
      <c r="C59" s="11" t="s">
        <v>64</v>
      </c>
      <c r="D59" s="10" t="s">
        <v>15</v>
      </c>
      <c r="E59" s="55">
        <v>5</v>
      </c>
      <c r="F59" s="12"/>
      <c r="G59" s="12">
        <f t="shared" si="48"/>
        <v>0</v>
      </c>
      <c r="H59" s="12"/>
      <c r="I59" s="12">
        <f t="shared" si="49"/>
        <v>0</v>
      </c>
      <c r="J59" s="12"/>
      <c r="K59" s="12">
        <f t="shared" si="50"/>
        <v>0</v>
      </c>
      <c r="L59" s="12">
        <f t="shared" si="51"/>
        <v>0</v>
      </c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</row>
    <row r="60" spans="2:57">
      <c r="B60" s="35">
        <v>16</v>
      </c>
      <c r="C60" s="11" t="s">
        <v>65</v>
      </c>
      <c r="D60" s="10" t="s">
        <v>15</v>
      </c>
      <c r="E60" s="55">
        <v>71</v>
      </c>
      <c r="F60" s="12"/>
      <c r="G60" s="12">
        <f t="shared" si="48"/>
        <v>0</v>
      </c>
      <c r="H60" s="12"/>
      <c r="I60" s="12">
        <f t="shared" si="49"/>
        <v>0</v>
      </c>
      <c r="J60" s="12"/>
      <c r="K60" s="12">
        <f t="shared" si="50"/>
        <v>0</v>
      </c>
      <c r="L60" s="12">
        <f t="shared" si="51"/>
        <v>0</v>
      </c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</row>
    <row r="61" spans="2:57">
      <c r="B61" s="35">
        <v>17</v>
      </c>
      <c r="C61" s="11" t="s">
        <v>66</v>
      </c>
      <c r="D61" s="10" t="s">
        <v>15</v>
      </c>
      <c r="E61" s="55">
        <v>146</v>
      </c>
      <c r="F61" s="12"/>
      <c r="G61" s="12">
        <f t="shared" si="48"/>
        <v>0</v>
      </c>
      <c r="H61" s="12"/>
      <c r="I61" s="12">
        <f t="shared" si="49"/>
        <v>0</v>
      </c>
      <c r="J61" s="12"/>
      <c r="K61" s="12">
        <f t="shared" si="50"/>
        <v>0</v>
      </c>
      <c r="L61" s="12">
        <f t="shared" si="51"/>
        <v>0</v>
      </c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</row>
    <row r="62" spans="2:57">
      <c r="B62" s="35">
        <v>18</v>
      </c>
      <c r="C62" s="11" t="s">
        <v>519</v>
      </c>
      <c r="D62" s="10" t="s">
        <v>15</v>
      </c>
      <c r="E62" s="55">
        <v>4</v>
      </c>
      <c r="F62" s="12"/>
      <c r="G62" s="12">
        <f t="shared" si="48"/>
        <v>0</v>
      </c>
      <c r="H62" s="12"/>
      <c r="I62" s="12">
        <f t="shared" si="49"/>
        <v>0</v>
      </c>
      <c r="J62" s="12"/>
      <c r="K62" s="12">
        <f t="shared" si="50"/>
        <v>0</v>
      </c>
      <c r="L62" s="12">
        <f t="shared" si="51"/>
        <v>0</v>
      </c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</row>
    <row r="63" spans="2:57">
      <c r="B63" s="35">
        <v>19</v>
      </c>
      <c r="C63" s="11" t="s">
        <v>520</v>
      </c>
      <c r="D63" s="10" t="s">
        <v>15</v>
      </c>
      <c r="E63" s="55">
        <v>2</v>
      </c>
      <c r="F63" s="12"/>
      <c r="G63" s="12">
        <f t="shared" si="48"/>
        <v>0</v>
      </c>
      <c r="H63" s="12"/>
      <c r="I63" s="12">
        <f t="shared" si="49"/>
        <v>0</v>
      </c>
      <c r="J63" s="12"/>
      <c r="K63" s="12">
        <f t="shared" si="50"/>
        <v>0</v>
      </c>
      <c r="L63" s="12">
        <f t="shared" si="51"/>
        <v>0</v>
      </c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</row>
    <row r="64" spans="2:57">
      <c r="B64" s="35">
        <v>20</v>
      </c>
      <c r="C64" s="11" t="s">
        <v>521</v>
      </c>
      <c r="D64" s="10" t="s">
        <v>15</v>
      </c>
      <c r="E64" s="55">
        <v>1</v>
      </c>
      <c r="F64" s="12"/>
      <c r="G64" s="12">
        <f t="shared" si="48"/>
        <v>0</v>
      </c>
      <c r="H64" s="12"/>
      <c r="I64" s="12">
        <f t="shared" si="49"/>
        <v>0</v>
      </c>
      <c r="J64" s="12"/>
      <c r="K64" s="12">
        <f t="shared" si="50"/>
        <v>0</v>
      </c>
      <c r="L64" s="12">
        <f t="shared" si="51"/>
        <v>0</v>
      </c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</row>
    <row r="65" spans="2:49">
      <c r="B65" s="35">
        <v>21</v>
      </c>
      <c r="C65" s="11" t="s">
        <v>522</v>
      </c>
      <c r="D65" s="10" t="s">
        <v>15</v>
      </c>
      <c r="E65" s="55">
        <v>1</v>
      </c>
      <c r="F65" s="12"/>
      <c r="G65" s="12">
        <f t="shared" si="48"/>
        <v>0</v>
      </c>
      <c r="H65" s="12"/>
      <c r="I65" s="12">
        <f t="shared" si="49"/>
        <v>0</v>
      </c>
      <c r="J65" s="12"/>
      <c r="K65" s="12">
        <f t="shared" si="50"/>
        <v>0</v>
      </c>
      <c r="L65" s="12">
        <f t="shared" si="51"/>
        <v>0</v>
      </c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</row>
    <row r="66" spans="2:49">
      <c r="B66" s="35">
        <v>22</v>
      </c>
      <c r="C66" s="11" t="s">
        <v>523</v>
      </c>
      <c r="D66" s="10" t="s">
        <v>15</v>
      </c>
      <c r="E66" s="55">
        <v>5</v>
      </c>
      <c r="F66" s="12"/>
      <c r="G66" s="12">
        <f t="shared" si="48"/>
        <v>0</v>
      </c>
      <c r="H66" s="12"/>
      <c r="I66" s="12">
        <f t="shared" si="49"/>
        <v>0</v>
      </c>
      <c r="J66" s="12"/>
      <c r="K66" s="12">
        <f t="shared" si="50"/>
        <v>0</v>
      </c>
      <c r="L66" s="12">
        <f t="shared" si="51"/>
        <v>0</v>
      </c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</row>
    <row r="67" spans="2:49">
      <c r="B67" s="35">
        <v>23</v>
      </c>
      <c r="C67" s="11" t="s">
        <v>67</v>
      </c>
      <c r="D67" s="10" t="s">
        <v>15</v>
      </c>
      <c r="E67" s="55">
        <v>11</v>
      </c>
      <c r="F67" s="12"/>
      <c r="G67" s="12">
        <f t="shared" si="48"/>
        <v>0</v>
      </c>
      <c r="H67" s="12"/>
      <c r="I67" s="12">
        <f t="shared" si="49"/>
        <v>0</v>
      </c>
      <c r="J67" s="12"/>
      <c r="K67" s="12">
        <f t="shared" si="50"/>
        <v>0</v>
      </c>
      <c r="L67" s="12">
        <f t="shared" si="51"/>
        <v>0</v>
      </c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</row>
    <row r="68" spans="2:49">
      <c r="B68" s="35">
        <v>24</v>
      </c>
      <c r="C68" s="11" t="s">
        <v>524</v>
      </c>
      <c r="D68" s="10" t="s">
        <v>15</v>
      </c>
      <c r="E68" s="55">
        <v>24</v>
      </c>
      <c r="F68" s="12"/>
      <c r="G68" s="12">
        <f t="shared" si="48"/>
        <v>0</v>
      </c>
      <c r="H68" s="12"/>
      <c r="I68" s="12">
        <f t="shared" si="49"/>
        <v>0</v>
      </c>
      <c r="J68" s="12"/>
      <c r="K68" s="12">
        <f t="shared" si="50"/>
        <v>0</v>
      </c>
      <c r="L68" s="12">
        <f t="shared" si="51"/>
        <v>0</v>
      </c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</row>
    <row r="69" spans="2:49">
      <c r="B69" s="35">
        <v>25</v>
      </c>
      <c r="C69" s="11" t="s">
        <v>525</v>
      </c>
      <c r="D69" s="10" t="s">
        <v>15</v>
      </c>
      <c r="E69" s="55">
        <v>22</v>
      </c>
      <c r="F69" s="12"/>
      <c r="G69" s="12">
        <f t="shared" si="48"/>
        <v>0</v>
      </c>
      <c r="H69" s="12"/>
      <c r="I69" s="12">
        <f t="shared" si="49"/>
        <v>0</v>
      </c>
      <c r="J69" s="12"/>
      <c r="K69" s="12">
        <f t="shared" si="50"/>
        <v>0</v>
      </c>
      <c r="L69" s="12">
        <f t="shared" si="51"/>
        <v>0</v>
      </c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</row>
    <row r="70" spans="2:49">
      <c r="B70" s="35">
        <v>26</v>
      </c>
      <c r="C70" s="11" t="s">
        <v>526</v>
      </c>
      <c r="D70" s="10" t="s">
        <v>15</v>
      </c>
      <c r="E70" s="55">
        <v>4</v>
      </c>
      <c r="F70" s="12"/>
      <c r="G70" s="12">
        <f t="shared" si="48"/>
        <v>0</v>
      </c>
      <c r="H70" s="12"/>
      <c r="I70" s="12">
        <f t="shared" si="49"/>
        <v>0</v>
      </c>
      <c r="J70" s="12"/>
      <c r="K70" s="12">
        <f t="shared" si="50"/>
        <v>0</v>
      </c>
      <c r="L70" s="12">
        <f t="shared" si="51"/>
        <v>0</v>
      </c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</row>
    <row r="71" spans="2:49">
      <c r="B71" s="35">
        <v>27</v>
      </c>
      <c r="C71" s="11" t="s">
        <v>527</v>
      </c>
      <c r="D71" s="10" t="s">
        <v>15</v>
      </c>
      <c r="E71" s="55">
        <v>28</v>
      </c>
      <c r="F71" s="12"/>
      <c r="G71" s="12">
        <f t="shared" si="48"/>
        <v>0</v>
      </c>
      <c r="H71" s="12"/>
      <c r="I71" s="12">
        <f t="shared" si="49"/>
        <v>0</v>
      </c>
      <c r="J71" s="12"/>
      <c r="K71" s="12">
        <f t="shared" si="50"/>
        <v>0</v>
      </c>
      <c r="L71" s="12">
        <f t="shared" si="51"/>
        <v>0</v>
      </c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</row>
    <row r="72" spans="2:49">
      <c r="B72" s="35">
        <v>28</v>
      </c>
      <c r="C72" s="11" t="s">
        <v>528</v>
      </c>
      <c r="D72" s="10" t="s">
        <v>15</v>
      </c>
      <c r="E72" s="55">
        <v>26</v>
      </c>
      <c r="F72" s="12"/>
      <c r="G72" s="12">
        <f t="shared" si="48"/>
        <v>0</v>
      </c>
      <c r="H72" s="12"/>
      <c r="I72" s="12">
        <f t="shared" si="49"/>
        <v>0</v>
      </c>
      <c r="J72" s="12"/>
      <c r="K72" s="12">
        <f t="shared" si="50"/>
        <v>0</v>
      </c>
      <c r="L72" s="12">
        <f t="shared" si="51"/>
        <v>0</v>
      </c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</row>
    <row r="73" spans="2:49">
      <c r="B73" s="35">
        <v>29</v>
      </c>
      <c r="C73" s="11" t="s">
        <v>529</v>
      </c>
      <c r="D73" s="10" t="s">
        <v>15</v>
      </c>
      <c r="E73" s="55">
        <v>3</v>
      </c>
      <c r="F73" s="12"/>
      <c r="G73" s="12">
        <f t="shared" si="48"/>
        <v>0</v>
      </c>
      <c r="H73" s="12"/>
      <c r="I73" s="12">
        <f t="shared" si="49"/>
        <v>0</v>
      </c>
      <c r="J73" s="12"/>
      <c r="K73" s="12">
        <f t="shared" si="50"/>
        <v>0</v>
      </c>
      <c r="L73" s="12">
        <f t="shared" si="51"/>
        <v>0</v>
      </c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</row>
    <row r="74" spans="2:49">
      <c r="B74" s="35">
        <v>30</v>
      </c>
      <c r="C74" s="11" t="s">
        <v>68</v>
      </c>
      <c r="D74" s="10" t="s">
        <v>15</v>
      </c>
      <c r="E74" s="55">
        <v>1</v>
      </c>
      <c r="F74" s="12"/>
      <c r="G74" s="12">
        <f t="shared" si="48"/>
        <v>0</v>
      </c>
      <c r="H74" s="12"/>
      <c r="I74" s="12">
        <f t="shared" si="49"/>
        <v>0</v>
      </c>
      <c r="J74" s="12"/>
      <c r="K74" s="12">
        <f t="shared" si="50"/>
        <v>0</v>
      </c>
      <c r="L74" s="12">
        <f t="shared" si="51"/>
        <v>0</v>
      </c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</row>
    <row r="75" spans="2:49">
      <c r="B75" s="35">
        <v>31</v>
      </c>
      <c r="C75" s="11" t="s">
        <v>69</v>
      </c>
      <c r="D75" s="10" t="s">
        <v>15</v>
      </c>
      <c r="E75" s="55">
        <v>5</v>
      </c>
      <c r="F75" s="12"/>
      <c r="G75" s="12">
        <f t="shared" si="48"/>
        <v>0</v>
      </c>
      <c r="H75" s="12"/>
      <c r="I75" s="12">
        <f t="shared" si="49"/>
        <v>0</v>
      </c>
      <c r="J75" s="12"/>
      <c r="K75" s="12">
        <f t="shared" si="50"/>
        <v>0</v>
      </c>
      <c r="L75" s="12">
        <f t="shared" si="51"/>
        <v>0</v>
      </c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</row>
    <row r="76" spans="2:49">
      <c r="B76" s="35">
        <v>32</v>
      </c>
      <c r="C76" s="11" t="s">
        <v>70</v>
      </c>
      <c r="D76" s="10" t="s">
        <v>15</v>
      </c>
      <c r="E76" s="55">
        <v>4</v>
      </c>
      <c r="F76" s="12"/>
      <c r="G76" s="12">
        <f t="shared" si="48"/>
        <v>0</v>
      </c>
      <c r="H76" s="12"/>
      <c r="I76" s="12">
        <f t="shared" si="49"/>
        <v>0</v>
      </c>
      <c r="J76" s="12"/>
      <c r="K76" s="12">
        <f t="shared" si="50"/>
        <v>0</v>
      </c>
      <c r="L76" s="12">
        <f t="shared" si="51"/>
        <v>0</v>
      </c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</row>
    <row r="77" spans="2:49">
      <c r="B77" s="35">
        <v>33</v>
      </c>
      <c r="C77" s="11" t="s">
        <v>71</v>
      </c>
      <c r="D77" s="10" t="s">
        <v>15</v>
      </c>
      <c r="E77" s="55">
        <v>10</v>
      </c>
      <c r="F77" s="12"/>
      <c r="G77" s="12">
        <f t="shared" si="48"/>
        <v>0</v>
      </c>
      <c r="H77" s="12"/>
      <c r="I77" s="12">
        <f t="shared" si="49"/>
        <v>0</v>
      </c>
      <c r="J77" s="12"/>
      <c r="K77" s="12">
        <f t="shared" si="50"/>
        <v>0</v>
      </c>
      <c r="L77" s="12">
        <f t="shared" si="51"/>
        <v>0</v>
      </c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</row>
    <row r="78" spans="2:49">
      <c r="B78" s="35">
        <v>34</v>
      </c>
      <c r="C78" s="11" t="s">
        <v>72</v>
      </c>
      <c r="D78" s="10" t="s">
        <v>15</v>
      </c>
      <c r="E78" s="55">
        <v>9</v>
      </c>
      <c r="F78" s="12"/>
      <c r="G78" s="12">
        <f t="shared" si="48"/>
        <v>0</v>
      </c>
      <c r="H78" s="12"/>
      <c r="I78" s="12">
        <f t="shared" si="49"/>
        <v>0</v>
      </c>
      <c r="J78" s="12"/>
      <c r="K78" s="12">
        <f t="shared" si="50"/>
        <v>0</v>
      </c>
      <c r="L78" s="12">
        <f t="shared" si="51"/>
        <v>0</v>
      </c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</row>
    <row r="79" spans="2:49">
      <c r="B79" s="35">
        <v>35</v>
      </c>
      <c r="C79" s="11" t="s">
        <v>73</v>
      </c>
      <c r="D79" s="10" t="s">
        <v>15</v>
      </c>
      <c r="E79" s="55">
        <v>2</v>
      </c>
      <c r="F79" s="12"/>
      <c r="G79" s="12">
        <f t="shared" si="48"/>
        <v>0</v>
      </c>
      <c r="H79" s="12"/>
      <c r="I79" s="12">
        <f t="shared" si="49"/>
        <v>0</v>
      </c>
      <c r="J79" s="12"/>
      <c r="K79" s="12">
        <f t="shared" si="50"/>
        <v>0</v>
      </c>
      <c r="L79" s="12">
        <f t="shared" si="51"/>
        <v>0</v>
      </c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</row>
    <row r="80" spans="2:49">
      <c r="B80" s="35">
        <v>36</v>
      </c>
      <c r="C80" s="11" t="s">
        <v>74</v>
      </c>
      <c r="D80" s="10" t="s">
        <v>15</v>
      </c>
      <c r="E80" s="55">
        <v>4</v>
      </c>
      <c r="F80" s="12"/>
      <c r="G80" s="12">
        <f t="shared" si="48"/>
        <v>0</v>
      </c>
      <c r="H80" s="12"/>
      <c r="I80" s="12">
        <f t="shared" si="49"/>
        <v>0</v>
      </c>
      <c r="J80" s="12"/>
      <c r="K80" s="12">
        <f t="shared" si="50"/>
        <v>0</v>
      </c>
      <c r="L80" s="12">
        <f t="shared" si="51"/>
        <v>0</v>
      </c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</row>
    <row r="81" spans="2:49">
      <c r="B81" s="35">
        <v>37</v>
      </c>
      <c r="C81" s="11" t="s">
        <v>530</v>
      </c>
      <c r="D81" s="10" t="s">
        <v>15</v>
      </c>
      <c r="E81" s="55">
        <v>1</v>
      </c>
      <c r="F81" s="12"/>
      <c r="G81" s="12">
        <f t="shared" si="48"/>
        <v>0</v>
      </c>
      <c r="H81" s="12"/>
      <c r="I81" s="12">
        <f t="shared" si="49"/>
        <v>0</v>
      </c>
      <c r="J81" s="12"/>
      <c r="K81" s="12">
        <f t="shared" si="50"/>
        <v>0</v>
      </c>
      <c r="L81" s="12">
        <f t="shared" si="51"/>
        <v>0</v>
      </c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</row>
    <row r="82" spans="2:49">
      <c r="B82" s="35">
        <v>38</v>
      </c>
      <c r="C82" s="11" t="s">
        <v>531</v>
      </c>
      <c r="D82" s="10" t="s">
        <v>15</v>
      </c>
      <c r="E82" s="55">
        <v>3</v>
      </c>
      <c r="F82" s="12"/>
      <c r="G82" s="12">
        <f t="shared" si="48"/>
        <v>0</v>
      </c>
      <c r="H82" s="12"/>
      <c r="I82" s="12">
        <f t="shared" si="49"/>
        <v>0</v>
      </c>
      <c r="J82" s="12"/>
      <c r="K82" s="12">
        <f t="shared" si="50"/>
        <v>0</v>
      </c>
      <c r="L82" s="12">
        <f t="shared" si="51"/>
        <v>0</v>
      </c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</row>
    <row r="83" spans="2:49">
      <c r="B83" s="35">
        <v>39</v>
      </c>
      <c r="C83" s="11" t="s">
        <v>75</v>
      </c>
      <c r="D83" s="10" t="s">
        <v>15</v>
      </c>
      <c r="E83" s="55">
        <v>8</v>
      </c>
      <c r="F83" s="12"/>
      <c r="G83" s="12">
        <f t="shared" si="48"/>
        <v>0</v>
      </c>
      <c r="H83" s="12"/>
      <c r="I83" s="12">
        <f t="shared" si="49"/>
        <v>0</v>
      </c>
      <c r="J83" s="12"/>
      <c r="K83" s="12">
        <f t="shared" si="50"/>
        <v>0</v>
      </c>
      <c r="L83" s="12">
        <f t="shared" si="51"/>
        <v>0</v>
      </c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</row>
    <row r="84" spans="2:49">
      <c r="B84" s="35">
        <v>40</v>
      </c>
      <c r="C84" s="11" t="s">
        <v>532</v>
      </c>
      <c r="D84" s="10" t="s">
        <v>15</v>
      </c>
      <c r="E84" s="55">
        <v>2</v>
      </c>
      <c r="F84" s="12"/>
      <c r="G84" s="12">
        <f t="shared" si="48"/>
        <v>0</v>
      </c>
      <c r="H84" s="12"/>
      <c r="I84" s="12">
        <f t="shared" si="49"/>
        <v>0</v>
      </c>
      <c r="J84" s="12"/>
      <c r="K84" s="12">
        <f t="shared" si="50"/>
        <v>0</v>
      </c>
      <c r="L84" s="12">
        <f t="shared" si="51"/>
        <v>0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</row>
    <row r="85" spans="2:49">
      <c r="B85" s="35">
        <v>41</v>
      </c>
      <c r="C85" s="11" t="s">
        <v>75</v>
      </c>
      <c r="D85" s="10" t="s">
        <v>15</v>
      </c>
      <c r="E85" s="55">
        <v>8</v>
      </c>
      <c r="F85" s="12"/>
      <c r="G85" s="12">
        <f t="shared" si="48"/>
        <v>0</v>
      </c>
      <c r="H85" s="12"/>
      <c r="I85" s="12">
        <f t="shared" si="49"/>
        <v>0</v>
      </c>
      <c r="J85" s="12"/>
      <c r="K85" s="12">
        <f t="shared" si="50"/>
        <v>0</v>
      </c>
      <c r="L85" s="12">
        <f t="shared" si="51"/>
        <v>0</v>
      </c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</row>
    <row r="86" spans="2:49">
      <c r="B86" s="35">
        <v>42</v>
      </c>
      <c r="C86" s="11" t="s">
        <v>533</v>
      </c>
      <c r="D86" s="10" t="s">
        <v>15</v>
      </c>
      <c r="E86" s="55">
        <v>1</v>
      </c>
      <c r="F86" s="12"/>
      <c r="G86" s="12">
        <f t="shared" si="48"/>
        <v>0</v>
      </c>
      <c r="H86" s="12"/>
      <c r="I86" s="12">
        <f t="shared" si="49"/>
        <v>0</v>
      </c>
      <c r="J86" s="12"/>
      <c r="K86" s="12">
        <f t="shared" si="50"/>
        <v>0</v>
      </c>
      <c r="L86" s="12">
        <f t="shared" si="51"/>
        <v>0</v>
      </c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</row>
    <row r="87" spans="2:49">
      <c r="B87" s="35">
        <v>43</v>
      </c>
      <c r="C87" s="11" t="s">
        <v>534</v>
      </c>
      <c r="D87" s="10" t="s">
        <v>15</v>
      </c>
      <c r="E87" s="55">
        <v>1</v>
      </c>
      <c r="F87" s="12"/>
      <c r="G87" s="12">
        <f t="shared" si="48"/>
        <v>0</v>
      </c>
      <c r="H87" s="12"/>
      <c r="I87" s="12">
        <f t="shared" si="49"/>
        <v>0</v>
      </c>
      <c r="J87" s="12"/>
      <c r="K87" s="12">
        <f t="shared" si="50"/>
        <v>0</v>
      </c>
      <c r="L87" s="12">
        <f t="shared" si="51"/>
        <v>0</v>
      </c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</row>
    <row r="88" spans="2:49" s="58" customFormat="1">
      <c r="B88" s="35">
        <v>44</v>
      </c>
      <c r="C88" s="11" t="s">
        <v>535</v>
      </c>
      <c r="D88" s="10" t="s">
        <v>15</v>
      </c>
      <c r="E88" s="55">
        <v>1</v>
      </c>
      <c r="F88" s="12"/>
      <c r="G88" s="12">
        <f t="shared" si="48"/>
        <v>0</v>
      </c>
      <c r="H88" s="12"/>
      <c r="I88" s="12">
        <f t="shared" si="49"/>
        <v>0</v>
      </c>
      <c r="J88" s="12"/>
      <c r="K88" s="12">
        <f t="shared" si="50"/>
        <v>0</v>
      </c>
      <c r="L88" s="12">
        <f t="shared" si="51"/>
        <v>0</v>
      </c>
    </row>
    <row r="89" spans="2:49" s="58" customFormat="1">
      <c r="B89" s="35">
        <v>45</v>
      </c>
      <c r="C89" s="11" t="s">
        <v>536</v>
      </c>
      <c r="D89" s="10" t="s">
        <v>15</v>
      </c>
      <c r="E89" s="55">
        <v>2</v>
      </c>
      <c r="F89" s="12"/>
      <c r="G89" s="12">
        <f t="shared" si="48"/>
        <v>0</v>
      </c>
      <c r="H89" s="12"/>
      <c r="I89" s="12">
        <f t="shared" si="49"/>
        <v>0</v>
      </c>
      <c r="J89" s="12"/>
      <c r="K89" s="12">
        <f t="shared" si="50"/>
        <v>0</v>
      </c>
      <c r="L89" s="12">
        <f t="shared" si="51"/>
        <v>0</v>
      </c>
    </row>
    <row r="90" spans="2:49" s="58" customFormat="1">
      <c r="B90" s="35">
        <v>46</v>
      </c>
      <c r="C90" s="11" t="s">
        <v>76</v>
      </c>
      <c r="D90" s="10" t="s">
        <v>15</v>
      </c>
      <c r="E90" s="55">
        <v>6</v>
      </c>
      <c r="F90" s="12"/>
      <c r="G90" s="12">
        <f t="shared" si="48"/>
        <v>0</v>
      </c>
      <c r="H90" s="12"/>
      <c r="I90" s="12">
        <f t="shared" si="49"/>
        <v>0</v>
      </c>
      <c r="J90" s="12"/>
      <c r="K90" s="12">
        <f t="shared" si="50"/>
        <v>0</v>
      </c>
      <c r="L90" s="12">
        <f t="shared" si="51"/>
        <v>0</v>
      </c>
    </row>
    <row r="91" spans="2:49" s="58" customFormat="1">
      <c r="B91" s="35">
        <v>47</v>
      </c>
      <c r="C91" s="11" t="s">
        <v>77</v>
      </c>
      <c r="D91" s="10" t="s">
        <v>15</v>
      </c>
      <c r="E91" s="55">
        <v>6</v>
      </c>
      <c r="F91" s="12"/>
      <c r="G91" s="12">
        <f t="shared" si="48"/>
        <v>0</v>
      </c>
      <c r="H91" s="12"/>
      <c r="I91" s="12">
        <f t="shared" si="49"/>
        <v>0</v>
      </c>
      <c r="J91" s="12"/>
      <c r="K91" s="12">
        <f t="shared" si="50"/>
        <v>0</v>
      </c>
      <c r="L91" s="12">
        <f t="shared" si="51"/>
        <v>0</v>
      </c>
    </row>
    <row r="92" spans="2:49" s="58" customFormat="1">
      <c r="B92" s="35">
        <v>48</v>
      </c>
      <c r="C92" s="11" t="s">
        <v>78</v>
      </c>
      <c r="D92" s="10" t="s">
        <v>15</v>
      </c>
      <c r="E92" s="55">
        <v>5</v>
      </c>
      <c r="F92" s="12"/>
      <c r="G92" s="12">
        <f t="shared" si="48"/>
        <v>0</v>
      </c>
      <c r="H92" s="12"/>
      <c r="I92" s="12">
        <f t="shared" si="49"/>
        <v>0</v>
      </c>
      <c r="J92" s="12"/>
      <c r="K92" s="12">
        <f t="shared" si="50"/>
        <v>0</v>
      </c>
      <c r="L92" s="12">
        <f t="shared" si="51"/>
        <v>0</v>
      </c>
    </row>
    <row r="93" spans="2:49" s="58" customFormat="1">
      <c r="B93" s="35">
        <v>49</v>
      </c>
      <c r="C93" s="11" t="s">
        <v>79</v>
      </c>
      <c r="D93" s="10" t="s">
        <v>15</v>
      </c>
      <c r="E93" s="55">
        <v>7</v>
      </c>
      <c r="F93" s="12"/>
      <c r="G93" s="12">
        <f t="shared" si="48"/>
        <v>0</v>
      </c>
      <c r="H93" s="12"/>
      <c r="I93" s="12">
        <f t="shared" si="49"/>
        <v>0</v>
      </c>
      <c r="J93" s="12"/>
      <c r="K93" s="12">
        <f t="shared" si="50"/>
        <v>0</v>
      </c>
      <c r="L93" s="12">
        <f t="shared" si="51"/>
        <v>0</v>
      </c>
    </row>
    <row r="94" spans="2:49" s="58" customFormat="1">
      <c r="B94" s="35">
        <v>50</v>
      </c>
      <c r="C94" s="11" t="s">
        <v>80</v>
      </c>
      <c r="D94" s="10" t="s">
        <v>15</v>
      </c>
      <c r="E94" s="55">
        <v>4</v>
      </c>
      <c r="F94" s="12"/>
      <c r="G94" s="12">
        <f t="shared" si="48"/>
        <v>0</v>
      </c>
      <c r="H94" s="12"/>
      <c r="I94" s="12">
        <f t="shared" si="49"/>
        <v>0</v>
      </c>
      <c r="J94" s="12"/>
      <c r="K94" s="12">
        <f t="shared" si="50"/>
        <v>0</v>
      </c>
      <c r="L94" s="12">
        <f t="shared" si="51"/>
        <v>0</v>
      </c>
    </row>
    <row r="95" spans="2:49" s="58" customFormat="1">
      <c r="B95" s="35">
        <v>51</v>
      </c>
      <c r="C95" s="11" t="s">
        <v>81</v>
      </c>
      <c r="D95" s="10" t="s">
        <v>15</v>
      </c>
      <c r="E95" s="55">
        <v>11</v>
      </c>
      <c r="F95" s="12"/>
      <c r="G95" s="12">
        <f t="shared" si="48"/>
        <v>0</v>
      </c>
      <c r="H95" s="12"/>
      <c r="I95" s="12">
        <f t="shared" si="49"/>
        <v>0</v>
      </c>
      <c r="J95" s="12"/>
      <c r="K95" s="12">
        <f t="shared" si="50"/>
        <v>0</v>
      </c>
      <c r="L95" s="12">
        <f t="shared" si="51"/>
        <v>0</v>
      </c>
    </row>
    <row r="96" spans="2:49" s="58" customFormat="1">
      <c r="B96" s="35">
        <v>52</v>
      </c>
      <c r="C96" s="11" t="s">
        <v>82</v>
      </c>
      <c r="D96" s="10" t="s">
        <v>15</v>
      </c>
      <c r="E96" s="55">
        <v>14</v>
      </c>
      <c r="F96" s="12"/>
      <c r="G96" s="12">
        <f t="shared" si="48"/>
        <v>0</v>
      </c>
      <c r="H96" s="12"/>
      <c r="I96" s="12">
        <f t="shared" si="49"/>
        <v>0</v>
      </c>
      <c r="J96" s="12"/>
      <c r="K96" s="12">
        <f t="shared" si="50"/>
        <v>0</v>
      </c>
      <c r="L96" s="12">
        <f t="shared" si="51"/>
        <v>0</v>
      </c>
    </row>
    <row r="97" spans="2:49" s="58" customFormat="1">
      <c r="B97" s="35">
        <v>53</v>
      </c>
      <c r="C97" s="11" t="s">
        <v>83</v>
      </c>
      <c r="D97" s="10" t="s">
        <v>15</v>
      </c>
      <c r="E97" s="55">
        <v>14</v>
      </c>
      <c r="F97" s="12"/>
      <c r="G97" s="12">
        <f t="shared" si="48"/>
        <v>0</v>
      </c>
      <c r="H97" s="12"/>
      <c r="I97" s="12">
        <f t="shared" si="49"/>
        <v>0</v>
      </c>
      <c r="J97" s="12"/>
      <c r="K97" s="12">
        <f t="shared" si="50"/>
        <v>0</v>
      </c>
      <c r="L97" s="12">
        <f t="shared" si="51"/>
        <v>0</v>
      </c>
    </row>
    <row r="98" spans="2:49" s="58" customFormat="1">
      <c r="B98" s="35">
        <v>54</v>
      </c>
      <c r="C98" s="11" t="s">
        <v>84</v>
      </c>
      <c r="D98" s="10" t="s">
        <v>15</v>
      </c>
      <c r="E98" s="55">
        <v>27</v>
      </c>
      <c r="F98" s="12"/>
      <c r="G98" s="12">
        <f t="shared" si="48"/>
        <v>0</v>
      </c>
      <c r="H98" s="12"/>
      <c r="I98" s="12">
        <f t="shared" si="49"/>
        <v>0</v>
      </c>
      <c r="J98" s="12"/>
      <c r="K98" s="12">
        <f t="shared" si="50"/>
        <v>0</v>
      </c>
      <c r="L98" s="12">
        <f t="shared" si="51"/>
        <v>0</v>
      </c>
    </row>
    <row r="99" spans="2:49" s="58" customFormat="1">
      <c r="B99" s="35">
        <v>55</v>
      </c>
      <c r="C99" s="11" t="s">
        <v>85</v>
      </c>
      <c r="D99" s="10" t="s">
        <v>15</v>
      </c>
      <c r="E99" s="55">
        <v>22</v>
      </c>
      <c r="F99" s="12"/>
      <c r="G99" s="12">
        <f t="shared" si="48"/>
        <v>0</v>
      </c>
      <c r="H99" s="12"/>
      <c r="I99" s="12">
        <f t="shared" si="49"/>
        <v>0</v>
      </c>
      <c r="J99" s="12"/>
      <c r="K99" s="12">
        <f t="shared" si="50"/>
        <v>0</v>
      </c>
      <c r="L99" s="12">
        <f t="shared" si="51"/>
        <v>0</v>
      </c>
    </row>
    <row r="100" spans="2:49" s="58" customFormat="1">
      <c r="B100" s="35">
        <v>56</v>
      </c>
      <c r="C100" s="11" t="s">
        <v>86</v>
      </c>
      <c r="D100" s="10" t="s">
        <v>15</v>
      </c>
      <c r="E100" s="55">
        <v>23</v>
      </c>
      <c r="F100" s="12"/>
      <c r="G100" s="12">
        <f t="shared" si="48"/>
        <v>0</v>
      </c>
      <c r="H100" s="12"/>
      <c r="I100" s="12">
        <f t="shared" si="49"/>
        <v>0</v>
      </c>
      <c r="J100" s="12"/>
      <c r="K100" s="12">
        <f t="shared" si="50"/>
        <v>0</v>
      </c>
      <c r="L100" s="12">
        <f t="shared" si="51"/>
        <v>0</v>
      </c>
    </row>
    <row r="101" spans="2:49" s="58" customFormat="1">
      <c r="B101" s="35"/>
      <c r="C101" s="11" t="s">
        <v>87</v>
      </c>
      <c r="D101" s="10" t="s">
        <v>15</v>
      </c>
      <c r="E101" s="55">
        <v>102</v>
      </c>
      <c r="F101" s="12"/>
      <c r="G101" s="12">
        <f t="shared" si="48"/>
        <v>0</v>
      </c>
      <c r="H101" s="12"/>
      <c r="I101" s="12"/>
      <c r="J101" s="12"/>
      <c r="K101" s="12"/>
      <c r="L101" s="12"/>
    </row>
    <row r="102" spans="2:49" s="58" customFormat="1">
      <c r="B102" s="35"/>
      <c r="C102" s="11" t="s">
        <v>88</v>
      </c>
      <c r="D102" s="10" t="s">
        <v>15</v>
      </c>
      <c r="E102" s="55">
        <v>492</v>
      </c>
      <c r="F102" s="12"/>
      <c r="G102" s="12">
        <f t="shared" si="48"/>
        <v>0</v>
      </c>
      <c r="H102" s="12"/>
      <c r="I102" s="12"/>
      <c r="J102" s="12"/>
      <c r="K102" s="12"/>
      <c r="L102" s="12"/>
    </row>
    <row r="103" spans="2:49">
      <c r="B103" s="51"/>
      <c r="C103" s="52" t="s">
        <v>545</v>
      </c>
      <c r="D103" s="52"/>
      <c r="E103" s="53"/>
      <c r="F103" s="54"/>
      <c r="G103" s="53"/>
      <c r="H103" s="53"/>
      <c r="I103" s="53"/>
      <c r="J103" s="53"/>
      <c r="K103" s="53"/>
      <c r="L103" s="53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</row>
    <row r="104" spans="2:49" s="61" customFormat="1">
      <c r="B104" s="35">
        <v>1</v>
      </c>
      <c r="C104" s="11" t="s">
        <v>537</v>
      </c>
      <c r="D104" s="10" t="s">
        <v>15</v>
      </c>
      <c r="E104" s="55">
        <v>75</v>
      </c>
      <c r="F104" s="12"/>
      <c r="G104" s="12">
        <f t="shared" ref="G104:G111" si="54">E104*F104</f>
        <v>0</v>
      </c>
      <c r="H104" s="12"/>
      <c r="I104" s="12">
        <f t="shared" ref="I104:I111" si="55">H104*E104</f>
        <v>0</v>
      </c>
      <c r="J104" s="12"/>
      <c r="K104" s="12">
        <f t="shared" ref="K104:K111" si="56">J104*E104</f>
        <v>0</v>
      </c>
      <c r="L104" s="12">
        <f t="shared" ref="L104:L112" si="57">K104+I104+G104</f>
        <v>0</v>
      </c>
      <c r="N104" s="58"/>
    </row>
    <row r="105" spans="2:49">
      <c r="B105" s="35">
        <v>2</v>
      </c>
      <c r="C105" s="11" t="s">
        <v>538</v>
      </c>
      <c r="D105" s="10" t="s">
        <v>15</v>
      </c>
      <c r="E105" s="55">
        <v>210</v>
      </c>
      <c r="F105" s="12"/>
      <c r="G105" s="12">
        <f t="shared" si="54"/>
        <v>0</v>
      </c>
      <c r="H105" s="12"/>
      <c r="I105" s="12">
        <f t="shared" si="55"/>
        <v>0</v>
      </c>
      <c r="J105" s="12"/>
      <c r="K105" s="12">
        <f t="shared" si="56"/>
        <v>0</v>
      </c>
      <c r="L105" s="12">
        <f t="shared" si="57"/>
        <v>0</v>
      </c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</row>
    <row r="106" spans="2:49">
      <c r="B106" s="35">
        <v>3</v>
      </c>
      <c r="C106" s="11" t="s">
        <v>539</v>
      </c>
      <c r="D106" s="10" t="s">
        <v>15</v>
      </c>
      <c r="E106" s="55">
        <v>53</v>
      </c>
      <c r="F106" s="12"/>
      <c r="G106" s="12">
        <f t="shared" si="54"/>
        <v>0</v>
      </c>
      <c r="H106" s="12"/>
      <c r="I106" s="12">
        <f t="shared" si="55"/>
        <v>0</v>
      </c>
      <c r="J106" s="12"/>
      <c r="K106" s="12">
        <f t="shared" si="56"/>
        <v>0</v>
      </c>
      <c r="L106" s="12">
        <f t="shared" si="57"/>
        <v>0</v>
      </c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</row>
    <row r="107" spans="2:49">
      <c r="B107" s="35">
        <v>4</v>
      </c>
      <c r="C107" s="11" t="s">
        <v>540</v>
      </c>
      <c r="D107" s="10" t="s">
        <v>15</v>
      </c>
      <c r="E107" s="55">
        <v>43</v>
      </c>
      <c r="F107" s="12"/>
      <c r="G107" s="12">
        <f t="shared" si="54"/>
        <v>0</v>
      </c>
      <c r="H107" s="12"/>
      <c r="I107" s="12">
        <f t="shared" si="55"/>
        <v>0</v>
      </c>
      <c r="J107" s="12"/>
      <c r="K107" s="12">
        <f t="shared" si="56"/>
        <v>0</v>
      </c>
      <c r="L107" s="12">
        <f t="shared" si="57"/>
        <v>0</v>
      </c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</row>
    <row r="108" spans="2:49">
      <c r="B108" s="35">
        <v>5</v>
      </c>
      <c r="C108" s="11" t="s">
        <v>541</v>
      </c>
      <c r="D108" s="10" t="s">
        <v>15</v>
      </c>
      <c r="E108" s="55">
        <v>35</v>
      </c>
      <c r="F108" s="12"/>
      <c r="G108" s="12">
        <f t="shared" si="54"/>
        <v>0</v>
      </c>
      <c r="H108" s="12"/>
      <c r="I108" s="12">
        <f t="shared" si="55"/>
        <v>0</v>
      </c>
      <c r="J108" s="12"/>
      <c r="K108" s="12">
        <f t="shared" si="56"/>
        <v>0</v>
      </c>
      <c r="L108" s="12">
        <f t="shared" si="57"/>
        <v>0</v>
      </c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</row>
    <row r="109" spans="2:49">
      <c r="B109" s="35">
        <v>6</v>
      </c>
      <c r="C109" s="11" t="s">
        <v>542</v>
      </c>
      <c r="D109" s="10" t="s">
        <v>15</v>
      </c>
      <c r="E109" s="55">
        <v>30</v>
      </c>
      <c r="F109" s="12"/>
      <c r="G109" s="12">
        <f t="shared" si="54"/>
        <v>0</v>
      </c>
      <c r="H109" s="12"/>
      <c r="I109" s="12">
        <f t="shared" si="55"/>
        <v>0</v>
      </c>
      <c r="J109" s="12"/>
      <c r="K109" s="12">
        <f t="shared" si="56"/>
        <v>0</v>
      </c>
      <c r="L109" s="12">
        <f t="shared" si="57"/>
        <v>0</v>
      </c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</row>
    <row r="110" spans="2:49">
      <c r="B110" s="35">
        <v>7</v>
      </c>
      <c r="C110" s="11" t="s">
        <v>543</v>
      </c>
      <c r="D110" s="10" t="s">
        <v>15</v>
      </c>
      <c r="E110" s="55">
        <v>84</v>
      </c>
      <c r="F110" s="12"/>
      <c r="G110" s="12">
        <f t="shared" si="54"/>
        <v>0</v>
      </c>
      <c r="H110" s="12"/>
      <c r="I110" s="12">
        <f t="shared" si="55"/>
        <v>0</v>
      </c>
      <c r="J110" s="12"/>
      <c r="K110" s="12">
        <f t="shared" si="56"/>
        <v>0</v>
      </c>
      <c r="L110" s="12">
        <f t="shared" si="57"/>
        <v>0</v>
      </c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</row>
    <row r="111" spans="2:49">
      <c r="B111" s="35">
        <v>8</v>
      </c>
      <c r="C111" s="11" t="s">
        <v>544</v>
      </c>
      <c r="D111" s="10" t="s">
        <v>15</v>
      </c>
      <c r="E111" s="55">
        <v>745</v>
      </c>
      <c r="F111" s="12"/>
      <c r="G111" s="12">
        <f t="shared" si="54"/>
        <v>0</v>
      </c>
      <c r="H111" s="12"/>
      <c r="I111" s="12">
        <f t="shared" si="55"/>
        <v>0</v>
      </c>
      <c r="J111" s="12"/>
      <c r="K111" s="12">
        <f t="shared" si="56"/>
        <v>0</v>
      </c>
      <c r="L111" s="12">
        <f t="shared" si="57"/>
        <v>0</v>
      </c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</row>
    <row r="112" spans="2:49">
      <c r="B112" s="35"/>
      <c r="C112" s="11" t="s">
        <v>25</v>
      </c>
      <c r="D112" s="10"/>
      <c r="E112" s="59">
        <v>0.1</v>
      </c>
      <c r="F112" s="12"/>
      <c r="G112" s="12">
        <f>SUM(G5:G111)*E112</f>
        <v>0</v>
      </c>
      <c r="H112" s="12"/>
      <c r="I112" s="12"/>
      <c r="J112" s="12"/>
      <c r="K112" s="12"/>
      <c r="L112" s="12">
        <f t="shared" si="57"/>
        <v>0</v>
      </c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</row>
    <row r="113" spans="2:14">
      <c r="B113" s="13" t="s">
        <v>9</v>
      </c>
      <c r="C113" s="14" t="s">
        <v>8</v>
      </c>
      <c r="D113" s="15"/>
      <c r="E113" s="14"/>
      <c r="F113" s="15"/>
      <c r="G113" s="16">
        <f>SUM(G5:G112)</f>
        <v>0</v>
      </c>
      <c r="H113" s="17"/>
      <c r="I113" s="16">
        <f>SUM(I5:I112)</f>
        <v>0</v>
      </c>
      <c r="J113" s="17"/>
      <c r="K113" s="16">
        <f>SUM(K5:K112)</f>
        <v>0</v>
      </c>
      <c r="L113" s="16">
        <f>SUM(L5:L112)</f>
        <v>0</v>
      </c>
      <c r="N113" s="58"/>
    </row>
    <row r="114" spans="2:14">
      <c r="B114" s="9"/>
      <c r="C114" s="11" t="s">
        <v>11</v>
      </c>
      <c r="D114" s="18"/>
      <c r="E114" s="19"/>
      <c r="F114" s="20"/>
      <c r="G114" s="21"/>
      <c r="H114" s="20"/>
      <c r="I114" s="20"/>
      <c r="J114" s="20"/>
      <c r="K114" s="20"/>
      <c r="L114" s="22">
        <f>L113*E114</f>
        <v>0</v>
      </c>
    </row>
    <row r="115" spans="2:14">
      <c r="B115" s="9"/>
      <c r="C115" s="11" t="s">
        <v>8</v>
      </c>
      <c r="D115" s="18"/>
      <c r="E115" s="19"/>
      <c r="F115" s="20"/>
      <c r="G115" s="21"/>
      <c r="H115" s="20"/>
      <c r="I115" s="20"/>
      <c r="J115" s="20"/>
      <c r="K115" s="20"/>
      <c r="L115" s="22">
        <f>L114+L113</f>
        <v>0</v>
      </c>
    </row>
    <row r="116" spans="2:14">
      <c r="B116" s="9"/>
      <c r="C116" s="11" t="s">
        <v>12</v>
      </c>
      <c r="D116" s="18"/>
      <c r="E116" s="19"/>
      <c r="F116" s="20"/>
      <c r="G116" s="21"/>
      <c r="H116" s="20"/>
      <c r="I116" s="20"/>
      <c r="J116" s="20"/>
      <c r="K116" s="20"/>
      <c r="L116" s="22">
        <f>L115*E116</f>
        <v>0</v>
      </c>
    </row>
    <row r="117" spans="2:14">
      <c r="B117" s="9"/>
      <c r="C117" s="11" t="s">
        <v>8</v>
      </c>
      <c r="D117" s="18"/>
      <c r="E117" s="19"/>
      <c r="F117" s="20"/>
      <c r="G117" s="21"/>
      <c r="H117" s="20"/>
      <c r="I117" s="20"/>
      <c r="J117" s="20"/>
      <c r="K117" s="20"/>
      <c r="L117" s="22">
        <f>L116+L115</f>
        <v>0</v>
      </c>
    </row>
    <row r="118" spans="2:14">
      <c r="B118" s="9"/>
      <c r="C118" s="11" t="s">
        <v>13</v>
      </c>
      <c r="D118" s="18"/>
      <c r="E118" s="19"/>
      <c r="F118" s="20"/>
      <c r="G118" s="21"/>
      <c r="H118" s="20"/>
      <c r="I118" s="20"/>
      <c r="J118" s="20"/>
      <c r="K118" s="20"/>
      <c r="L118" s="22">
        <f>L117*E118</f>
        <v>0</v>
      </c>
    </row>
    <row r="119" spans="2:14">
      <c r="B119" s="9"/>
      <c r="C119" s="11" t="s">
        <v>8</v>
      </c>
      <c r="D119" s="18"/>
      <c r="E119" s="19"/>
      <c r="F119" s="20"/>
      <c r="G119" s="21"/>
      <c r="H119" s="20"/>
      <c r="I119" s="20"/>
      <c r="J119" s="20"/>
      <c r="K119" s="20"/>
      <c r="L119" s="22">
        <f>L118+L117</f>
        <v>0</v>
      </c>
    </row>
    <row r="120" spans="2:14">
      <c r="B120" s="9"/>
      <c r="C120" s="11" t="s">
        <v>14</v>
      </c>
      <c r="D120" s="18"/>
      <c r="E120" s="19">
        <v>0.18</v>
      </c>
      <c r="F120" s="20"/>
      <c r="G120" s="21"/>
      <c r="H120" s="20"/>
      <c r="I120" s="20"/>
      <c r="J120" s="20"/>
      <c r="K120" s="20"/>
      <c r="L120" s="22">
        <f>L119*E120</f>
        <v>0</v>
      </c>
    </row>
    <row r="121" spans="2:14">
      <c r="B121" s="23"/>
      <c r="C121" s="24" t="s">
        <v>8</v>
      </c>
      <c r="D121" s="25"/>
      <c r="E121" s="24"/>
      <c r="F121" s="25"/>
      <c r="G121" s="27"/>
      <c r="H121" s="28"/>
      <c r="I121" s="28"/>
      <c r="J121" s="28"/>
      <c r="K121" s="28"/>
      <c r="L121" s="26">
        <f>L120+L119</f>
        <v>0</v>
      </c>
    </row>
  </sheetData>
  <mergeCells count="2">
    <mergeCell ref="B2:B3"/>
    <mergeCell ref="C2:C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D32A-EFD5-4D77-82D6-D28F9E4B0C34}">
  <dimension ref="B2:BD51"/>
  <sheetViews>
    <sheetView showGridLines="0" topLeftCell="C1" zoomScale="122" zoomScaleNormal="85" workbookViewId="0">
      <selection activeCell="H53" sqref="H53"/>
    </sheetView>
  </sheetViews>
  <sheetFormatPr defaultRowHeight="14.4"/>
  <cols>
    <col min="2" max="2" width="9" bestFit="1" customWidth="1"/>
    <col min="3" max="3" width="71.21875" customWidth="1"/>
    <col min="5" max="5" width="10.109375" bestFit="1" customWidth="1"/>
    <col min="6" max="6" width="9" bestFit="1" customWidth="1"/>
    <col min="7" max="7" width="11" bestFit="1" customWidth="1"/>
    <col min="8" max="8" width="9" bestFit="1" customWidth="1"/>
    <col min="9" max="9" width="11.109375" bestFit="1" customWidth="1"/>
    <col min="11" max="11" width="9" bestFit="1" customWidth="1"/>
    <col min="12" max="12" width="11.109375" bestFit="1" customWidth="1"/>
    <col min="13" max="13" width="9.21875" bestFit="1" customWidth="1"/>
    <col min="14" max="14" width="9.5546875" bestFit="1" customWidth="1"/>
  </cols>
  <sheetData>
    <row r="2" spans="2:56" s="4" customFormat="1" ht="12" customHeight="1">
      <c r="B2" s="68" t="s">
        <v>0</v>
      </c>
      <c r="C2" s="70" t="s">
        <v>1</v>
      </c>
      <c r="D2" s="38" t="s">
        <v>2</v>
      </c>
      <c r="E2" s="40" t="s">
        <v>3</v>
      </c>
      <c r="F2" s="48" t="s">
        <v>4</v>
      </c>
      <c r="G2" s="49"/>
      <c r="H2" s="48" t="s">
        <v>5</v>
      </c>
      <c r="I2" s="49"/>
      <c r="J2" s="50" t="s">
        <v>6</v>
      </c>
      <c r="K2" s="49"/>
      <c r="L2" s="36" t="s">
        <v>3</v>
      </c>
      <c r="Q2" s="5"/>
      <c r="S2" s="5"/>
    </row>
    <row r="3" spans="2:56" s="4" customFormat="1" ht="12" customHeight="1">
      <c r="B3" s="69"/>
      <c r="C3" s="71"/>
      <c r="D3" s="39"/>
      <c r="E3" s="41"/>
      <c r="F3" s="6" t="s">
        <v>7</v>
      </c>
      <c r="G3" s="7" t="s">
        <v>8</v>
      </c>
      <c r="H3" s="6" t="s">
        <v>7</v>
      </c>
      <c r="I3" s="7" t="s">
        <v>8</v>
      </c>
      <c r="J3" s="6" t="s">
        <v>7</v>
      </c>
      <c r="K3" s="7" t="s">
        <v>8</v>
      </c>
      <c r="L3" s="37"/>
      <c r="Q3" s="5"/>
      <c r="S3" s="5"/>
    </row>
    <row r="4" spans="2:56" s="43" customFormat="1"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</row>
    <row r="5" spans="2:56" s="63" customFormat="1" ht="16.2" customHeight="1">
      <c r="B5" s="51" t="s">
        <v>89</v>
      </c>
      <c r="C5" s="52"/>
      <c r="D5" s="52"/>
      <c r="E5" s="53"/>
      <c r="F5" s="54"/>
      <c r="G5" s="53"/>
      <c r="H5" s="53"/>
      <c r="I5" s="53"/>
      <c r="J5" s="53"/>
      <c r="K5" s="53"/>
      <c r="L5" s="53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</row>
    <row r="6" spans="2:56" s="57" customFormat="1" ht="16.2">
      <c r="B6" s="35">
        <v>1</v>
      </c>
      <c r="C6" s="11" t="s">
        <v>90</v>
      </c>
      <c r="D6" s="10" t="s">
        <v>91</v>
      </c>
      <c r="E6" s="55">
        <v>60</v>
      </c>
      <c r="F6" s="12"/>
      <c r="G6" s="12">
        <f t="shared" ref="G6" si="0">E6*F6</f>
        <v>0</v>
      </c>
      <c r="H6" s="12"/>
      <c r="I6" s="12">
        <f t="shared" ref="I6" si="1">H6*E6</f>
        <v>0</v>
      </c>
      <c r="J6" s="12"/>
      <c r="K6" s="12">
        <f t="shared" ref="K6" si="2">J6*E6</f>
        <v>0</v>
      </c>
      <c r="L6" s="12">
        <f t="shared" ref="L6" si="3">K6+I6+G6</f>
        <v>0</v>
      </c>
      <c r="N6" s="62"/>
    </row>
    <row r="7" spans="2:56" s="57" customFormat="1" ht="16.2">
      <c r="B7" s="35">
        <v>2</v>
      </c>
      <c r="C7" s="11" t="s">
        <v>92</v>
      </c>
      <c r="D7" s="10" t="s">
        <v>91</v>
      </c>
      <c r="E7" s="55">
        <v>62</v>
      </c>
      <c r="F7" s="12"/>
      <c r="G7" s="12">
        <f t="shared" ref="G7:G16" si="4">E7*F7</f>
        <v>0</v>
      </c>
      <c r="H7" s="12"/>
      <c r="I7" s="12">
        <f t="shared" ref="I7:I16" si="5">H7*E7</f>
        <v>0</v>
      </c>
      <c r="J7" s="12"/>
      <c r="K7" s="12">
        <f t="shared" ref="K7:K16" si="6">J7*E7</f>
        <v>0</v>
      </c>
      <c r="L7" s="12">
        <f t="shared" ref="L7:L42" si="7">K7+I7+G7</f>
        <v>0</v>
      </c>
      <c r="N7" s="62"/>
    </row>
    <row r="8" spans="2:56" s="57" customFormat="1" ht="16.2">
      <c r="B8" s="35">
        <v>3</v>
      </c>
      <c r="C8" s="11" t="s">
        <v>93</v>
      </c>
      <c r="D8" s="10" t="s">
        <v>91</v>
      </c>
      <c r="E8" s="55">
        <v>545</v>
      </c>
      <c r="F8" s="12"/>
      <c r="G8" s="12">
        <f t="shared" si="4"/>
        <v>0</v>
      </c>
      <c r="H8" s="12"/>
      <c r="I8" s="12">
        <f t="shared" si="5"/>
        <v>0</v>
      </c>
      <c r="J8" s="12"/>
      <c r="K8" s="12">
        <f t="shared" si="6"/>
        <v>0</v>
      </c>
      <c r="L8" s="12">
        <f t="shared" si="7"/>
        <v>0</v>
      </c>
      <c r="N8" s="62"/>
    </row>
    <row r="9" spans="2:56" s="57" customFormat="1" ht="16.2">
      <c r="B9" s="35">
        <v>4</v>
      </c>
      <c r="C9" s="11" t="s">
        <v>94</v>
      </c>
      <c r="D9" s="10" t="s">
        <v>91</v>
      </c>
      <c r="E9" s="55">
        <v>675</v>
      </c>
      <c r="F9" s="12"/>
      <c r="G9" s="12">
        <f t="shared" si="4"/>
        <v>0</v>
      </c>
      <c r="H9" s="12"/>
      <c r="I9" s="12">
        <f t="shared" si="5"/>
        <v>0</v>
      </c>
      <c r="J9" s="12"/>
      <c r="K9" s="12">
        <f t="shared" si="6"/>
        <v>0</v>
      </c>
      <c r="L9" s="12">
        <f t="shared" si="7"/>
        <v>0</v>
      </c>
      <c r="N9" s="62"/>
    </row>
    <row r="10" spans="2:56" s="57" customFormat="1" ht="16.2">
      <c r="B10" s="35">
        <v>5</v>
      </c>
      <c r="C10" s="11" t="s">
        <v>95</v>
      </c>
      <c r="D10" s="10" t="s">
        <v>91</v>
      </c>
      <c r="E10" s="55">
        <v>170</v>
      </c>
      <c r="F10" s="12"/>
      <c r="G10" s="12">
        <f t="shared" si="4"/>
        <v>0</v>
      </c>
      <c r="H10" s="12"/>
      <c r="I10" s="12">
        <f t="shared" si="5"/>
        <v>0</v>
      </c>
      <c r="J10" s="12"/>
      <c r="K10" s="12">
        <f t="shared" si="6"/>
        <v>0</v>
      </c>
      <c r="L10" s="12">
        <f t="shared" si="7"/>
        <v>0</v>
      </c>
      <c r="N10" s="62"/>
    </row>
    <row r="11" spans="2:56" s="57" customFormat="1" ht="16.2">
      <c r="B11" s="35">
        <v>6</v>
      </c>
      <c r="C11" s="11" t="s">
        <v>96</v>
      </c>
      <c r="D11" s="10" t="s">
        <v>91</v>
      </c>
      <c r="E11" s="55">
        <v>285</v>
      </c>
      <c r="F11" s="12"/>
      <c r="G11" s="12">
        <f t="shared" si="4"/>
        <v>0</v>
      </c>
      <c r="H11" s="12"/>
      <c r="I11" s="12">
        <f t="shared" si="5"/>
        <v>0</v>
      </c>
      <c r="J11" s="12"/>
      <c r="K11" s="12">
        <f t="shared" si="6"/>
        <v>0</v>
      </c>
      <c r="L11" s="12">
        <f t="shared" si="7"/>
        <v>0</v>
      </c>
      <c r="N11" s="62"/>
    </row>
    <row r="12" spans="2:56" s="57" customFormat="1" ht="16.2">
      <c r="B12" s="35">
        <v>7</v>
      </c>
      <c r="C12" s="11" t="s">
        <v>97</v>
      </c>
      <c r="D12" s="10" t="s">
        <v>91</v>
      </c>
      <c r="E12" s="55">
        <v>245</v>
      </c>
      <c r="F12" s="12"/>
      <c r="G12" s="12">
        <f t="shared" si="4"/>
        <v>0</v>
      </c>
      <c r="H12" s="12"/>
      <c r="I12" s="12">
        <f t="shared" si="5"/>
        <v>0</v>
      </c>
      <c r="J12" s="12"/>
      <c r="K12" s="12">
        <f t="shared" si="6"/>
        <v>0</v>
      </c>
      <c r="L12" s="12">
        <f t="shared" si="7"/>
        <v>0</v>
      </c>
      <c r="N12" s="62"/>
    </row>
    <row r="13" spans="2:56" s="57" customFormat="1" ht="13.8">
      <c r="B13" s="35">
        <v>8</v>
      </c>
      <c r="C13" s="11" t="s">
        <v>98</v>
      </c>
      <c r="D13" s="10" t="s">
        <v>10</v>
      </c>
      <c r="E13" s="55">
        <v>173</v>
      </c>
      <c r="F13" s="12"/>
      <c r="G13" s="12">
        <f t="shared" si="4"/>
        <v>0</v>
      </c>
      <c r="H13" s="12"/>
      <c r="I13" s="12">
        <f t="shared" si="5"/>
        <v>0</v>
      </c>
      <c r="J13" s="12"/>
      <c r="K13" s="12">
        <f t="shared" si="6"/>
        <v>0</v>
      </c>
      <c r="L13" s="12">
        <f t="shared" si="7"/>
        <v>0</v>
      </c>
      <c r="N13" s="62"/>
    </row>
    <row r="14" spans="2:56" s="57" customFormat="1" ht="13.8">
      <c r="B14" s="35">
        <v>9</v>
      </c>
      <c r="C14" s="11" t="s">
        <v>99</v>
      </c>
      <c r="D14" s="10" t="s">
        <v>10</v>
      </c>
      <c r="E14" s="55">
        <v>187</v>
      </c>
      <c r="F14" s="12"/>
      <c r="G14" s="12">
        <f t="shared" si="4"/>
        <v>0</v>
      </c>
      <c r="H14" s="12"/>
      <c r="I14" s="12">
        <f t="shared" si="5"/>
        <v>0</v>
      </c>
      <c r="J14" s="12"/>
      <c r="K14" s="12">
        <f t="shared" si="6"/>
        <v>0</v>
      </c>
      <c r="L14" s="12">
        <f t="shared" si="7"/>
        <v>0</v>
      </c>
      <c r="N14" s="62"/>
    </row>
    <row r="15" spans="2:56" s="57" customFormat="1" ht="13.8">
      <c r="B15" s="35">
        <v>10</v>
      </c>
      <c r="C15" s="11" t="s">
        <v>100</v>
      </c>
      <c r="D15" s="10" t="s">
        <v>10</v>
      </c>
      <c r="E15" s="55">
        <v>158</v>
      </c>
      <c r="F15" s="12"/>
      <c r="G15" s="12">
        <f t="shared" si="4"/>
        <v>0</v>
      </c>
      <c r="H15" s="12"/>
      <c r="I15" s="12">
        <f t="shared" si="5"/>
        <v>0</v>
      </c>
      <c r="J15" s="12"/>
      <c r="K15" s="12">
        <f t="shared" si="6"/>
        <v>0</v>
      </c>
      <c r="L15" s="12">
        <f t="shared" si="7"/>
        <v>0</v>
      </c>
      <c r="N15" s="62"/>
    </row>
    <row r="16" spans="2:56" s="57" customFormat="1" ht="13.8">
      <c r="B16" s="35">
        <v>11</v>
      </c>
      <c r="C16" s="11" t="s">
        <v>101</v>
      </c>
      <c r="D16" s="10" t="s">
        <v>10</v>
      </c>
      <c r="E16" s="55">
        <v>171</v>
      </c>
      <c r="F16" s="12"/>
      <c r="G16" s="12">
        <f t="shared" si="4"/>
        <v>0</v>
      </c>
      <c r="H16" s="12"/>
      <c r="I16" s="12">
        <f t="shared" si="5"/>
        <v>0</v>
      </c>
      <c r="J16" s="12"/>
      <c r="K16" s="12">
        <f t="shared" si="6"/>
        <v>0</v>
      </c>
      <c r="L16" s="12">
        <f t="shared" si="7"/>
        <v>0</v>
      </c>
      <c r="N16" s="62"/>
    </row>
    <row r="17" spans="2:14" s="57" customFormat="1" ht="13.8">
      <c r="B17" s="35">
        <v>12</v>
      </c>
      <c r="C17" s="11" t="s">
        <v>293</v>
      </c>
      <c r="D17" s="10" t="s">
        <v>10</v>
      </c>
      <c r="E17" s="55">
        <v>16</v>
      </c>
      <c r="F17" s="12"/>
      <c r="G17" s="12">
        <f t="shared" ref="G17:G34" si="8">E17*F17</f>
        <v>0</v>
      </c>
      <c r="H17" s="12"/>
      <c r="I17" s="12">
        <f t="shared" ref="I17:I34" si="9">H17*E17</f>
        <v>0</v>
      </c>
      <c r="J17" s="12"/>
      <c r="K17" s="12">
        <f t="shared" ref="K17:K26" si="10">J17*E17</f>
        <v>0</v>
      </c>
      <c r="L17" s="12">
        <f t="shared" ref="L17:L26" si="11">K17+I17+G17</f>
        <v>0</v>
      </c>
      <c r="N17" s="62"/>
    </row>
    <row r="18" spans="2:14" s="57" customFormat="1" ht="13.8">
      <c r="B18" s="35">
        <v>13</v>
      </c>
      <c r="C18" s="11" t="s">
        <v>294</v>
      </c>
      <c r="D18" s="10" t="s">
        <v>10</v>
      </c>
      <c r="E18" s="55">
        <v>16</v>
      </c>
      <c r="F18" s="12"/>
      <c r="G18" s="12">
        <f t="shared" si="8"/>
        <v>0</v>
      </c>
      <c r="H18" s="12"/>
      <c r="I18" s="12">
        <f t="shared" si="9"/>
        <v>0</v>
      </c>
      <c r="J18" s="12"/>
      <c r="K18" s="12">
        <f t="shared" si="10"/>
        <v>0</v>
      </c>
      <c r="L18" s="12">
        <f t="shared" si="11"/>
        <v>0</v>
      </c>
      <c r="N18" s="62"/>
    </row>
    <row r="19" spans="2:14" s="57" customFormat="1" ht="13.8">
      <c r="B19" s="35">
        <v>14</v>
      </c>
      <c r="C19" s="11" t="s">
        <v>295</v>
      </c>
      <c r="D19" s="10" t="s">
        <v>10</v>
      </c>
      <c r="E19" s="55">
        <v>15</v>
      </c>
      <c r="F19" s="12"/>
      <c r="G19" s="12">
        <f t="shared" si="8"/>
        <v>0</v>
      </c>
      <c r="H19" s="12"/>
      <c r="I19" s="12">
        <f t="shared" si="9"/>
        <v>0</v>
      </c>
      <c r="J19" s="12"/>
      <c r="K19" s="12">
        <f t="shared" si="10"/>
        <v>0</v>
      </c>
      <c r="L19" s="12">
        <f t="shared" si="11"/>
        <v>0</v>
      </c>
      <c r="N19" s="62"/>
    </row>
    <row r="20" spans="2:14" s="57" customFormat="1" ht="13.8">
      <c r="B20" s="35">
        <v>15</v>
      </c>
      <c r="C20" s="11" t="s">
        <v>296</v>
      </c>
      <c r="D20" s="10" t="s">
        <v>10</v>
      </c>
      <c r="E20" s="55">
        <v>16</v>
      </c>
      <c r="F20" s="12"/>
      <c r="G20" s="12">
        <f t="shared" si="8"/>
        <v>0</v>
      </c>
      <c r="H20" s="12"/>
      <c r="I20" s="12">
        <f t="shared" si="9"/>
        <v>0</v>
      </c>
      <c r="J20" s="12"/>
      <c r="K20" s="12">
        <f t="shared" si="10"/>
        <v>0</v>
      </c>
      <c r="L20" s="12">
        <f t="shared" si="11"/>
        <v>0</v>
      </c>
      <c r="N20" s="62"/>
    </row>
    <row r="21" spans="2:14" s="57" customFormat="1" ht="13.8">
      <c r="B21" s="35">
        <v>16</v>
      </c>
      <c r="C21" s="11" t="s">
        <v>297</v>
      </c>
      <c r="D21" s="10" t="s">
        <v>10</v>
      </c>
      <c r="E21" s="55">
        <v>16</v>
      </c>
      <c r="F21" s="12"/>
      <c r="G21" s="12">
        <f t="shared" si="8"/>
        <v>0</v>
      </c>
      <c r="H21" s="12"/>
      <c r="I21" s="12">
        <f t="shared" si="9"/>
        <v>0</v>
      </c>
      <c r="J21" s="12"/>
      <c r="K21" s="12">
        <f t="shared" si="10"/>
        <v>0</v>
      </c>
      <c r="L21" s="12">
        <f t="shared" si="11"/>
        <v>0</v>
      </c>
      <c r="N21" s="62"/>
    </row>
    <row r="22" spans="2:14" s="57" customFormat="1" ht="13.8">
      <c r="B22" s="35">
        <v>17</v>
      </c>
      <c r="C22" s="11" t="s">
        <v>298</v>
      </c>
      <c r="D22" s="10" t="s">
        <v>10</v>
      </c>
      <c r="E22" s="55">
        <v>10</v>
      </c>
      <c r="F22" s="12"/>
      <c r="G22" s="12">
        <f t="shared" si="8"/>
        <v>0</v>
      </c>
      <c r="H22" s="12"/>
      <c r="I22" s="12">
        <f t="shared" si="9"/>
        <v>0</v>
      </c>
      <c r="J22" s="12"/>
      <c r="K22" s="12">
        <f t="shared" si="10"/>
        <v>0</v>
      </c>
      <c r="L22" s="12">
        <f t="shared" si="11"/>
        <v>0</v>
      </c>
      <c r="N22" s="62"/>
    </row>
    <row r="23" spans="2:14" s="57" customFormat="1" ht="13.8">
      <c r="B23" s="35">
        <v>18</v>
      </c>
      <c r="C23" s="11" t="s">
        <v>299</v>
      </c>
      <c r="D23" s="10" t="s">
        <v>10</v>
      </c>
      <c r="E23" s="55">
        <v>1</v>
      </c>
      <c r="F23" s="12"/>
      <c r="G23" s="12">
        <f t="shared" si="8"/>
        <v>0</v>
      </c>
      <c r="H23" s="12"/>
      <c r="I23" s="12">
        <f t="shared" si="9"/>
        <v>0</v>
      </c>
      <c r="J23" s="12"/>
      <c r="K23" s="12">
        <f t="shared" si="10"/>
        <v>0</v>
      </c>
      <c r="L23" s="12">
        <f t="shared" si="11"/>
        <v>0</v>
      </c>
      <c r="N23" s="62"/>
    </row>
    <row r="24" spans="2:14" s="57" customFormat="1" ht="13.8">
      <c r="B24" s="35">
        <v>19</v>
      </c>
      <c r="C24" s="11" t="s">
        <v>300</v>
      </c>
      <c r="D24" s="10" t="s">
        <v>10</v>
      </c>
      <c r="E24" s="55">
        <v>3</v>
      </c>
      <c r="F24" s="12"/>
      <c r="G24" s="12">
        <f t="shared" si="8"/>
        <v>0</v>
      </c>
      <c r="H24" s="12"/>
      <c r="I24" s="12">
        <f t="shared" si="9"/>
        <v>0</v>
      </c>
      <c r="J24" s="12"/>
      <c r="K24" s="12">
        <f t="shared" si="10"/>
        <v>0</v>
      </c>
      <c r="L24" s="12">
        <f t="shared" si="11"/>
        <v>0</v>
      </c>
      <c r="N24" s="62"/>
    </row>
    <row r="25" spans="2:14" s="57" customFormat="1" ht="13.8">
      <c r="B25" s="35">
        <v>20</v>
      </c>
      <c r="C25" s="11" t="s">
        <v>301</v>
      </c>
      <c r="D25" s="10" t="s">
        <v>10</v>
      </c>
      <c r="E25" s="55">
        <v>1</v>
      </c>
      <c r="F25" s="12"/>
      <c r="G25" s="12">
        <f t="shared" si="8"/>
        <v>0</v>
      </c>
      <c r="H25" s="12"/>
      <c r="I25" s="12">
        <f t="shared" si="9"/>
        <v>0</v>
      </c>
      <c r="J25" s="12"/>
      <c r="K25" s="12">
        <f t="shared" si="10"/>
        <v>0</v>
      </c>
      <c r="L25" s="12">
        <f t="shared" si="11"/>
        <v>0</v>
      </c>
      <c r="N25" s="62"/>
    </row>
    <row r="26" spans="2:14" s="57" customFormat="1" ht="13.8">
      <c r="B26" s="35">
        <v>21</v>
      </c>
      <c r="C26" s="11" t="s">
        <v>302</v>
      </c>
      <c r="D26" s="10" t="s">
        <v>10</v>
      </c>
      <c r="E26" s="55">
        <v>1</v>
      </c>
      <c r="F26" s="12"/>
      <c r="G26" s="12">
        <f t="shared" si="8"/>
        <v>0</v>
      </c>
      <c r="H26" s="12"/>
      <c r="I26" s="12">
        <f t="shared" si="9"/>
        <v>0</v>
      </c>
      <c r="J26" s="12"/>
      <c r="K26" s="12">
        <f t="shared" si="10"/>
        <v>0</v>
      </c>
      <c r="L26" s="12">
        <f t="shared" si="11"/>
        <v>0</v>
      </c>
      <c r="N26" s="62"/>
    </row>
    <row r="27" spans="2:14" s="57" customFormat="1" ht="13.8">
      <c r="B27" s="51"/>
      <c r="C27" s="52" t="s">
        <v>303</v>
      </c>
      <c r="D27" s="52"/>
      <c r="E27" s="53"/>
      <c r="F27" s="54"/>
      <c r="G27" s="53"/>
      <c r="H27" s="53"/>
      <c r="I27" s="53"/>
      <c r="J27" s="53"/>
      <c r="K27" s="53"/>
      <c r="L27" s="53"/>
      <c r="N27" s="62"/>
    </row>
    <row r="28" spans="2:14" s="57" customFormat="1" ht="13.8">
      <c r="B28" s="35">
        <v>22</v>
      </c>
      <c r="C28" s="11" t="s">
        <v>304</v>
      </c>
      <c r="D28" s="10" t="s">
        <v>10</v>
      </c>
      <c r="E28" s="55">
        <v>1</v>
      </c>
      <c r="F28" s="12"/>
      <c r="G28" s="12">
        <f t="shared" si="8"/>
        <v>0</v>
      </c>
      <c r="H28" s="12"/>
      <c r="I28" s="12">
        <f t="shared" si="9"/>
        <v>0</v>
      </c>
      <c r="J28" s="12"/>
      <c r="K28" s="12">
        <f t="shared" ref="K28:K34" si="12">J28*E28</f>
        <v>0</v>
      </c>
      <c r="L28" s="12">
        <f t="shared" ref="L28:L34" si="13">K28+I28+G28</f>
        <v>0</v>
      </c>
      <c r="N28" s="62"/>
    </row>
    <row r="29" spans="2:14" s="57" customFormat="1" ht="13.8">
      <c r="B29" s="35">
        <v>23</v>
      </c>
      <c r="C29" s="11" t="s">
        <v>305</v>
      </c>
      <c r="D29" s="10" t="s">
        <v>10</v>
      </c>
      <c r="E29" s="55">
        <v>1</v>
      </c>
      <c r="F29" s="12"/>
      <c r="G29" s="12">
        <f t="shared" ref="G29" si="14">E29*F29</f>
        <v>0</v>
      </c>
      <c r="H29" s="12"/>
      <c r="I29" s="12">
        <f t="shared" si="9"/>
        <v>0</v>
      </c>
      <c r="J29" s="12"/>
      <c r="K29" s="12">
        <f t="shared" si="12"/>
        <v>0</v>
      </c>
      <c r="L29" s="12">
        <f t="shared" si="13"/>
        <v>0</v>
      </c>
      <c r="N29" s="62"/>
    </row>
    <row r="30" spans="2:14" s="57" customFormat="1" ht="13.8">
      <c r="B30" s="35">
        <v>24</v>
      </c>
      <c r="C30" s="11" t="s">
        <v>306</v>
      </c>
      <c r="D30" s="10" t="s">
        <v>10</v>
      </c>
      <c r="E30" s="55">
        <v>4</v>
      </c>
      <c r="F30" s="12"/>
      <c r="G30" s="12">
        <f t="shared" si="8"/>
        <v>0</v>
      </c>
      <c r="H30" s="12"/>
      <c r="I30" s="12">
        <f t="shared" si="9"/>
        <v>0</v>
      </c>
      <c r="J30" s="12"/>
      <c r="K30" s="12">
        <f t="shared" si="12"/>
        <v>0</v>
      </c>
      <c r="L30" s="12">
        <f t="shared" si="13"/>
        <v>0</v>
      </c>
      <c r="N30" s="62"/>
    </row>
    <row r="31" spans="2:14" s="57" customFormat="1" ht="13.8">
      <c r="B31" s="35">
        <v>25</v>
      </c>
      <c r="C31" s="11" t="s">
        <v>307</v>
      </c>
      <c r="D31" s="10" t="s">
        <v>18</v>
      </c>
      <c r="E31" s="55">
        <v>6</v>
      </c>
      <c r="F31" s="12"/>
      <c r="G31" s="12">
        <f t="shared" si="8"/>
        <v>0</v>
      </c>
      <c r="H31" s="12"/>
      <c r="I31" s="12">
        <f t="shared" si="9"/>
        <v>0</v>
      </c>
      <c r="J31" s="12"/>
      <c r="K31" s="12">
        <f t="shared" si="12"/>
        <v>0</v>
      </c>
      <c r="L31" s="12">
        <f t="shared" si="13"/>
        <v>0</v>
      </c>
      <c r="N31" s="62"/>
    </row>
    <row r="32" spans="2:14" s="57" customFormat="1" ht="13.8">
      <c r="B32" s="35">
        <v>26</v>
      </c>
      <c r="C32" s="11" t="s">
        <v>308</v>
      </c>
      <c r="D32" s="10" t="s">
        <v>10</v>
      </c>
      <c r="E32" s="55">
        <v>1</v>
      </c>
      <c r="F32" s="12"/>
      <c r="G32" s="12">
        <f t="shared" si="8"/>
        <v>0</v>
      </c>
      <c r="H32" s="12"/>
      <c r="I32" s="12">
        <f t="shared" si="9"/>
        <v>0</v>
      </c>
      <c r="J32" s="12"/>
      <c r="K32" s="12">
        <f t="shared" si="12"/>
        <v>0</v>
      </c>
      <c r="L32" s="12">
        <f t="shared" si="13"/>
        <v>0</v>
      </c>
      <c r="N32" s="62"/>
    </row>
    <row r="33" spans="2:16" s="57" customFormat="1" ht="13.8">
      <c r="B33" s="35">
        <v>27</v>
      </c>
      <c r="C33" s="11" t="s">
        <v>309</v>
      </c>
      <c r="D33" s="10" t="s">
        <v>10</v>
      </c>
      <c r="E33" s="55">
        <v>2</v>
      </c>
      <c r="F33" s="12"/>
      <c r="G33" s="12">
        <f t="shared" si="8"/>
        <v>0</v>
      </c>
      <c r="H33" s="12"/>
      <c r="I33" s="12">
        <f t="shared" si="9"/>
        <v>0</v>
      </c>
      <c r="J33" s="12"/>
      <c r="K33" s="12">
        <f t="shared" si="12"/>
        <v>0</v>
      </c>
      <c r="L33" s="12">
        <f t="shared" si="13"/>
        <v>0</v>
      </c>
      <c r="N33" s="62"/>
    </row>
    <row r="34" spans="2:16" s="57" customFormat="1" ht="13.8">
      <c r="B34" s="35">
        <v>28</v>
      </c>
      <c r="C34" s="11" t="s">
        <v>310</v>
      </c>
      <c r="D34" s="10" t="s">
        <v>10</v>
      </c>
      <c r="E34" s="55">
        <v>6</v>
      </c>
      <c r="F34" s="12"/>
      <c r="G34" s="12">
        <f t="shared" si="8"/>
        <v>0</v>
      </c>
      <c r="H34" s="12"/>
      <c r="I34" s="12">
        <f t="shared" si="9"/>
        <v>0</v>
      </c>
      <c r="J34" s="12"/>
      <c r="K34" s="12">
        <f t="shared" si="12"/>
        <v>0</v>
      </c>
      <c r="L34" s="12">
        <f t="shared" si="13"/>
        <v>0</v>
      </c>
      <c r="N34" s="62"/>
    </row>
    <row r="35" spans="2:16" s="4" customFormat="1">
      <c r="B35" s="51"/>
      <c r="C35" s="51" t="s">
        <v>314</v>
      </c>
      <c r="D35" s="52"/>
      <c r="E35" s="53"/>
      <c r="F35" s="54"/>
      <c r="G35" s="53"/>
      <c r="H35" s="53"/>
      <c r="I35" s="53"/>
      <c r="J35" s="53"/>
      <c r="K35" s="53"/>
      <c r="L35" s="53"/>
      <c r="M35" s="62"/>
      <c r="N35" s="62"/>
    </row>
    <row r="36" spans="2:16" s="4" customFormat="1">
      <c r="B36" s="35">
        <v>29</v>
      </c>
      <c r="C36" s="11" t="s">
        <v>312</v>
      </c>
      <c r="D36" s="10" t="s">
        <v>19</v>
      </c>
      <c r="E36" s="55">
        <v>1450.9834123222747</v>
      </c>
      <c r="F36" s="12"/>
      <c r="G36" s="12">
        <f t="shared" ref="G36:G41" si="15">E36*F36</f>
        <v>0</v>
      </c>
      <c r="H36" s="12"/>
      <c r="I36" s="12">
        <f t="shared" ref="I36:I41" si="16">H36*E36</f>
        <v>0</v>
      </c>
      <c r="J36" s="12"/>
      <c r="K36" s="12">
        <f t="shared" ref="K36:K39" si="17">J36*E36</f>
        <v>0</v>
      </c>
      <c r="L36" s="12">
        <f t="shared" ref="L36:L39" si="18">I36+G36+K36</f>
        <v>0</v>
      </c>
      <c r="M36" s="62"/>
      <c r="N36" s="62"/>
    </row>
    <row r="37" spans="2:16" s="4" customFormat="1">
      <c r="B37" s="35">
        <v>30</v>
      </c>
      <c r="C37" s="11" t="s">
        <v>313</v>
      </c>
      <c r="D37" s="10" t="s">
        <v>19</v>
      </c>
      <c r="E37" s="55">
        <v>1450.9834123222747</v>
      </c>
      <c r="F37" s="12"/>
      <c r="G37" s="12">
        <f t="shared" si="15"/>
        <v>0</v>
      </c>
      <c r="H37" s="12"/>
      <c r="I37" s="12">
        <f t="shared" si="16"/>
        <v>0</v>
      </c>
      <c r="J37" s="12"/>
      <c r="K37" s="12">
        <f t="shared" si="17"/>
        <v>0</v>
      </c>
      <c r="L37" s="12">
        <f t="shared" si="18"/>
        <v>0</v>
      </c>
      <c r="M37" s="62"/>
      <c r="N37" s="62"/>
    </row>
    <row r="38" spans="2:16" s="4" customFormat="1">
      <c r="B38" s="35">
        <v>31</v>
      </c>
      <c r="C38" s="11" t="s">
        <v>569</v>
      </c>
      <c r="D38" s="10" t="s">
        <v>19</v>
      </c>
      <c r="E38" s="55">
        <v>1572.1919431279618</v>
      </c>
      <c r="F38" s="12"/>
      <c r="G38" s="12">
        <f t="shared" si="15"/>
        <v>0</v>
      </c>
      <c r="H38" s="12"/>
      <c r="I38" s="12">
        <f t="shared" si="16"/>
        <v>0</v>
      </c>
      <c r="J38" s="12"/>
      <c r="K38" s="12">
        <f t="shared" si="17"/>
        <v>0</v>
      </c>
      <c r="L38" s="12">
        <f t="shared" si="18"/>
        <v>0</v>
      </c>
      <c r="M38" s="62"/>
      <c r="N38" s="62"/>
    </row>
    <row r="39" spans="2:16" s="4" customFormat="1">
      <c r="B39" s="35">
        <v>32</v>
      </c>
      <c r="C39" s="11" t="s">
        <v>570</v>
      </c>
      <c r="D39" s="10" t="s">
        <v>19</v>
      </c>
      <c r="E39" s="55">
        <v>27926.540284360199</v>
      </c>
      <c r="F39" s="12"/>
      <c r="G39" s="12">
        <f t="shared" si="15"/>
        <v>0</v>
      </c>
      <c r="H39" s="12"/>
      <c r="I39" s="12">
        <f t="shared" si="16"/>
        <v>0</v>
      </c>
      <c r="J39" s="12"/>
      <c r="K39" s="12">
        <f t="shared" si="17"/>
        <v>0</v>
      </c>
      <c r="L39" s="12">
        <f t="shared" si="18"/>
        <v>0</v>
      </c>
      <c r="M39" s="62"/>
      <c r="N39" s="62"/>
      <c r="P39" s="29"/>
    </row>
    <row r="40" spans="2:16" s="4" customFormat="1">
      <c r="B40" s="35">
        <v>33</v>
      </c>
      <c r="C40" s="11" t="s">
        <v>311</v>
      </c>
      <c r="D40" s="10" t="s">
        <v>15</v>
      </c>
      <c r="E40" s="55">
        <v>165</v>
      </c>
      <c r="F40" s="12"/>
      <c r="G40" s="12">
        <f t="shared" si="15"/>
        <v>0</v>
      </c>
      <c r="H40" s="12"/>
      <c r="I40" s="12">
        <f t="shared" si="16"/>
        <v>0</v>
      </c>
      <c r="J40" s="12"/>
      <c r="K40" s="12">
        <f t="shared" ref="K40" si="19">J40*E40</f>
        <v>0</v>
      </c>
      <c r="L40" s="12">
        <f t="shared" ref="L40" si="20">I40+G40+K40</f>
        <v>0</v>
      </c>
      <c r="M40" s="62"/>
      <c r="N40" s="62"/>
      <c r="P40" s="29"/>
    </row>
    <row r="41" spans="2:16" s="4" customFormat="1">
      <c r="B41" s="35">
        <v>34</v>
      </c>
      <c r="C41" s="11" t="s">
        <v>568</v>
      </c>
      <c r="D41" s="10" t="s">
        <v>19</v>
      </c>
      <c r="E41" s="55">
        <v>1450.9834123222747</v>
      </c>
      <c r="F41" s="12"/>
      <c r="G41" s="12">
        <f t="shared" si="15"/>
        <v>0</v>
      </c>
      <c r="H41" s="12"/>
      <c r="I41" s="12">
        <f t="shared" si="16"/>
        <v>0</v>
      </c>
      <c r="J41" s="12"/>
      <c r="K41" s="12">
        <f t="shared" ref="K41" si="21">J41*E41</f>
        <v>0</v>
      </c>
      <c r="L41" s="12">
        <f t="shared" ref="L41" si="22">I41+G41+K41</f>
        <v>0</v>
      </c>
      <c r="M41" s="62"/>
      <c r="N41" s="62"/>
      <c r="P41" s="29"/>
    </row>
    <row r="42" spans="2:16">
      <c r="B42" s="35"/>
      <c r="C42" s="11" t="s">
        <v>25</v>
      </c>
      <c r="D42" s="10"/>
      <c r="E42" s="59">
        <v>0.1</v>
      </c>
      <c r="F42" s="12"/>
      <c r="G42" s="12">
        <f>SUM(G6:G41)*E42</f>
        <v>0</v>
      </c>
      <c r="H42" s="12"/>
      <c r="I42" s="12"/>
      <c r="J42" s="12"/>
      <c r="K42" s="12"/>
      <c r="L42" s="12">
        <f t="shared" si="7"/>
        <v>0</v>
      </c>
    </row>
    <row r="43" spans="2:16">
      <c r="B43" s="13" t="s">
        <v>9</v>
      </c>
      <c r="C43" s="14" t="s">
        <v>8</v>
      </c>
      <c r="D43" s="15"/>
      <c r="E43" s="14"/>
      <c r="F43" s="15"/>
      <c r="G43" s="16">
        <f>SUM(G6:G42)</f>
        <v>0</v>
      </c>
      <c r="H43" s="17"/>
      <c r="I43" s="16">
        <f>SUM(I6:I42)</f>
        <v>0</v>
      </c>
      <c r="J43" s="17"/>
      <c r="K43" s="16">
        <f>SUM(K6:K42)</f>
        <v>0</v>
      </c>
      <c r="L43" s="16">
        <f>SUM(L6:L42)</f>
        <v>0</v>
      </c>
    </row>
    <row r="44" spans="2:16">
      <c r="B44" s="9"/>
      <c r="C44" s="11" t="s">
        <v>11</v>
      </c>
      <c r="D44" s="18"/>
      <c r="E44" s="19"/>
      <c r="F44" s="20"/>
      <c r="G44" s="21"/>
      <c r="H44" s="20"/>
      <c r="I44" s="20"/>
      <c r="J44" s="20"/>
      <c r="K44" s="20"/>
      <c r="L44" s="22">
        <f>L43*E44</f>
        <v>0</v>
      </c>
    </row>
    <row r="45" spans="2:16">
      <c r="B45" s="9"/>
      <c r="C45" s="11" t="s">
        <v>8</v>
      </c>
      <c r="D45" s="18"/>
      <c r="E45" s="19"/>
      <c r="F45" s="20"/>
      <c r="G45" s="21"/>
      <c r="H45" s="20"/>
      <c r="I45" s="20"/>
      <c r="J45" s="20"/>
      <c r="K45" s="20"/>
      <c r="L45" s="22">
        <f>L44+L43</f>
        <v>0</v>
      </c>
    </row>
    <row r="46" spans="2:16">
      <c r="B46" s="9"/>
      <c r="C46" s="11" t="s">
        <v>12</v>
      </c>
      <c r="D46" s="18"/>
      <c r="E46" s="19"/>
      <c r="F46" s="20"/>
      <c r="G46" s="21"/>
      <c r="H46" s="20"/>
      <c r="I46" s="20"/>
      <c r="J46" s="20"/>
      <c r="K46" s="20"/>
      <c r="L46" s="22">
        <f>L45*E46</f>
        <v>0</v>
      </c>
    </row>
    <row r="47" spans="2:16">
      <c r="B47" s="9"/>
      <c r="C47" s="11" t="s">
        <v>8</v>
      </c>
      <c r="D47" s="18"/>
      <c r="E47" s="19"/>
      <c r="F47" s="20"/>
      <c r="G47" s="21"/>
      <c r="H47" s="20"/>
      <c r="I47" s="20"/>
      <c r="J47" s="20"/>
      <c r="K47" s="20"/>
      <c r="L47" s="22">
        <f>L46+L45</f>
        <v>0</v>
      </c>
    </row>
    <row r="48" spans="2:16">
      <c r="B48" s="9"/>
      <c r="C48" s="11" t="s">
        <v>13</v>
      </c>
      <c r="D48" s="18"/>
      <c r="E48" s="19"/>
      <c r="F48" s="20"/>
      <c r="G48" s="21"/>
      <c r="H48" s="20"/>
      <c r="I48" s="20"/>
      <c r="J48" s="20"/>
      <c r="K48" s="20"/>
      <c r="L48" s="22">
        <f>L47*E48</f>
        <v>0</v>
      </c>
    </row>
    <row r="49" spans="2:12">
      <c r="B49" s="9"/>
      <c r="C49" s="11" t="s">
        <v>8</v>
      </c>
      <c r="D49" s="18"/>
      <c r="E49" s="19"/>
      <c r="F49" s="20"/>
      <c r="G49" s="21"/>
      <c r="H49" s="20"/>
      <c r="I49" s="20"/>
      <c r="J49" s="20"/>
      <c r="K49" s="20"/>
      <c r="L49" s="22">
        <f>L48+L47</f>
        <v>0</v>
      </c>
    </row>
    <row r="50" spans="2:12">
      <c r="B50" s="9"/>
      <c r="C50" s="11" t="s">
        <v>14</v>
      </c>
      <c r="D50" s="18"/>
      <c r="E50" s="19">
        <v>0.18</v>
      </c>
      <c r="F50" s="20"/>
      <c r="G50" s="21"/>
      <c r="H50" s="20"/>
      <c r="I50" s="20"/>
      <c r="J50" s="20"/>
      <c r="K50" s="20"/>
      <c r="L50" s="22">
        <f>L49*E50</f>
        <v>0</v>
      </c>
    </row>
    <row r="51" spans="2:12">
      <c r="B51" s="23"/>
      <c r="C51" s="24" t="s">
        <v>8</v>
      </c>
      <c r="D51" s="25"/>
      <c r="E51" s="24"/>
      <c r="F51" s="25"/>
      <c r="G51" s="27"/>
      <c r="H51" s="28"/>
      <c r="I51" s="28"/>
      <c r="J51" s="28"/>
      <c r="K51" s="28"/>
      <c r="L51" s="26">
        <f>L50+L49</f>
        <v>0</v>
      </c>
    </row>
  </sheetData>
  <mergeCells count="2">
    <mergeCell ref="B2:B3"/>
    <mergeCell ref="C2:C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1C5D-C3EB-40F1-BC6F-58927AA40391}">
  <dimension ref="B2:BD85"/>
  <sheetViews>
    <sheetView topLeftCell="A72" zoomScale="116" zoomScaleNormal="85" workbookViewId="0">
      <selection activeCell="H5" activeCellId="2" sqref="E78:E82 F5:F1048576 H5:H1048576"/>
    </sheetView>
  </sheetViews>
  <sheetFormatPr defaultRowHeight="14.4"/>
  <cols>
    <col min="2" max="2" width="9" bestFit="1" customWidth="1"/>
    <col min="3" max="3" width="72.6640625" customWidth="1"/>
    <col min="4" max="5" width="9" bestFit="1" customWidth="1"/>
    <col min="6" max="6" width="10.109375" bestFit="1" customWidth="1"/>
    <col min="7" max="7" width="11.109375" bestFit="1" customWidth="1"/>
    <col min="8" max="11" width="9" bestFit="1" customWidth="1"/>
    <col min="12" max="12" width="10" bestFit="1" customWidth="1"/>
    <col min="14" max="14" width="9.77734375" bestFit="1" customWidth="1"/>
  </cols>
  <sheetData>
    <row r="2" spans="2:56" s="4" customFormat="1" ht="12" customHeight="1">
      <c r="B2" s="68" t="s">
        <v>0</v>
      </c>
      <c r="C2" s="70" t="s">
        <v>1</v>
      </c>
      <c r="D2" s="38" t="s">
        <v>2</v>
      </c>
      <c r="E2" s="40" t="s">
        <v>3</v>
      </c>
      <c r="F2" s="48" t="s">
        <v>4</v>
      </c>
      <c r="G2" s="49"/>
      <c r="H2" s="48" t="s">
        <v>5</v>
      </c>
      <c r="I2" s="49"/>
      <c r="J2" s="50" t="s">
        <v>6</v>
      </c>
      <c r="K2" s="49"/>
      <c r="L2" s="36" t="s">
        <v>3</v>
      </c>
      <c r="Q2" s="5"/>
      <c r="S2" s="5"/>
    </row>
    <row r="3" spans="2:56" s="4" customFormat="1" ht="12" customHeight="1">
      <c r="B3" s="69"/>
      <c r="C3" s="71"/>
      <c r="D3" s="39"/>
      <c r="E3" s="41"/>
      <c r="F3" s="6" t="s">
        <v>7</v>
      </c>
      <c r="G3" s="7" t="s">
        <v>8</v>
      </c>
      <c r="H3" s="6" t="s">
        <v>7</v>
      </c>
      <c r="I3" s="7" t="s">
        <v>8</v>
      </c>
      <c r="J3" s="6" t="s">
        <v>7</v>
      </c>
      <c r="K3" s="7" t="s">
        <v>8</v>
      </c>
      <c r="L3" s="37"/>
      <c r="Q3" s="5"/>
      <c r="S3" s="5"/>
    </row>
    <row r="4" spans="2:56" s="43" customFormat="1"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</row>
    <row r="5" spans="2:56" s="65" customFormat="1" ht="16.2" customHeight="1">
      <c r="B5" s="51" t="s">
        <v>102</v>
      </c>
      <c r="C5" s="52"/>
      <c r="D5" s="52"/>
      <c r="E5" s="53"/>
      <c r="F5" s="54"/>
      <c r="G5" s="53"/>
      <c r="H5" s="53"/>
      <c r="I5" s="53"/>
      <c r="J5" s="53"/>
      <c r="K5" s="53"/>
      <c r="L5" s="53"/>
      <c r="M5" s="64"/>
      <c r="N5" s="42"/>
      <c r="O5" s="42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</row>
    <row r="6" spans="2:56" s="65" customFormat="1" ht="16.2" customHeight="1">
      <c r="B6" s="35"/>
      <c r="C6" s="11" t="s">
        <v>546</v>
      </c>
      <c r="D6" s="10" t="s">
        <v>10</v>
      </c>
      <c r="E6" s="55">
        <v>1</v>
      </c>
      <c r="F6" s="12"/>
      <c r="G6" s="12">
        <f t="shared" ref="G6" si="0">E6*F6</f>
        <v>0</v>
      </c>
      <c r="H6" s="12"/>
      <c r="I6" s="12">
        <f t="shared" ref="I6" si="1">H6*E6</f>
        <v>0</v>
      </c>
      <c r="J6" s="12"/>
      <c r="K6" s="12">
        <f t="shared" ref="K6" si="2">J6*E6</f>
        <v>0</v>
      </c>
      <c r="L6" s="12">
        <f t="shared" ref="L6" si="3">K6+I6+G6</f>
        <v>0</v>
      </c>
      <c r="M6" s="64"/>
      <c r="N6" s="42"/>
      <c r="O6" s="42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</row>
    <row r="7" spans="2:56" s="65" customFormat="1" ht="16.2" customHeight="1">
      <c r="B7" s="35"/>
      <c r="C7" s="11" t="s">
        <v>547</v>
      </c>
      <c r="D7" s="10" t="s">
        <v>10</v>
      </c>
      <c r="E7" s="55">
        <v>1</v>
      </c>
      <c r="F7" s="12"/>
      <c r="G7" s="12">
        <f t="shared" ref="G7" si="4">E7*F7</f>
        <v>0</v>
      </c>
      <c r="H7" s="12"/>
      <c r="I7" s="12">
        <f t="shared" ref="I7:I70" si="5">H7*E7</f>
        <v>0</v>
      </c>
      <c r="J7" s="12"/>
      <c r="K7" s="12">
        <f t="shared" ref="K7:K70" si="6">J7*E7</f>
        <v>0</v>
      </c>
      <c r="L7" s="12">
        <f t="shared" ref="L7:L70" si="7">K7+I7+G7</f>
        <v>0</v>
      </c>
      <c r="M7" s="64"/>
      <c r="N7" s="42"/>
      <c r="O7" s="42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</row>
    <row r="8" spans="2:56" s="65" customFormat="1" ht="16.2" customHeight="1">
      <c r="B8" s="35"/>
      <c r="C8" s="11" t="s">
        <v>548</v>
      </c>
      <c r="D8" s="10" t="s">
        <v>10</v>
      </c>
      <c r="E8" s="55">
        <v>2</v>
      </c>
      <c r="F8" s="12"/>
      <c r="G8" s="12">
        <f t="shared" ref="G8:G70" si="8">E8*F8</f>
        <v>0</v>
      </c>
      <c r="H8" s="12"/>
      <c r="I8" s="12">
        <f t="shared" si="5"/>
        <v>0</v>
      </c>
      <c r="J8" s="12"/>
      <c r="K8" s="12">
        <f t="shared" si="6"/>
        <v>0</v>
      </c>
      <c r="L8" s="12">
        <f t="shared" si="7"/>
        <v>0</v>
      </c>
      <c r="M8" s="64"/>
      <c r="N8" s="42"/>
      <c r="O8" s="42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</row>
    <row r="9" spans="2:56" s="65" customFormat="1" ht="16.2" customHeight="1">
      <c r="B9" s="35"/>
      <c r="C9" s="11" t="s">
        <v>549</v>
      </c>
      <c r="D9" s="10" t="s">
        <v>10</v>
      </c>
      <c r="E9" s="55">
        <v>2</v>
      </c>
      <c r="F9" s="12"/>
      <c r="G9" s="12">
        <f t="shared" si="8"/>
        <v>0</v>
      </c>
      <c r="H9" s="12"/>
      <c r="I9" s="12">
        <f t="shared" si="5"/>
        <v>0</v>
      </c>
      <c r="J9" s="12"/>
      <c r="K9" s="12">
        <f t="shared" si="6"/>
        <v>0</v>
      </c>
      <c r="L9" s="12">
        <f t="shared" si="7"/>
        <v>0</v>
      </c>
      <c r="M9" s="64"/>
      <c r="N9" s="42"/>
      <c r="O9" s="42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</row>
    <row r="10" spans="2:56" s="65" customFormat="1" ht="16.2" customHeight="1">
      <c r="B10" s="35"/>
      <c r="C10" s="11" t="s">
        <v>550</v>
      </c>
      <c r="D10" s="10" t="s">
        <v>10</v>
      </c>
      <c r="E10" s="55">
        <v>2</v>
      </c>
      <c r="F10" s="12"/>
      <c r="G10" s="12">
        <f t="shared" si="8"/>
        <v>0</v>
      </c>
      <c r="H10" s="12"/>
      <c r="I10" s="12">
        <f t="shared" si="5"/>
        <v>0</v>
      </c>
      <c r="J10" s="12"/>
      <c r="K10" s="12">
        <f t="shared" si="6"/>
        <v>0</v>
      </c>
      <c r="L10" s="12">
        <f t="shared" si="7"/>
        <v>0</v>
      </c>
      <c r="M10" s="64"/>
      <c r="N10" s="42"/>
      <c r="O10" s="42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</row>
    <row r="11" spans="2:56" s="65" customFormat="1" ht="16.2" customHeight="1">
      <c r="B11" s="35"/>
      <c r="C11" s="11" t="s">
        <v>551</v>
      </c>
      <c r="D11" s="10" t="s">
        <v>10</v>
      </c>
      <c r="E11" s="55">
        <v>2</v>
      </c>
      <c r="F11" s="12"/>
      <c r="G11" s="12">
        <f t="shared" si="8"/>
        <v>0</v>
      </c>
      <c r="H11" s="12"/>
      <c r="I11" s="12">
        <f t="shared" si="5"/>
        <v>0</v>
      </c>
      <c r="J11" s="12"/>
      <c r="K11" s="12">
        <f t="shared" si="6"/>
        <v>0</v>
      </c>
      <c r="L11" s="12">
        <f t="shared" si="7"/>
        <v>0</v>
      </c>
      <c r="M11" s="64"/>
      <c r="N11" s="42"/>
      <c r="O11" s="42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</row>
    <row r="12" spans="2:56" s="65" customFormat="1" ht="16.2" customHeight="1">
      <c r="B12" s="35"/>
      <c r="C12" s="11" t="s">
        <v>552</v>
      </c>
      <c r="D12" s="10" t="s">
        <v>10</v>
      </c>
      <c r="E12" s="55">
        <v>2</v>
      </c>
      <c r="F12" s="12"/>
      <c r="G12" s="12">
        <f t="shared" si="8"/>
        <v>0</v>
      </c>
      <c r="H12" s="12"/>
      <c r="I12" s="12">
        <f t="shared" si="5"/>
        <v>0</v>
      </c>
      <c r="J12" s="12"/>
      <c r="K12" s="12">
        <f t="shared" si="6"/>
        <v>0</v>
      </c>
      <c r="L12" s="12">
        <f t="shared" si="7"/>
        <v>0</v>
      </c>
      <c r="M12" s="64"/>
      <c r="N12" s="42"/>
      <c r="O12" s="42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</row>
    <row r="13" spans="2:56" s="65" customFormat="1" ht="16.2" customHeight="1">
      <c r="B13" s="35"/>
      <c r="C13" s="11" t="s">
        <v>553</v>
      </c>
      <c r="D13" s="10" t="s">
        <v>10</v>
      </c>
      <c r="E13" s="55">
        <v>2</v>
      </c>
      <c r="F13" s="12"/>
      <c r="G13" s="12">
        <f t="shared" si="8"/>
        <v>0</v>
      </c>
      <c r="H13" s="12"/>
      <c r="I13" s="12">
        <f t="shared" si="5"/>
        <v>0</v>
      </c>
      <c r="J13" s="12"/>
      <c r="K13" s="12">
        <f t="shared" si="6"/>
        <v>0</v>
      </c>
      <c r="L13" s="12">
        <f t="shared" si="7"/>
        <v>0</v>
      </c>
      <c r="M13" s="64"/>
      <c r="N13" s="42"/>
      <c r="O13" s="42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</row>
    <row r="14" spans="2:56" s="65" customFormat="1" ht="16.2" customHeight="1">
      <c r="B14" s="35"/>
      <c r="C14" s="11" t="s">
        <v>554</v>
      </c>
      <c r="D14" s="10" t="s">
        <v>10</v>
      </c>
      <c r="E14" s="55">
        <v>2</v>
      </c>
      <c r="F14" s="12"/>
      <c r="G14" s="12">
        <f t="shared" si="8"/>
        <v>0</v>
      </c>
      <c r="H14" s="12"/>
      <c r="I14" s="12">
        <f t="shared" si="5"/>
        <v>0</v>
      </c>
      <c r="J14" s="12"/>
      <c r="K14" s="12">
        <f t="shared" si="6"/>
        <v>0</v>
      </c>
      <c r="L14" s="12">
        <f t="shared" si="7"/>
        <v>0</v>
      </c>
      <c r="M14" s="64"/>
      <c r="N14" s="42"/>
      <c r="O14" s="42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</row>
    <row r="15" spans="2:56" s="65" customFormat="1" ht="16.2" customHeight="1">
      <c r="B15" s="35"/>
      <c r="C15" s="11" t="s">
        <v>555</v>
      </c>
      <c r="D15" s="10" t="s">
        <v>10</v>
      </c>
      <c r="E15" s="55">
        <v>8</v>
      </c>
      <c r="F15" s="12"/>
      <c r="G15" s="12">
        <f t="shared" si="8"/>
        <v>0</v>
      </c>
      <c r="H15" s="12"/>
      <c r="I15" s="12">
        <f t="shared" si="5"/>
        <v>0</v>
      </c>
      <c r="J15" s="12"/>
      <c r="K15" s="12">
        <f t="shared" si="6"/>
        <v>0</v>
      </c>
      <c r="L15" s="12">
        <f t="shared" si="7"/>
        <v>0</v>
      </c>
      <c r="M15" s="64"/>
      <c r="N15" s="42"/>
      <c r="O15" s="42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</row>
    <row r="16" spans="2:56" s="65" customFormat="1" ht="16.2" customHeight="1">
      <c r="B16" s="35"/>
      <c r="C16" s="11" t="s">
        <v>556</v>
      </c>
      <c r="D16" s="10" t="s">
        <v>10</v>
      </c>
      <c r="E16" s="55">
        <v>4</v>
      </c>
      <c r="F16" s="12"/>
      <c r="G16" s="12">
        <f t="shared" si="8"/>
        <v>0</v>
      </c>
      <c r="H16" s="12"/>
      <c r="I16" s="12">
        <f t="shared" si="5"/>
        <v>0</v>
      </c>
      <c r="J16" s="12"/>
      <c r="K16" s="12">
        <f t="shared" si="6"/>
        <v>0</v>
      </c>
      <c r="L16" s="12">
        <f t="shared" si="7"/>
        <v>0</v>
      </c>
      <c r="M16" s="64"/>
      <c r="N16" s="42"/>
      <c r="O16" s="42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</row>
    <row r="17" spans="2:50" s="65" customFormat="1" ht="16.2" customHeight="1">
      <c r="B17" s="35"/>
      <c r="C17" s="11" t="s">
        <v>557</v>
      </c>
      <c r="D17" s="10" t="s">
        <v>10</v>
      </c>
      <c r="E17" s="55">
        <v>4</v>
      </c>
      <c r="F17" s="12"/>
      <c r="G17" s="12">
        <f t="shared" si="8"/>
        <v>0</v>
      </c>
      <c r="H17" s="12"/>
      <c r="I17" s="12">
        <f t="shared" si="5"/>
        <v>0</v>
      </c>
      <c r="J17" s="12"/>
      <c r="K17" s="12">
        <f t="shared" si="6"/>
        <v>0</v>
      </c>
      <c r="L17" s="12">
        <f t="shared" si="7"/>
        <v>0</v>
      </c>
      <c r="M17" s="64"/>
      <c r="N17" s="42"/>
      <c r="O17" s="42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</row>
    <row r="18" spans="2:50" s="65" customFormat="1" ht="16.2" customHeight="1">
      <c r="B18" s="35"/>
      <c r="C18" s="11" t="s">
        <v>558</v>
      </c>
      <c r="D18" s="10" t="s">
        <v>10</v>
      </c>
      <c r="E18" s="55">
        <v>8</v>
      </c>
      <c r="F18" s="12"/>
      <c r="G18" s="12">
        <f t="shared" si="8"/>
        <v>0</v>
      </c>
      <c r="H18" s="12"/>
      <c r="I18" s="12">
        <f t="shared" si="5"/>
        <v>0</v>
      </c>
      <c r="J18" s="12"/>
      <c r="K18" s="12">
        <f t="shared" si="6"/>
        <v>0</v>
      </c>
      <c r="L18" s="12">
        <f t="shared" si="7"/>
        <v>0</v>
      </c>
      <c r="M18" s="64"/>
      <c r="N18" s="42"/>
      <c r="O18" s="42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</row>
    <row r="19" spans="2:50" s="65" customFormat="1" ht="16.2" customHeight="1">
      <c r="B19" s="35"/>
      <c r="C19" s="11" t="s">
        <v>103</v>
      </c>
      <c r="D19" s="10" t="s">
        <v>10</v>
      </c>
      <c r="E19" s="55">
        <v>64</v>
      </c>
      <c r="F19" s="12"/>
      <c r="G19" s="12">
        <f t="shared" si="8"/>
        <v>0</v>
      </c>
      <c r="H19" s="12"/>
      <c r="I19" s="12">
        <f t="shared" si="5"/>
        <v>0</v>
      </c>
      <c r="J19" s="12"/>
      <c r="K19" s="12">
        <f t="shared" si="6"/>
        <v>0</v>
      </c>
      <c r="L19" s="12">
        <f t="shared" si="7"/>
        <v>0</v>
      </c>
      <c r="M19" s="64"/>
      <c r="N19" s="42"/>
      <c r="O19" s="42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</row>
    <row r="20" spans="2:50" s="65" customFormat="1" ht="16.2" customHeight="1">
      <c r="B20" s="35"/>
      <c r="C20" s="11" t="s">
        <v>559</v>
      </c>
      <c r="D20" s="10" t="s">
        <v>10</v>
      </c>
      <c r="E20" s="55">
        <v>56</v>
      </c>
      <c r="F20" s="12"/>
      <c r="G20" s="12">
        <f t="shared" si="8"/>
        <v>0</v>
      </c>
      <c r="H20" s="12"/>
      <c r="I20" s="12">
        <f t="shared" si="5"/>
        <v>0</v>
      </c>
      <c r="J20" s="12"/>
      <c r="K20" s="12">
        <f t="shared" si="6"/>
        <v>0</v>
      </c>
      <c r="L20" s="12">
        <f t="shared" si="7"/>
        <v>0</v>
      </c>
      <c r="M20" s="64"/>
      <c r="N20" s="42"/>
      <c r="O20" s="42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</row>
    <row r="21" spans="2:50" s="65" customFormat="1" ht="16.2" customHeight="1">
      <c r="B21" s="35"/>
      <c r="C21" s="11" t="s">
        <v>104</v>
      </c>
      <c r="D21" s="10" t="s">
        <v>10</v>
      </c>
      <c r="E21" s="55">
        <v>14</v>
      </c>
      <c r="F21" s="12"/>
      <c r="G21" s="12">
        <f t="shared" si="8"/>
        <v>0</v>
      </c>
      <c r="H21" s="12"/>
      <c r="I21" s="12">
        <f t="shared" si="5"/>
        <v>0</v>
      </c>
      <c r="J21" s="12"/>
      <c r="K21" s="12">
        <f t="shared" si="6"/>
        <v>0</v>
      </c>
      <c r="L21" s="12">
        <f t="shared" si="7"/>
        <v>0</v>
      </c>
      <c r="M21" s="64"/>
      <c r="N21" s="42"/>
      <c r="O21" s="42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</row>
    <row r="22" spans="2:50" s="65" customFormat="1" ht="16.2" customHeight="1">
      <c r="B22" s="35"/>
      <c r="C22" s="11" t="s">
        <v>105</v>
      </c>
      <c r="D22" s="10" t="s">
        <v>18</v>
      </c>
      <c r="E22" s="55">
        <v>150</v>
      </c>
      <c r="F22" s="12"/>
      <c r="G22" s="12">
        <f t="shared" si="8"/>
        <v>0</v>
      </c>
      <c r="H22" s="12"/>
      <c r="I22" s="12">
        <f t="shared" si="5"/>
        <v>0</v>
      </c>
      <c r="J22" s="12"/>
      <c r="K22" s="12">
        <f t="shared" si="6"/>
        <v>0</v>
      </c>
      <c r="L22" s="12">
        <f t="shared" si="7"/>
        <v>0</v>
      </c>
      <c r="M22" s="64"/>
      <c r="N22" s="42"/>
      <c r="O22" s="42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</row>
    <row r="23" spans="2:50" s="65" customFormat="1" ht="16.2" customHeight="1">
      <c r="B23" s="35"/>
      <c r="C23" s="11" t="s">
        <v>106</v>
      </c>
      <c r="D23" s="10" t="s">
        <v>18</v>
      </c>
      <c r="E23" s="55">
        <v>240</v>
      </c>
      <c r="F23" s="12"/>
      <c r="G23" s="12">
        <f t="shared" si="8"/>
        <v>0</v>
      </c>
      <c r="H23" s="12"/>
      <c r="I23" s="12">
        <f t="shared" si="5"/>
        <v>0</v>
      </c>
      <c r="J23" s="12"/>
      <c r="K23" s="12">
        <f t="shared" si="6"/>
        <v>0</v>
      </c>
      <c r="L23" s="12">
        <f t="shared" si="7"/>
        <v>0</v>
      </c>
      <c r="M23" s="64"/>
      <c r="N23" s="42"/>
      <c r="O23" s="42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</row>
    <row r="24" spans="2:50" s="65" customFormat="1" ht="16.2" customHeight="1">
      <c r="B24" s="35"/>
      <c r="C24" s="11" t="s">
        <v>107</v>
      </c>
      <c r="D24" s="10" t="s">
        <v>18</v>
      </c>
      <c r="E24" s="55">
        <v>3</v>
      </c>
      <c r="F24" s="12"/>
      <c r="G24" s="12">
        <f t="shared" si="8"/>
        <v>0</v>
      </c>
      <c r="H24" s="12"/>
      <c r="I24" s="12">
        <f t="shared" si="5"/>
        <v>0</v>
      </c>
      <c r="J24" s="12"/>
      <c r="K24" s="12">
        <f t="shared" si="6"/>
        <v>0</v>
      </c>
      <c r="L24" s="12">
        <f t="shared" si="7"/>
        <v>0</v>
      </c>
      <c r="M24" s="64"/>
      <c r="N24" s="42"/>
      <c r="O24" s="42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</row>
    <row r="25" spans="2:50" s="65" customFormat="1" ht="16.2" customHeight="1">
      <c r="B25" s="35"/>
      <c r="C25" s="11" t="s">
        <v>108</v>
      </c>
      <c r="D25" s="10" t="s">
        <v>18</v>
      </c>
      <c r="E25" s="55">
        <v>10</v>
      </c>
      <c r="F25" s="12"/>
      <c r="G25" s="12">
        <f t="shared" si="8"/>
        <v>0</v>
      </c>
      <c r="H25" s="12"/>
      <c r="I25" s="12">
        <f t="shared" si="5"/>
        <v>0</v>
      </c>
      <c r="J25" s="12"/>
      <c r="K25" s="12">
        <f t="shared" si="6"/>
        <v>0</v>
      </c>
      <c r="L25" s="12">
        <f t="shared" si="7"/>
        <v>0</v>
      </c>
      <c r="M25" s="64"/>
      <c r="N25" s="42"/>
      <c r="O25" s="42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</row>
    <row r="26" spans="2:50" s="65" customFormat="1" ht="16.2" customHeight="1">
      <c r="B26" s="35"/>
      <c r="C26" s="11" t="s">
        <v>109</v>
      </c>
      <c r="D26" s="10" t="s">
        <v>10</v>
      </c>
      <c r="E26" s="55">
        <v>5</v>
      </c>
      <c r="F26" s="12"/>
      <c r="G26" s="12">
        <f t="shared" si="8"/>
        <v>0</v>
      </c>
      <c r="H26" s="12"/>
      <c r="I26" s="12">
        <f t="shared" si="5"/>
        <v>0</v>
      </c>
      <c r="J26" s="12"/>
      <c r="K26" s="12">
        <f t="shared" si="6"/>
        <v>0</v>
      </c>
      <c r="L26" s="12">
        <f t="shared" si="7"/>
        <v>0</v>
      </c>
      <c r="M26" s="64"/>
      <c r="N26" s="42"/>
      <c r="O26" s="42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</row>
    <row r="27" spans="2:50" s="65" customFormat="1" ht="16.2" customHeight="1">
      <c r="B27" s="35"/>
      <c r="C27" s="11" t="s">
        <v>110</v>
      </c>
      <c r="D27" s="10" t="s">
        <v>10</v>
      </c>
      <c r="E27" s="55">
        <v>2</v>
      </c>
      <c r="F27" s="12"/>
      <c r="G27" s="12">
        <f t="shared" si="8"/>
        <v>0</v>
      </c>
      <c r="H27" s="12"/>
      <c r="I27" s="12">
        <f t="shared" si="5"/>
        <v>0</v>
      </c>
      <c r="J27" s="12"/>
      <c r="K27" s="12">
        <f t="shared" si="6"/>
        <v>0</v>
      </c>
      <c r="L27" s="12">
        <f t="shared" si="7"/>
        <v>0</v>
      </c>
      <c r="M27" s="64"/>
      <c r="N27" s="42"/>
      <c r="O27" s="42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</row>
    <row r="28" spans="2:50" s="65" customFormat="1" ht="16.2" customHeight="1">
      <c r="B28" s="35"/>
      <c r="C28" s="11" t="s">
        <v>111</v>
      </c>
      <c r="D28" s="10" t="s">
        <v>10</v>
      </c>
      <c r="E28" s="55">
        <v>2</v>
      </c>
      <c r="F28" s="12"/>
      <c r="G28" s="12">
        <f t="shared" si="8"/>
        <v>0</v>
      </c>
      <c r="H28" s="12"/>
      <c r="I28" s="12">
        <f t="shared" si="5"/>
        <v>0</v>
      </c>
      <c r="J28" s="12"/>
      <c r="K28" s="12">
        <f t="shared" si="6"/>
        <v>0</v>
      </c>
      <c r="L28" s="12">
        <f t="shared" si="7"/>
        <v>0</v>
      </c>
      <c r="M28" s="64"/>
      <c r="N28" s="42"/>
      <c r="O28" s="42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</row>
    <row r="29" spans="2:50" s="65" customFormat="1" ht="16.2" customHeight="1">
      <c r="B29" s="35"/>
      <c r="C29" s="11" t="s">
        <v>112</v>
      </c>
      <c r="D29" s="10" t="s">
        <v>10</v>
      </c>
      <c r="E29" s="55">
        <v>2</v>
      </c>
      <c r="F29" s="12"/>
      <c r="G29" s="12">
        <f t="shared" si="8"/>
        <v>0</v>
      </c>
      <c r="H29" s="12"/>
      <c r="I29" s="12">
        <f t="shared" si="5"/>
        <v>0</v>
      </c>
      <c r="J29" s="12"/>
      <c r="K29" s="12">
        <f t="shared" si="6"/>
        <v>0</v>
      </c>
      <c r="L29" s="12">
        <f t="shared" si="7"/>
        <v>0</v>
      </c>
      <c r="M29" s="64"/>
      <c r="N29" s="42"/>
      <c r="O29" s="42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</row>
    <row r="30" spans="2:50" s="65" customFormat="1" ht="16.2" customHeight="1">
      <c r="B30" s="35"/>
      <c r="C30" s="11" t="s">
        <v>113</v>
      </c>
      <c r="D30" s="10" t="s">
        <v>10</v>
      </c>
      <c r="E30" s="55">
        <v>2</v>
      </c>
      <c r="F30" s="12"/>
      <c r="G30" s="12">
        <f t="shared" si="8"/>
        <v>0</v>
      </c>
      <c r="H30" s="12"/>
      <c r="I30" s="12">
        <f t="shared" si="5"/>
        <v>0</v>
      </c>
      <c r="J30" s="12"/>
      <c r="K30" s="12">
        <f t="shared" si="6"/>
        <v>0</v>
      </c>
      <c r="L30" s="12">
        <f t="shared" si="7"/>
        <v>0</v>
      </c>
      <c r="M30" s="64"/>
      <c r="N30" s="42"/>
      <c r="O30" s="42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</row>
    <row r="31" spans="2:50" s="65" customFormat="1" ht="16.2" customHeight="1">
      <c r="B31" s="35"/>
      <c r="C31" s="11" t="s">
        <v>560</v>
      </c>
      <c r="D31" s="10" t="s">
        <v>18</v>
      </c>
      <c r="E31" s="55">
        <v>180</v>
      </c>
      <c r="F31" s="12"/>
      <c r="G31" s="12">
        <f t="shared" si="8"/>
        <v>0</v>
      </c>
      <c r="H31" s="12"/>
      <c r="I31" s="12">
        <f t="shared" si="5"/>
        <v>0</v>
      </c>
      <c r="J31" s="12"/>
      <c r="K31" s="12">
        <f t="shared" si="6"/>
        <v>0</v>
      </c>
      <c r="L31" s="12">
        <f t="shared" si="7"/>
        <v>0</v>
      </c>
      <c r="M31" s="64"/>
      <c r="N31" s="42"/>
      <c r="O31" s="42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</row>
    <row r="32" spans="2:50" s="65" customFormat="1" ht="16.2" customHeight="1">
      <c r="B32" s="35"/>
      <c r="C32" s="11" t="s">
        <v>114</v>
      </c>
      <c r="D32" s="10" t="s">
        <v>18</v>
      </c>
      <c r="E32" s="55">
        <v>60</v>
      </c>
      <c r="F32" s="12"/>
      <c r="G32" s="12">
        <f t="shared" si="8"/>
        <v>0</v>
      </c>
      <c r="H32" s="12"/>
      <c r="I32" s="12">
        <f t="shared" si="5"/>
        <v>0</v>
      </c>
      <c r="J32" s="12"/>
      <c r="K32" s="12">
        <f t="shared" si="6"/>
        <v>0</v>
      </c>
      <c r="L32" s="12">
        <f t="shared" si="7"/>
        <v>0</v>
      </c>
      <c r="M32" s="64"/>
      <c r="N32" s="42"/>
      <c r="O32" s="42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</row>
    <row r="33" spans="2:50" s="65" customFormat="1" ht="16.2" customHeight="1">
      <c r="B33" s="35"/>
      <c r="C33" s="11" t="s">
        <v>115</v>
      </c>
      <c r="D33" s="10" t="s">
        <v>18</v>
      </c>
      <c r="E33" s="55">
        <v>18</v>
      </c>
      <c r="F33" s="12"/>
      <c r="G33" s="12">
        <f t="shared" ref="G33:G40" si="9">E33*F33</f>
        <v>0</v>
      </c>
      <c r="H33" s="12"/>
      <c r="I33" s="12">
        <f t="shared" si="5"/>
        <v>0</v>
      </c>
      <c r="J33" s="12"/>
      <c r="K33" s="12">
        <f t="shared" si="6"/>
        <v>0</v>
      </c>
      <c r="L33" s="12">
        <f t="shared" si="7"/>
        <v>0</v>
      </c>
      <c r="M33" s="64"/>
      <c r="N33" s="42"/>
      <c r="O33" s="42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</row>
    <row r="34" spans="2:50" s="65" customFormat="1" ht="16.2" customHeight="1">
      <c r="B34" s="35"/>
      <c r="C34" s="11" t="s">
        <v>116</v>
      </c>
      <c r="D34" s="10" t="s">
        <v>18</v>
      </c>
      <c r="E34" s="55">
        <v>210</v>
      </c>
      <c r="F34" s="12"/>
      <c r="G34" s="12">
        <f t="shared" si="9"/>
        <v>0</v>
      </c>
      <c r="H34" s="12"/>
      <c r="I34" s="12">
        <f t="shared" si="5"/>
        <v>0</v>
      </c>
      <c r="J34" s="12"/>
      <c r="K34" s="12">
        <f t="shared" si="6"/>
        <v>0</v>
      </c>
      <c r="L34" s="12">
        <f t="shared" si="7"/>
        <v>0</v>
      </c>
      <c r="M34" s="64"/>
      <c r="N34" s="42"/>
      <c r="O34" s="42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</row>
    <row r="35" spans="2:50" s="65" customFormat="1" ht="16.2" customHeight="1">
      <c r="B35" s="35"/>
      <c r="C35" s="11" t="s">
        <v>117</v>
      </c>
      <c r="D35" s="10" t="s">
        <v>18</v>
      </c>
      <c r="E35" s="55">
        <v>125</v>
      </c>
      <c r="F35" s="12"/>
      <c r="G35" s="12">
        <f t="shared" si="9"/>
        <v>0</v>
      </c>
      <c r="H35" s="12"/>
      <c r="I35" s="12">
        <f t="shared" si="5"/>
        <v>0</v>
      </c>
      <c r="J35" s="12"/>
      <c r="K35" s="12">
        <f t="shared" si="6"/>
        <v>0</v>
      </c>
      <c r="L35" s="12">
        <f t="shared" si="7"/>
        <v>0</v>
      </c>
      <c r="M35" s="64"/>
      <c r="N35" s="42"/>
      <c r="O35" s="42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</row>
    <row r="36" spans="2:50" s="65" customFormat="1" ht="16.2" customHeight="1">
      <c r="B36" s="35"/>
      <c r="C36" s="11" t="s">
        <v>118</v>
      </c>
      <c r="D36" s="10" t="s">
        <v>18</v>
      </c>
      <c r="E36" s="55">
        <v>2</v>
      </c>
      <c r="F36" s="12"/>
      <c r="G36" s="12">
        <f t="shared" si="9"/>
        <v>0</v>
      </c>
      <c r="H36" s="12"/>
      <c r="I36" s="12">
        <f t="shared" si="5"/>
        <v>0</v>
      </c>
      <c r="J36" s="12"/>
      <c r="K36" s="12">
        <f t="shared" si="6"/>
        <v>0</v>
      </c>
      <c r="L36" s="12">
        <f t="shared" si="7"/>
        <v>0</v>
      </c>
      <c r="M36" s="64"/>
      <c r="N36" s="42"/>
      <c r="O36" s="42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</row>
    <row r="37" spans="2:50" s="65" customFormat="1" ht="16.2" customHeight="1">
      <c r="B37" s="35"/>
      <c r="C37" s="11" t="s">
        <v>119</v>
      </c>
      <c r="D37" s="10" t="s">
        <v>18</v>
      </c>
      <c r="E37" s="55">
        <v>60</v>
      </c>
      <c r="F37" s="12"/>
      <c r="G37" s="12">
        <f t="shared" si="9"/>
        <v>0</v>
      </c>
      <c r="H37" s="12"/>
      <c r="I37" s="12">
        <f t="shared" si="5"/>
        <v>0</v>
      </c>
      <c r="J37" s="12"/>
      <c r="K37" s="12">
        <f t="shared" si="6"/>
        <v>0</v>
      </c>
      <c r="L37" s="12">
        <f t="shared" si="7"/>
        <v>0</v>
      </c>
      <c r="M37" s="64"/>
      <c r="N37" s="42"/>
      <c r="O37" s="42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</row>
    <row r="38" spans="2:50" s="65" customFormat="1" ht="16.2" customHeight="1">
      <c r="B38" s="35"/>
      <c r="C38" s="11" t="s">
        <v>120</v>
      </c>
      <c r="D38" s="10" t="s">
        <v>18</v>
      </c>
      <c r="E38" s="55">
        <v>25</v>
      </c>
      <c r="F38" s="12"/>
      <c r="G38" s="12">
        <f t="shared" si="9"/>
        <v>0</v>
      </c>
      <c r="H38" s="12"/>
      <c r="I38" s="12">
        <f t="shared" si="5"/>
        <v>0</v>
      </c>
      <c r="J38" s="12"/>
      <c r="K38" s="12">
        <f t="shared" si="6"/>
        <v>0</v>
      </c>
      <c r="L38" s="12">
        <f t="shared" si="7"/>
        <v>0</v>
      </c>
      <c r="M38" s="64"/>
      <c r="N38" s="42"/>
      <c r="O38" s="42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</row>
    <row r="39" spans="2:50" s="65" customFormat="1" ht="16.2" customHeight="1">
      <c r="B39" s="35"/>
      <c r="C39" s="11" t="s">
        <v>121</v>
      </c>
      <c r="D39" s="10" t="s">
        <v>18</v>
      </c>
      <c r="E39" s="55">
        <v>10</v>
      </c>
      <c r="F39" s="12"/>
      <c r="G39" s="12">
        <f t="shared" si="9"/>
        <v>0</v>
      </c>
      <c r="H39" s="12"/>
      <c r="I39" s="12">
        <f t="shared" si="5"/>
        <v>0</v>
      </c>
      <c r="J39" s="12"/>
      <c r="K39" s="12">
        <f t="shared" si="6"/>
        <v>0</v>
      </c>
      <c r="L39" s="12">
        <f t="shared" si="7"/>
        <v>0</v>
      </c>
      <c r="M39" s="64"/>
      <c r="N39" s="42"/>
      <c r="O39" s="42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</row>
    <row r="40" spans="2:50" s="65" customFormat="1" ht="16.2" customHeight="1">
      <c r="B40" s="35"/>
      <c r="C40" s="11" t="s">
        <v>122</v>
      </c>
      <c r="D40" s="10" t="s">
        <v>18</v>
      </c>
      <c r="E40" s="55">
        <v>3</v>
      </c>
      <c r="F40" s="12"/>
      <c r="G40" s="12">
        <f t="shared" si="9"/>
        <v>0</v>
      </c>
      <c r="H40" s="12"/>
      <c r="I40" s="12">
        <f t="shared" si="5"/>
        <v>0</v>
      </c>
      <c r="J40" s="12"/>
      <c r="K40" s="12">
        <f t="shared" si="6"/>
        <v>0</v>
      </c>
      <c r="L40" s="12">
        <f t="shared" si="7"/>
        <v>0</v>
      </c>
      <c r="M40" s="64"/>
      <c r="N40" s="42"/>
      <c r="O40" s="42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</row>
    <row r="41" spans="2:50" s="65" customFormat="1" ht="16.2" customHeight="1">
      <c r="B41" s="35"/>
      <c r="C41" s="11" t="s">
        <v>123</v>
      </c>
      <c r="D41" s="10" t="s">
        <v>10</v>
      </c>
      <c r="E41" s="55">
        <v>2</v>
      </c>
      <c r="F41" s="12"/>
      <c r="G41" s="12">
        <f t="shared" si="8"/>
        <v>0</v>
      </c>
      <c r="H41" s="12"/>
      <c r="I41" s="12">
        <f t="shared" si="5"/>
        <v>0</v>
      </c>
      <c r="J41" s="12"/>
      <c r="K41" s="12">
        <f t="shared" si="6"/>
        <v>0</v>
      </c>
      <c r="L41" s="12">
        <f t="shared" si="7"/>
        <v>0</v>
      </c>
      <c r="M41" s="64"/>
      <c r="N41" s="42"/>
      <c r="O41" s="42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</row>
    <row r="42" spans="2:50" s="65" customFormat="1" ht="16.2" customHeight="1">
      <c r="B42" s="35"/>
      <c r="C42" s="11" t="s">
        <v>124</v>
      </c>
      <c r="D42" s="10" t="s">
        <v>10</v>
      </c>
      <c r="E42" s="55">
        <v>3</v>
      </c>
      <c r="F42" s="12"/>
      <c r="G42" s="12">
        <f t="shared" si="8"/>
        <v>0</v>
      </c>
      <c r="H42" s="12"/>
      <c r="I42" s="12">
        <f t="shared" si="5"/>
        <v>0</v>
      </c>
      <c r="J42" s="12"/>
      <c r="K42" s="12">
        <f t="shared" si="6"/>
        <v>0</v>
      </c>
      <c r="L42" s="12">
        <f t="shared" si="7"/>
        <v>0</v>
      </c>
      <c r="M42" s="64"/>
      <c r="N42" s="42"/>
      <c r="O42" s="42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</row>
    <row r="43" spans="2:50" s="65" customFormat="1" ht="16.2" customHeight="1">
      <c r="B43" s="35"/>
      <c r="C43" s="11" t="s">
        <v>125</v>
      </c>
      <c r="D43" s="10" t="s">
        <v>10</v>
      </c>
      <c r="E43" s="55">
        <v>12</v>
      </c>
      <c r="F43" s="12"/>
      <c r="G43" s="12">
        <f t="shared" si="8"/>
        <v>0</v>
      </c>
      <c r="H43" s="12"/>
      <c r="I43" s="12">
        <f t="shared" si="5"/>
        <v>0</v>
      </c>
      <c r="J43" s="12"/>
      <c r="K43" s="12">
        <f t="shared" si="6"/>
        <v>0</v>
      </c>
      <c r="L43" s="12">
        <f t="shared" si="7"/>
        <v>0</v>
      </c>
      <c r="M43" s="64"/>
      <c r="N43" s="42"/>
      <c r="O43" s="42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</row>
    <row r="44" spans="2:50" s="65" customFormat="1" ht="16.2" customHeight="1">
      <c r="B44" s="35"/>
      <c r="C44" s="11" t="s">
        <v>126</v>
      </c>
      <c r="D44" s="10" t="s">
        <v>10</v>
      </c>
      <c r="E44" s="55">
        <v>2</v>
      </c>
      <c r="F44" s="12"/>
      <c r="G44" s="12">
        <f t="shared" si="8"/>
        <v>0</v>
      </c>
      <c r="H44" s="12"/>
      <c r="I44" s="12">
        <f t="shared" si="5"/>
        <v>0</v>
      </c>
      <c r="J44" s="12"/>
      <c r="K44" s="12">
        <f t="shared" si="6"/>
        <v>0</v>
      </c>
      <c r="L44" s="12">
        <f t="shared" si="7"/>
        <v>0</v>
      </c>
      <c r="M44" s="64"/>
      <c r="N44" s="42"/>
      <c r="O44" s="42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</row>
    <row r="45" spans="2:50" s="65" customFormat="1" ht="16.2" customHeight="1">
      <c r="B45" s="35"/>
      <c r="C45" s="11" t="s">
        <v>127</v>
      </c>
      <c r="D45" s="10" t="s">
        <v>10</v>
      </c>
      <c r="E45" s="55">
        <v>2</v>
      </c>
      <c r="F45" s="12"/>
      <c r="G45" s="12">
        <f t="shared" si="8"/>
        <v>0</v>
      </c>
      <c r="H45" s="12"/>
      <c r="I45" s="12">
        <f t="shared" si="5"/>
        <v>0</v>
      </c>
      <c r="J45" s="12"/>
      <c r="K45" s="12">
        <f t="shared" si="6"/>
        <v>0</v>
      </c>
      <c r="L45" s="12">
        <f t="shared" si="7"/>
        <v>0</v>
      </c>
      <c r="M45" s="64"/>
      <c r="N45" s="42"/>
      <c r="O45" s="42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</row>
    <row r="46" spans="2:50" s="65" customFormat="1" ht="16.2" customHeight="1">
      <c r="B46" s="35"/>
      <c r="C46" s="11" t="s">
        <v>128</v>
      </c>
      <c r="D46" s="10" t="s">
        <v>10</v>
      </c>
      <c r="E46" s="55">
        <v>7</v>
      </c>
      <c r="F46" s="12"/>
      <c r="G46" s="12">
        <f t="shared" si="8"/>
        <v>0</v>
      </c>
      <c r="H46" s="12"/>
      <c r="I46" s="12">
        <f t="shared" si="5"/>
        <v>0</v>
      </c>
      <c r="J46" s="12"/>
      <c r="K46" s="12">
        <f t="shared" si="6"/>
        <v>0</v>
      </c>
      <c r="L46" s="12">
        <f t="shared" si="7"/>
        <v>0</v>
      </c>
      <c r="M46" s="64"/>
      <c r="N46" s="42"/>
      <c r="O46" s="42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</row>
    <row r="47" spans="2:50" s="65" customFormat="1" ht="16.2" customHeight="1">
      <c r="B47" s="35"/>
      <c r="C47" s="11" t="s">
        <v>129</v>
      </c>
      <c r="D47" s="10" t="s">
        <v>10</v>
      </c>
      <c r="E47" s="55">
        <v>2</v>
      </c>
      <c r="F47" s="12"/>
      <c r="G47" s="12">
        <f t="shared" si="8"/>
        <v>0</v>
      </c>
      <c r="H47" s="12"/>
      <c r="I47" s="12">
        <f t="shared" si="5"/>
        <v>0</v>
      </c>
      <c r="J47" s="12"/>
      <c r="K47" s="12">
        <f t="shared" si="6"/>
        <v>0</v>
      </c>
      <c r="L47" s="12">
        <f t="shared" si="7"/>
        <v>0</v>
      </c>
      <c r="M47" s="64"/>
      <c r="N47" s="42"/>
      <c r="O47" s="42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</row>
    <row r="48" spans="2:50" s="65" customFormat="1" ht="16.2" customHeight="1">
      <c r="B48" s="35"/>
      <c r="C48" s="11" t="s">
        <v>130</v>
      </c>
      <c r="D48" s="10" t="s">
        <v>10</v>
      </c>
      <c r="E48" s="55">
        <v>8</v>
      </c>
      <c r="F48" s="12"/>
      <c r="G48" s="12">
        <f t="shared" si="8"/>
        <v>0</v>
      </c>
      <c r="H48" s="12"/>
      <c r="I48" s="12">
        <f t="shared" si="5"/>
        <v>0</v>
      </c>
      <c r="J48" s="12"/>
      <c r="K48" s="12">
        <f t="shared" si="6"/>
        <v>0</v>
      </c>
      <c r="L48" s="12">
        <f t="shared" si="7"/>
        <v>0</v>
      </c>
      <c r="M48" s="64"/>
      <c r="N48" s="42"/>
      <c r="O48" s="42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</row>
    <row r="49" spans="2:50" s="65" customFormat="1" ht="16.2" customHeight="1">
      <c r="B49" s="35"/>
      <c r="C49" s="11" t="s">
        <v>131</v>
      </c>
      <c r="D49" s="10" t="s">
        <v>10</v>
      </c>
      <c r="E49" s="55">
        <v>4</v>
      </c>
      <c r="F49" s="12"/>
      <c r="G49" s="12">
        <f t="shared" si="8"/>
        <v>0</v>
      </c>
      <c r="H49" s="12"/>
      <c r="I49" s="12">
        <f t="shared" si="5"/>
        <v>0</v>
      </c>
      <c r="J49" s="12"/>
      <c r="K49" s="12">
        <f t="shared" si="6"/>
        <v>0</v>
      </c>
      <c r="L49" s="12">
        <f t="shared" si="7"/>
        <v>0</v>
      </c>
      <c r="M49" s="64"/>
      <c r="N49" s="42"/>
      <c r="O49" s="42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</row>
    <row r="50" spans="2:50" s="65" customFormat="1" ht="16.2" customHeight="1">
      <c r="B50" s="35"/>
      <c r="C50" s="11" t="s">
        <v>132</v>
      </c>
      <c r="D50" s="10" t="s">
        <v>10</v>
      </c>
      <c r="E50" s="55">
        <v>4</v>
      </c>
      <c r="F50" s="12"/>
      <c r="G50" s="12">
        <f t="shared" si="8"/>
        <v>0</v>
      </c>
      <c r="H50" s="12"/>
      <c r="I50" s="12">
        <f t="shared" si="5"/>
        <v>0</v>
      </c>
      <c r="J50" s="12"/>
      <c r="K50" s="12">
        <f t="shared" si="6"/>
        <v>0</v>
      </c>
      <c r="L50" s="12">
        <f t="shared" si="7"/>
        <v>0</v>
      </c>
      <c r="M50" s="64"/>
      <c r="N50" s="42"/>
      <c r="O50" s="42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</row>
    <row r="51" spans="2:50" s="65" customFormat="1" ht="16.2" customHeight="1">
      <c r="B51" s="35"/>
      <c r="C51" s="11" t="s">
        <v>133</v>
      </c>
      <c r="D51" s="10" t="s">
        <v>10</v>
      </c>
      <c r="E51" s="55">
        <v>2</v>
      </c>
      <c r="F51" s="12"/>
      <c r="G51" s="12">
        <f t="shared" si="8"/>
        <v>0</v>
      </c>
      <c r="H51" s="12"/>
      <c r="I51" s="12">
        <f t="shared" si="5"/>
        <v>0</v>
      </c>
      <c r="J51" s="12"/>
      <c r="K51" s="12">
        <f t="shared" si="6"/>
        <v>0</v>
      </c>
      <c r="L51" s="12">
        <f t="shared" si="7"/>
        <v>0</v>
      </c>
      <c r="M51" s="64"/>
      <c r="N51" s="42"/>
      <c r="O51" s="42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</row>
    <row r="52" spans="2:50" s="65" customFormat="1" ht="16.2" customHeight="1">
      <c r="B52" s="35"/>
      <c r="C52" s="11" t="s">
        <v>134</v>
      </c>
      <c r="D52" s="10" t="s">
        <v>10</v>
      </c>
      <c r="E52" s="55">
        <v>2</v>
      </c>
      <c r="F52" s="12"/>
      <c r="G52" s="12">
        <f t="shared" si="8"/>
        <v>0</v>
      </c>
      <c r="H52" s="12"/>
      <c r="I52" s="12">
        <f t="shared" si="5"/>
        <v>0</v>
      </c>
      <c r="J52" s="12"/>
      <c r="K52" s="12">
        <f t="shared" si="6"/>
        <v>0</v>
      </c>
      <c r="L52" s="12">
        <f t="shared" si="7"/>
        <v>0</v>
      </c>
      <c r="M52" s="64"/>
      <c r="N52" s="42"/>
      <c r="O52" s="42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</row>
    <row r="53" spans="2:50" s="65" customFormat="1" ht="16.2" customHeight="1">
      <c r="B53" s="35"/>
      <c r="C53" s="11" t="s">
        <v>135</v>
      </c>
      <c r="D53" s="10" t="s">
        <v>10</v>
      </c>
      <c r="E53" s="55">
        <v>4</v>
      </c>
      <c r="F53" s="12"/>
      <c r="G53" s="12">
        <f t="shared" si="8"/>
        <v>0</v>
      </c>
      <c r="H53" s="12"/>
      <c r="I53" s="12">
        <f t="shared" si="5"/>
        <v>0</v>
      </c>
      <c r="J53" s="12"/>
      <c r="K53" s="12">
        <f t="shared" si="6"/>
        <v>0</v>
      </c>
      <c r="L53" s="12">
        <f t="shared" si="7"/>
        <v>0</v>
      </c>
      <c r="M53" s="64"/>
      <c r="N53" s="42"/>
      <c r="O53" s="42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</row>
    <row r="54" spans="2:50" s="65" customFormat="1" ht="16.2" customHeight="1">
      <c r="B54" s="35"/>
      <c r="C54" s="11" t="s">
        <v>136</v>
      </c>
      <c r="D54" s="10" t="s">
        <v>10</v>
      </c>
      <c r="E54" s="55">
        <v>22</v>
      </c>
      <c r="F54" s="12"/>
      <c r="G54" s="12">
        <f t="shared" si="8"/>
        <v>0</v>
      </c>
      <c r="H54" s="12"/>
      <c r="I54" s="12">
        <f t="shared" si="5"/>
        <v>0</v>
      </c>
      <c r="J54" s="12"/>
      <c r="K54" s="12">
        <f t="shared" si="6"/>
        <v>0</v>
      </c>
      <c r="L54" s="12">
        <f t="shared" si="7"/>
        <v>0</v>
      </c>
      <c r="M54" s="64"/>
      <c r="N54" s="42"/>
      <c r="O54" s="42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</row>
    <row r="55" spans="2:50" s="65" customFormat="1" ht="16.2" customHeight="1">
      <c r="B55" s="35"/>
      <c r="C55" s="11" t="s">
        <v>137</v>
      </c>
      <c r="D55" s="10" t="s">
        <v>10</v>
      </c>
      <c r="E55" s="55">
        <v>4</v>
      </c>
      <c r="F55" s="12"/>
      <c r="G55" s="12">
        <f t="shared" si="8"/>
        <v>0</v>
      </c>
      <c r="H55" s="12"/>
      <c r="I55" s="12">
        <f t="shared" si="5"/>
        <v>0</v>
      </c>
      <c r="J55" s="12"/>
      <c r="K55" s="12">
        <f t="shared" si="6"/>
        <v>0</v>
      </c>
      <c r="L55" s="12">
        <f t="shared" si="7"/>
        <v>0</v>
      </c>
      <c r="M55" s="64"/>
      <c r="N55" s="42"/>
      <c r="O55" s="42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</row>
    <row r="56" spans="2:50" s="65" customFormat="1" ht="16.2" customHeight="1">
      <c r="B56" s="35"/>
      <c r="C56" s="11" t="s">
        <v>138</v>
      </c>
      <c r="D56" s="10" t="s">
        <v>10</v>
      </c>
      <c r="E56" s="55">
        <v>11</v>
      </c>
      <c r="F56" s="12"/>
      <c r="G56" s="12">
        <f t="shared" si="8"/>
        <v>0</v>
      </c>
      <c r="H56" s="12"/>
      <c r="I56" s="12">
        <f t="shared" si="5"/>
        <v>0</v>
      </c>
      <c r="J56" s="12"/>
      <c r="K56" s="12">
        <f t="shared" si="6"/>
        <v>0</v>
      </c>
      <c r="L56" s="12">
        <f t="shared" si="7"/>
        <v>0</v>
      </c>
      <c r="M56" s="64"/>
      <c r="N56" s="42"/>
      <c r="O56" s="42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</row>
    <row r="57" spans="2:50" s="65" customFormat="1" ht="16.2" customHeight="1">
      <c r="B57" s="35"/>
      <c r="C57" s="11" t="s">
        <v>139</v>
      </c>
      <c r="D57" s="10" t="s">
        <v>10</v>
      </c>
      <c r="E57" s="55">
        <v>11</v>
      </c>
      <c r="F57" s="12"/>
      <c r="G57" s="12">
        <f t="shared" si="8"/>
        <v>0</v>
      </c>
      <c r="H57" s="12"/>
      <c r="I57" s="12">
        <f t="shared" si="5"/>
        <v>0</v>
      </c>
      <c r="J57" s="12"/>
      <c r="K57" s="12">
        <f t="shared" si="6"/>
        <v>0</v>
      </c>
      <c r="L57" s="12">
        <f t="shared" si="7"/>
        <v>0</v>
      </c>
      <c r="M57" s="64"/>
      <c r="N57" s="42"/>
      <c r="O57" s="42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</row>
    <row r="58" spans="2:50" s="65" customFormat="1" ht="16.2" customHeight="1">
      <c r="B58" s="35"/>
      <c r="C58" s="11" t="s">
        <v>140</v>
      </c>
      <c r="D58" s="10" t="s">
        <v>10</v>
      </c>
      <c r="E58" s="55">
        <v>26</v>
      </c>
      <c r="F58" s="12"/>
      <c r="G58" s="12">
        <f t="shared" si="8"/>
        <v>0</v>
      </c>
      <c r="H58" s="12"/>
      <c r="I58" s="12">
        <f t="shared" si="5"/>
        <v>0</v>
      </c>
      <c r="J58" s="12"/>
      <c r="K58" s="12">
        <f t="shared" si="6"/>
        <v>0</v>
      </c>
      <c r="L58" s="12">
        <f t="shared" si="7"/>
        <v>0</v>
      </c>
      <c r="M58" s="64"/>
      <c r="N58" s="42"/>
      <c r="O58" s="42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</row>
    <row r="59" spans="2:50" s="65" customFormat="1" ht="16.2" customHeight="1">
      <c r="B59" s="35"/>
      <c r="C59" s="11" t="s">
        <v>141</v>
      </c>
      <c r="D59" s="10" t="s">
        <v>10</v>
      </c>
      <c r="E59" s="55">
        <v>4</v>
      </c>
      <c r="F59" s="12"/>
      <c r="G59" s="12">
        <f t="shared" si="8"/>
        <v>0</v>
      </c>
      <c r="H59" s="12"/>
      <c r="I59" s="12">
        <f t="shared" si="5"/>
        <v>0</v>
      </c>
      <c r="J59" s="12"/>
      <c r="K59" s="12">
        <f t="shared" si="6"/>
        <v>0</v>
      </c>
      <c r="L59" s="12">
        <f t="shared" si="7"/>
        <v>0</v>
      </c>
      <c r="M59" s="64"/>
      <c r="N59" s="42"/>
      <c r="O59" s="42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</row>
    <row r="60" spans="2:50" s="65" customFormat="1" ht="16.2" customHeight="1">
      <c r="B60" s="35"/>
      <c r="C60" s="11" t="s">
        <v>142</v>
      </c>
      <c r="D60" s="10" t="s">
        <v>10</v>
      </c>
      <c r="E60" s="55">
        <v>86</v>
      </c>
      <c r="F60" s="12"/>
      <c r="G60" s="12">
        <f t="shared" si="8"/>
        <v>0</v>
      </c>
      <c r="H60" s="12"/>
      <c r="I60" s="12">
        <f t="shared" si="5"/>
        <v>0</v>
      </c>
      <c r="J60" s="12"/>
      <c r="K60" s="12">
        <f t="shared" si="6"/>
        <v>0</v>
      </c>
      <c r="L60" s="12">
        <f t="shared" si="7"/>
        <v>0</v>
      </c>
      <c r="M60" s="64"/>
      <c r="N60" s="42"/>
      <c r="O60" s="42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</row>
    <row r="61" spans="2:50" s="65" customFormat="1" ht="16.2" customHeight="1">
      <c r="B61" s="35"/>
      <c r="C61" s="11" t="s">
        <v>143</v>
      </c>
      <c r="D61" s="10" t="s">
        <v>10</v>
      </c>
      <c r="E61" s="55">
        <v>4</v>
      </c>
      <c r="F61" s="12"/>
      <c r="G61" s="12">
        <f t="shared" si="8"/>
        <v>0</v>
      </c>
      <c r="H61" s="12"/>
      <c r="I61" s="12">
        <f t="shared" si="5"/>
        <v>0</v>
      </c>
      <c r="J61" s="12"/>
      <c r="K61" s="12">
        <f t="shared" si="6"/>
        <v>0</v>
      </c>
      <c r="L61" s="12">
        <f t="shared" si="7"/>
        <v>0</v>
      </c>
      <c r="M61" s="64"/>
      <c r="N61" s="42"/>
      <c r="O61" s="42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</row>
    <row r="62" spans="2:50" s="65" customFormat="1" ht="16.2" customHeight="1">
      <c r="B62" s="35"/>
      <c r="C62" s="11" t="s">
        <v>144</v>
      </c>
      <c r="D62" s="10" t="s">
        <v>10</v>
      </c>
      <c r="E62" s="55">
        <v>2</v>
      </c>
      <c r="F62" s="12"/>
      <c r="G62" s="12">
        <f t="shared" si="8"/>
        <v>0</v>
      </c>
      <c r="H62" s="12"/>
      <c r="I62" s="12">
        <f t="shared" si="5"/>
        <v>0</v>
      </c>
      <c r="J62" s="12"/>
      <c r="K62" s="12">
        <f t="shared" si="6"/>
        <v>0</v>
      </c>
      <c r="L62" s="12">
        <f t="shared" si="7"/>
        <v>0</v>
      </c>
      <c r="M62" s="64"/>
      <c r="N62" s="42"/>
      <c r="O62" s="42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</row>
    <row r="63" spans="2:50" s="65" customFormat="1" ht="16.2" customHeight="1">
      <c r="B63" s="35"/>
      <c r="C63" s="11" t="s">
        <v>145</v>
      </c>
      <c r="D63" s="10" t="s">
        <v>10</v>
      </c>
      <c r="E63" s="55">
        <v>2</v>
      </c>
      <c r="F63" s="12"/>
      <c r="G63" s="12">
        <f t="shared" si="8"/>
        <v>0</v>
      </c>
      <c r="H63" s="12"/>
      <c r="I63" s="12">
        <f t="shared" si="5"/>
        <v>0</v>
      </c>
      <c r="J63" s="12"/>
      <c r="K63" s="12">
        <f t="shared" si="6"/>
        <v>0</v>
      </c>
      <c r="L63" s="12">
        <f t="shared" si="7"/>
        <v>0</v>
      </c>
      <c r="M63" s="64"/>
      <c r="N63" s="42"/>
      <c r="O63" s="42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</row>
    <row r="64" spans="2:50" s="65" customFormat="1" ht="16.2" customHeight="1">
      <c r="B64" s="35"/>
      <c r="C64" s="11" t="s">
        <v>146</v>
      </c>
      <c r="D64" s="10" t="s">
        <v>10</v>
      </c>
      <c r="E64" s="55">
        <v>4</v>
      </c>
      <c r="F64" s="12"/>
      <c r="G64" s="12">
        <f t="shared" si="8"/>
        <v>0</v>
      </c>
      <c r="H64" s="12"/>
      <c r="I64" s="12">
        <f t="shared" si="5"/>
        <v>0</v>
      </c>
      <c r="J64" s="12"/>
      <c r="K64" s="12">
        <f t="shared" si="6"/>
        <v>0</v>
      </c>
      <c r="L64" s="12">
        <f t="shared" si="7"/>
        <v>0</v>
      </c>
      <c r="M64" s="64"/>
      <c r="N64" s="42"/>
      <c r="O64" s="42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</row>
    <row r="65" spans="2:50" s="65" customFormat="1" ht="16.2" customHeight="1">
      <c r="B65" s="35"/>
      <c r="C65" s="11" t="s">
        <v>147</v>
      </c>
      <c r="D65" s="10" t="s">
        <v>10</v>
      </c>
      <c r="E65" s="55">
        <v>4</v>
      </c>
      <c r="F65" s="12"/>
      <c r="G65" s="12">
        <f t="shared" si="8"/>
        <v>0</v>
      </c>
      <c r="H65" s="12"/>
      <c r="I65" s="12">
        <f t="shared" si="5"/>
        <v>0</v>
      </c>
      <c r="J65" s="12"/>
      <c r="K65" s="12">
        <f t="shared" si="6"/>
        <v>0</v>
      </c>
      <c r="L65" s="12">
        <f t="shared" si="7"/>
        <v>0</v>
      </c>
      <c r="M65" s="64"/>
      <c r="N65" s="42"/>
      <c r="O65" s="42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</row>
    <row r="66" spans="2:50" s="65" customFormat="1" ht="16.2" customHeight="1">
      <c r="B66" s="35"/>
      <c r="C66" s="11" t="s">
        <v>148</v>
      </c>
      <c r="D66" s="10" t="s">
        <v>10</v>
      </c>
      <c r="E66" s="55">
        <v>4</v>
      </c>
      <c r="F66" s="12"/>
      <c r="G66" s="12">
        <f t="shared" si="8"/>
        <v>0</v>
      </c>
      <c r="H66" s="12"/>
      <c r="I66" s="12">
        <f t="shared" si="5"/>
        <v>0</v>
      </c>
      <c r="J66" s="12"/>
      <c r="K66" s="12">
        <f t="shared" si="6"/>
        <v>0</v>
      </c>
      <c r="L66" s="12">
        <f t="shared" si="7"/>
        <v>0</v>
      </c>
      <c r="M66" s="64"/>
      <c r="N66" s="42"/>
      <c r="O66" s="42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</row>
    <row r="67" spans="2:50" s="65" customFormat="1" ht="16.2" customHeight="1">
      <c r="B67" s="35"/>
      <c r="C67" s="11" t="s">
        <v>149</v>
      </c>
      <c r="D67" s="10" t="s">
        <v>10</v>
      </c>
      <c r="E67" s="55">
        <v>22</v>
      </c>
      <c r="F67" s="12"/>
      <c r="G67" s="12">
        <f t="shared" si="8"/>
        <v>0</v>
      </c>
      <c r="H67" s="12"/>
      <c r="I67" s="12">
        <f t="shared" si="5"/>
        <v>0</v>
      </c>
      <c r="J67" s="12"/>
      <c r="K67" s="12">
        <f t="shared" si="6"/>
        <v>0</v>
      </c>
      <c r="L67" s="12">
        <f t="shared" si="7"/>
        <v>0</v>
      </c>
      <c r="M67" s="64"/>
      <c r="N67" s="42"/>
      <c r="O67" s="42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</row>
    <row r="68" spans="2:50" s="65" customFormat="1" ht="16.2" customHeight="1">
      <c r="B68" s="35"/>
      <c r="C68" s="11" t="s">
        <v>150</v>
      </c>
      <c r="D68" s="10" t="s">
        <v>10</v>
      </c>
      <c r="E68" s="55">
        <v>8</v>
      </c>
      <c r="F68" s="12"/>
      <c r="G68" s="12">
        <f t="shared" si="8"/>
        <v>0</v>
      </c>
      <c r="H68" s="12"/>
      <c r="I68" s="12">
        <f t="shared" si="5"/>
        <v>0</v>
      </c>
      <c r="J68" s="12"/>
      <c r="K68" s="12">
        <f t="shared" si="6"/>
        <v>0</v>
      </c>
      <c r="L68" s="12">
        <f t="shared" si="7"/>
        <v>0</v>
      </c>
      <c r="M68" s="64"/>
      <c r="N68" s="42"/>
      <c r="O68" s="42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</row>
    <row r="69" spans="2:50" s="65" customFormat="1" ht="16.2" customHeight="1">
      <c r="B69" s="35"/>
      <c r="C69" s="11" t="s">
        <v>151</v>
      </c>
      <c r="D69" s="10" t="s">
        <v>10</v>
      </c>
      <c r="E69" s="55">
        <v>2</v>
      </c>
      <c r="F69" s="12"/>
      <c r="G69" s="12">
        <f t="shared" si="8"/>
        <v>0</v>
      </c>
      <c r="H69" s="12"/>
      <c r="I69" s="12">
        <f t="shared" si="5"/>
        <v>0</v>
      </c>
      <c r="J69" s="12"/>
      <c r="K69" s="12">
        <f t="shared" si="6"/>
        <v>0</v>
      </c>
      <c r="L69" s="12">
        <f t="shared" si="7"/>
        <v>0</v>
      </c>
      <c r="M69" s="64"/>
      <c r="N69" s="42"/>
      <c r="O69" s="42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</row>
    <row r="70" spans="2:50" s="65" customFormat="1" ht="16.2" customHeight="1">
      <c r="B70" s="35"/>
      <c r="C70" s="11" t="s">
        <v>152</v>
      </c>
      <c r="D70" s="10" t="s">
        <v>10</v>
      </c>
      <c r="E70" s="55">
        <v>2</v>
      </c>
      <c r="F70" s="12"/>
      <c r="G70" s="12">
        <f t="shared" si="8"/>
        <v>0</v>
      </c>
      <c r="H70" s="12"/>
      <c r="I70" s="12">
        <f t="shared" si="5"/>
        <v>0</v>
      </c>
      <c r="J70" s="12"/>
      <c r="K70" s="12">
        <f t="shared" si="6"/>
        <v>0</v>
      </c>
      <c r="L70" s="12">
        <f t="shared" si="7"/>
        <v>0</v>
      </c>
      <c r="M70" s="64"/>
      <c r="N70" s="42"/>
      <c r="O70" s="42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</row>
    <row r="71" spans="2:50" s="65" customFormat="1" ht="16.2" customHeight="1">
      <c r="B71" s="35"/>
      <c r="C71" s="11" t="s">
        <v>153</v>
      </c>
      <c r="D71" s="10" t="s">
        <v>10</v>
      </c>
      <c r="E71" s="55">
        <v>11</v>
      </c>
      <c r="F71" s="12"/>
      <c r="G71" s="12">
        <f t="shared" ref="G71:G75" si="10">E71*F71</f>
        <v>0</v>
      </c>
      <c r="H71" s="12"/>
      <c r="I71" s="12">
        <f t="shared" ref="I71:I75" si="11">H71*E71</f>
        <v>0</v>
      </c>
      <c r="J71" s="12"/>
      <c r="K71" s="12">
        <f t="shared" ref="K71:K75" si="12">J71*E71</f>
        <v>0</v>
      </c>
      <c r="L71" s="12">
        <f t="shared" ref="L71:L75" si="13">K71+I71+G71</f>
        <v>0</v>
      </c>
      <c r="M71" s="64"/>
      <c r="N71" s="42"/>
      <c r="O71" s="42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</row>
    <row r="72" spans="2:50" s="65" customFormat="1" ht="16.2" customHeight="1">
      <c r="B72" s="35"/>
      <c r="C72" s="11" t="s">
        <v>154</v>
      </c>
      <c r="D72" s="10" t="s">
        <v>10</v>
      </c>
      <c r="E72" s="55">
        <v>11</v>
      </c>
      <c r="F72" s="12"/>
      <c r="G72" s="12">
        <f t="shared" si="10"/>
        <v>0</v>
      </c>
      <c r="H72" s="12"/>
      <c r="I72" s="12">
        <f t="shared" si="11"/>
        <v>0</v>
      </c>
      <c r="J72" s="12"/>
      <c r="K72" s="12">
        <f t="shared" si="12"/>
        <v>0</v>
      </c>
      <c r="L72" s="12">
        <f t="shared" si="13"/>
        <v>0</v>
      </c>
      <c r="M72" s="64"/>
      <c r="N72" s="42"/>
      <c r="O72" s="42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</row>
    <row r="73" spans="2:50" s="65" customFormat="1" ht="16.2" customHeight="1">
      <c r="B73" s="35"/>
      <c r="C73" s="11" t="s">
        <v>155</v>
      </c>
      <c r="D73" s="10" t="s">
        <v>10</v>
      </c>
      <c r="E73" s="55">
        <v>4</v>
      </c>
      <c r="F73" s="12"/>
      <c r="G73" s="12">
        <f t="shared" si="10"/>
        <v>0</v>
      </c>
      <c r="H73" s="12"/>
      <c r="I73" s="12">
        <f t="shared" si="11"/>
        <v>0</v>
      </c>
      <c r="J73" s="12"/>
      <c r="K73" s="12">
        <f t="shared" si="12"/>
        <v>0</v>
      </c>
      <c r="L73" s="12">
        <f t="shared" si="13"/>
        <v>0</v>
      </c>
      <c r="M73" s="64"/>
      <c r="N73" s="42"/>
      <c r="O73" s="42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</row>
    <row r="74" spans="2:50" s="65" customFormat="1" ht="16.2" customHeight="1">
      <c r="B74" s="35"/>
      <c r="C74" s="11" t="s">
        <v>156</v>
      </c>
      <c r="D74" s="10" t="s">
        <v>10</v>
      </c>
      <c r="E74" s="55">
        <v>26</v>
      </c>
      <c r="F74" s="12"/>
      <c r="G74" s="12">
        <f t="shared" si="10"/>
        <v>0</v>
      </c>
      <c r="H74" s="12"/>
      <c r="I74" s="12">
        <f t="shared" si="11"/>
        <v>0</v>
      </c>
      <c r="J74" s="12"/>
      <c r="K74" s="12">
        <f t="shared" si="12"/>
        <v>0</v>
      </c>
      <c r="L74" s="12">
        <f t="shared" si="13"/>
        <v>0</v>
      </c>
      <c r="M74" s="64"/>
      <c r="N74" s="42"/>
      <c r="O74" s="42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</row>
    <row r="75" spans="2:50" s="65" customFormat="1" ht="16.2" customHeight="1">
      <c r="B75" s="35"/>
      <c r="C75" s="11" t="s">
        <v>157</v>
      </c>
      <c r="D75" s="10" t="s">
        <v>10</v>
      </c>
      <c r="E75" s="55">
        <v>4</v>
      </c>
      <c r="F75" s="12"/>
      <c r="G75" s="12">
        <f t="shared" si="10"/>
        <v>0</v>
      </c>
      <c r="H75" s="12"/>
      <c r="I75" s="12">
        <f t="shared" si="11"/>
        <v>0</v>
      </c>
      <c r="J75" s="12"/>
      <c r="K75" s="12">
        <f t="shared" si="12"/>
        <v>0</v>
      </c>
      <c r="L75" s="12">
        <f t="shared" si="13"/>
        <v>0</v>
      </c>
      <c r="M75" s="64"/>
      <c r="N75" s="42"/>
      <c r="O75" s="42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</row>
    <row r="76" spans="2:50">
      <c r="B76" s="35"/>
      <c r="C76" s="11" t="s">
        <v>25</v>
      </c>
      <c r="D76" s="10"/>
      <c r="E76" s="59">
        <v>0.1</v>
      </c>
      <c r="F76" s="12"/>
      <c r="G76" s="12">
        <f>SUM(G6:G75)*E76</f>
        <v>0</v>
      </c>
      <c r="H76" s="12"/>
      <c r="I76" s="12"/>
      <c r="J76" s="12"/>
      <c r="K76" s="12"/>
      <c r="L76" s="12">
        <f t="shared" ref="L76" si="14">K76+I76+G76</f>
        <v>0</v>
      </c>
      <c r="N76" s="42"/>
      <c r="O76" s="42"/>
    </row>
    <row r="77" spans="2:50">
      <c r="B77" s="13" t="s">
        <v>9</v>
      </c>
      <c r="C77" s="14" t="s">
        <v>8</v>
      </c>
      <c r="D77" s="15"/>
      <c r="E77" s="14"/>
      <c r="F77" s="15"/>
      <c r="G77" s="16">
        <f>SUM(G6:G76)</f>
        <v>0</v>
      </c>
      <c r="H77" s="17"/>
      <c r="I77" s="16">
        <f>SUM(I6:I76)</f>
        <v>0</v>
      </c>
      <c r="J77" s="17"/>
      <c r="K77" s="16">
        <f>SUM(K6:K76)</f>
        <v>0</v>
      </c>
      <c r="L77" s="16">
        <f>SUM(L6:L76)</f>
        <v>0</v>
      </c>
      <c r="N77" s="42"/>
      <c r="O77" s="42"/>
    </row>
    <row r="78" spans="2:50">
      <c r="B78" s="9"/>
      <c r="C78" s="11" t="s">
        <v>11</v>
      </c>
      <c r="D78" s="18"/>
      <c r="E78" s="19"/>
      <c r="F78" s="20"/>
      <c r="G78" s="21"/>
      <c r="H78" s="20"/>
      <c r="I78" s="20"/>
      <c r="J78" s="20"/>
      <c r="K78" s="20"/>
      <c r="L78" s="22">
        <f>L77*E78</f>
        <v>0</v>
      </c>
    </row>
    <row r="79" spans="2:50">
      <c r="B79" s="9"/>
      <c r="C79" s="11" t="s">
        <v>8</v>
      </c>
      <c r="D79" s="18"/>
      <c r="E79" s="19"/>
      <c r="F79" s="20"/>
      <c r="G79" s="21"/>
      <c r="H79" s="20"/>
      <c r="I79" s="20"/>
      <c r="J79" s="20"/>
      <c r="K79" s="20"/>
      <c r="L79" s="22">
        <f>L78+L77</f>
        <v>0</v>
      </c>
    </row>
    <row r="80" spans="2:50">
      <c r="B80" s="9"/>
      <c r="C80" s="11" t="s">
        <v>12</v>
      </c>
      <c r="D80" s="18"/>
      <c r="E80" s="19"/>
      <c r="F80" s="20"/>
      <c r="G80" s="21"/>
      <c r="H80" s="20"/>
      <c r="I80" s="20"/>
      <c r="J80" s="20"/>
      <c r="K80" s="20"/>
      <c r="L80" s="22">
        <f>L79*E80</f>
        <v>0</v>
      </c>
    </row>
    <row r="81" spans="2:12">
      <c r="B81" s="9"/>
      <c r="C81" s="11" t="s">
        <v>8</v>
      </c>
      <c r="D81" s="18"/>
      <c r="E81" s="19"/>
      <c r="F81" s="20"/>
      <c r="G81" s="21"/>
      <c r="H81" s="20"/>
      <c r="I81" s="20"/>
      <c r="J81" s="20"/>
      <c r="K81" s="20"/>
      <c r="L81" s="22">
        <f>L80+L79</f>
        <v>0</v>
      </c>
    </row>
    <row r="82" spans="2:12">
      <c r="B82" s="9"/>
      <c r="C82" s="11" t="s">
        <v>13</v>
      </c>
      <c r="D82" s="18"/>
      <c r="E82" s="19"/>
      <c r="F82" s="20"/>
      <c r="G82" s="21"/>
      <c r="H82" s="20"/>
      <c r="I82" s="20"/>
      <c r="J82" s="20"/>
      <c r="K82" s="20"/>
      <c r="L82" s="22">
        <f>L81*E82</f>
        <v>0</v>
      </c>
    </row>
    <row r="83" spans="2:12">
      <c r="B83" s="9"/>
      <c r="C83" s="11" t="s">
        <v>8</v>
      </c>
      <c r="D83" s="18"/>
      <c r="E83" s="19"/>
      <c r="F83" s="20"/>
      <c r="G83" s="21"/>
      <c r="H83" s="20"/>
      <c r="I83" s="20"/>
      <c r="J83" s="20"/>
      <c r="K83" s="20"/>
      <c r="L83" s="22">
        <f>L82+L81</f>
        <v>0</v>
      </c>
    </row>
    <row r="84" spans="2:12">
      <c r="B84" s="9"/>
      <c r="C84" s="11" t="s">
        <v>14</v>
      </c>
      <c r="D84" s="18"/>
      <c r="E84" s="19">
        <v>0.18</v>
      </c>
      <c r="F84" s="20"/>
      <c r="G84" s="21"/>
      <c r="H84" s="20"/>
      <c r="I84" s="20"/>
      <c r="J84" s="20"/>
      <c r="K84" s="20"/>
      <c r="L84" s="22">
        <f>L83*E84</f>
        <v>0</v>
      </c>
    </row>
    <row r="85" spans="2:12">
      <c r="B85" s="23"/>
      <c r="C85" s="24" t="s">
        <v>8</v>
      </c>
      <c r="D85" s="25"/>
      <c r="E85" s="24"/>
      <c r="F85" s="25"/>
      <c r="G85" s="27"/>
      <c r="H85" s="28"/>
      <c r="I85" s="28"/>
      <c r="J85" s="28"/>
      <c r="K85" s="28"/>
      <c r="L85" s="26">
        <f>L84+L83</f>
        <v>0</v>
      </c>
    </row>
  </sheetData>
  <mergeCells count="2">
    <mergeCell ref="B2:B3"/>
    <mergeCell ref="C2:C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BB6A-2113-4160-9C20-A74AC16FC73A}">
  <dimension ref="B2:BD181"/>
  <sheetViews>
    <sheetView showGridLines="0" topLeftCell="B163" zoomScaleNormal="85" workbookViewId="0">
      <selection activeCell="H5" activeCellId="2" sqref="E174:E178 F5:F1048576 H5:H1048576"/>
    </sheetView>
  </sheetViews>
  <sheetFormatPr defaultRowHeight="14.4"/>
  <cols>
    <col min="3" max="3" width="117.33203125" bestFit="1" customWidth="1"/>
    <col min="5" max="6" width="10" bestFit="1" customWidth="1"/>
    <col min="7" max="7" width="11" bestFit="1" customWidth="1"/>
    <col min="9" max="9" width="10" bestFit="1" customWidth="1"/>
    <col min="12" max="12" width="11.21875" bestFit="1" customWidth="1"/>
    <col min="13" max="13" width="10.5546875" bestFit="1" customWidth="1"/>
  </cols>
  <sheetData>
    <row r="2" spans="2:56" s="4" customFormat="1" ht="12" customHeight="1">
      <c r="B2" s="68" t="s">
        <v>0</v>
      </c>
      <c r="C2" s="70" t="s">
        <v>1</v>
      </c>
      <c r="D2" s="38" t="s">
        <v>2</v>
      </c>
      <c r="E2" s="40" t="s">
        <v>3</v>
      </c>
      <c r="F2" s="48" t="s">
        <v>4</v>
      </c>
      <c r="G2" s="49"/>
      <c r="H2" s="48" t="s">
        <v>5</v>
      </c>
      <c r="I2" s="49"/>
      <c r="J2" s="50" t="s">
        <v>6</v>
      </c>
      <c r="K2" s="49"/>
      <c r="L2" s="36" t="s">
        <v>3</v>
      </c>
      <c r="Q2" s="5"/>
      <c r="S2" s="5"/>
    </row>
    <row r="3" spans="2:56" s="4" customFormat="1" ht="12" customHeight="1">
      <c r="B3" s="69"/>
      <c r="C3" s="71"/>
      <c r="D3" s="39"/>
      <c r="E3" s="41"/>
      <c r="F3" s="6" t="s">
        <v>7</v>
      </c>
      <c r="G3" s="7" t="s">
        <v>8</v>
      </c>
      <c r="H3" s="6" t="s">
        <v>7</v>
      </c>
      <c r="I3" s="7" t="s">
        <v>8</v>
      </c>
      <c r="J3" s="6" t="s">
        <v>7</v>
      </c>
      <c r="K3" s="7" t="s">
        <v>8</v>
      </c>
      <c r="L3" s="37"/>
      <c r="Q3" s="5"/>
      <c r="S3" s="5"/>
    </row>
    <row r="4" spans="2:56" s="43" customFormat="1"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</row>
    <row r="5" spans="2:56" s="43" customFormat="1">
      <c r="B5" s="51"/>
      <c r="C5" s="52" t="s">
        <v>158</v>
      </c>
      <c r="D5" s="52"/>
      <c r="E5" s="53"/>
      <c r="F5" s="54"/>
      <c r="G5" s="53"/>
      <c r="H5" s="53"/>
      <c r="I5" s="53"/>
      <c r="J5" s="53"/>
      <c r="K5" s="53"/>
      <c r="L5" s="53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</row>
    <row r="6" spans="2:56" s="43" customFormat="1">
      <c r="B6" s="35"/>
      <c r="C6" s="11" t="s">
        <v>159</v>
      </c>
      <c r="D6" s="10" t="s">
        <v>160</v>
      </c>
      <c r="E6" s="55">
        <v>6100</v>
      </c>
      <c r="F6" s="12"/>
      <c r="G6" s="12">
        <f t="shared" ref="G6:G21" si="0">E6*F6</f>
        <v>0</v>
      </c>
      <c r="H6" s="12"/>
      <c r="I6" s="12">
        <f t="shared" ref="I6:I21" si="1">H6*E6</f>
        <v>0</v>
      </c>
      <c r="J6" s="12"/>
      <c r="K6" s="12">
        <f t="shared" ref="K6:K21" si="2">J6*E6</f>
        <v>0</v>
      </c>
      <c r="L6" s="12">
        <f t="shared" ref="L6:L21" si="3">K6+I6+G6</f>
        <v>0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</row>
    <row r="7" spans="2:56" s="43" customFormat="1">
      <c r="B7" s="35"/>
      <c r="C7" s="11" t="s">
        <v>161</v>
      </c>
      <c r="D7" s="10" t="s">
        <v>160</v>
      </c>
      <c r="E7" s="55">
        <v>3550</v>
      </c>
      <c r="F7" s="12"/>
      <c r="G7" s="12">
        <f t="shared" si="0"/>
        <v>0</v>
      </c>
      <c r="H7" s="12"/>
      <c r="I7" s="12">
        <f t="shared" si="1"/>
        <v>0</v>
      </c>
      <c r="J7" s="12"/>
      <c r="K7" s="12">
        <f t="shared" si="2"/>
        <v>0</v>
      </c>
      <c r="L7" s="12">
        <f t="shared" si="3"/>
        <v>0</v>
      </c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</row>
    <row r="8" spans="2:56" s="43" customFormat="1">
      <c r="B8" s="35"/>
      <c r="C8" s="11" t="s">
        <v>162</v>
      </c>
      <c r="D8" s="10" t="s">
        <v>160</v>
      </c>
      <c r="E8" s="55">
        <v>2400</v>
      </c>
      <c r="F8" s="12"/>
      <c r="G8" s="12">
        <f t="shared" si="0"/>
        <v>0</v>
      </c>
      <c r="H8" s="12"/>
      <c r="I8" s="12">
        <f t="shared" si="1"/>
        <v>0</v>
      </c>
      <c r="J8" s="12"/>
      <c r="K8" s="12">
        <f t="shared" si="2"/>
        <v>0</v>
      </c>
      <c r="L8" s="12">
        <f t="shared" si="3"/>
        <v>0</v>
      </c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</row>
    <row r="9" spans="2:56" s="43" customFormat="1">
      <c r="B9" s="35"/>
      <c r="C9" s="11" t="s">
        <v>163</v>
      </c>
      <c r="D9" s="10" t="s">
        <v>160</v>
      </c>
      <c r="E9" s="55">
        <v>500</v>
      </c>
      <c r="F9" s="12"/>
      <c r="G9" s="12">
        <f t="shared" si="0"/>
        <v>0</v>
      </c>
      <c r="H9" s="12"/>
      <c r="I9" s="12">
        <f t="shared" si="1"/>
        <v>0</v>
      </c>
      <c r="J9" s="12"/>
      <c r="K9" s="12">
        <f t="shared" si="2"/>
        <v>0</v>
      </c>
      <c r="L9" s="12">
        <f t="shared" si="3"/>
        <v>0</v>
      </c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</row>
    <row r="10" spans="2:56" s="43" customFormat="1">
      <c r="B10" s="35"/>
      <c r="C10" s="11" t="s">
        <v>167</v>
      </c>
      <c r="D10" s="10" t="s">
        <v>160</v>
      </c>
      <c r="E10" s="55">
        <v>100</v>
      </c>
      <c r="F10" s="12"/>
      <c r="G10" s="12">
        <f t="shared" si="0"/>
        <v>0</v>
      </c>
      <c r="H10" s="12"/>
      <c r="I10" s="12">
        <f t="shared" si="1"/>
        <v>0</v>
      </c>
      <c r="J10" s="12"/>
      <c r="K10" s="12">
        <f t="shared" si="2"/>
        <v>0</v>
      </c>
      <c r="L10" s="12">
        <f t="shared" si="3"/>
        <v>0</v>
      </c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</row>
    <row r="11" spans="2:56" s="43" customFormat="1">
      <c r="B11" s="35"/>
      <c r="C11" s="11" t="s">
        <v>572</v>
      </c>
      <c r="D11" s="10" t="s">
        <v>160</v>
      </c>
      <c r="E11" s="55">
        <v>10</v>
      </c>
      <c r="F11" s="12"/>
      <c r="G11" s="12">
        <f t="shared" si="0"/>
        <v>0</v>
      </c>
      <c r="H11" s="12"/>
      <c r="I11" s="12">
        <f t="shared" si="1"/>
        <v>0</v>
      </c>
      <c r="J11" s="12"/>
      <c r="K11" s="12">
        <f t="shared" si="2"/>
        <v>0</v>
      </c>
      <c r="L11" s="12">
        <f t="shared" si="3"/>
        <v>0</v>
      </c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</row>
    <row r="12" spans="2:56" s="43" customFormat="1">
      <c r="B12" s="35"/>
      <c r="C12" s="11" t="s">
        <v>573</v>
      </c>
      <c r="D12" s="10" t="s">
        <v>160</v>
      </c>
      <c r="E12" s="55">
        <v>100</v>
      </c>
      <c r="F12" s="12"/>
      <c r="G12" s="12">
        <f t="shared" si="0"/>
        <v>0</v>
      </c>
      <c r="H12" s="12"/>
      <c r="I12" s="12">
        <f t="shared" si="1"/>
        <v>0</v>
      </c>
      <c r="J12" s="12"/>
      <c r="K12" s="12">
        <f t="shared" si="2"/>
        <v>0</v>
      </c>
      <c r="L12" s="12">
        <f t="shared" si="3"/>
        <v>0</v>
      </c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</row>
    <row r="13" spans="2:56" s="43" customFormat="1">
      <c r="B13" s="35"/>
      <c r="C13" s="11" t="s">
        <v>574</v>
      </c>
      <c r="D13" s="10" t="s">
        <v>160</v>
      </c>
      <c r="E13" s="55">
        <v>150</v>
      </c>
      <c r="F13" s="12"/>
      <c r="G13" s="12">
        <f t="shared" si="0"/>
        <v>0</v>
      </c>
      <c r="H13" s="12"/>
      <c r="I13" s="12">
        <f t="shared" si="1"/>
        <v>0</v>
      </c>
      <c r="J13" s="12"/>
      <c r="K13" s="12">
        <f t="shared" si="2"/>
        <v>0</v>
      </c>
      <c r="L13" s="12">
        <f t="shared" si="3"/>
        <v>0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</row>
    <row r="14" spans="2:56" s="43" customFormat="1">
      <c r="B14" s="35"/>
      <c r="C14" s="11" t="s">
        <v>575</v>
      </c>
      <c r="D14" s="10" t="s">
        <v>160</v>
      </c>
      <c r="E14" s="55">
        <v>150</v>
      </c>
      <c r="F14" s="12"/>
      <c r="G14" s="12">
        <f t="shared" si="0"/>
        <v>0</v>
      </c>
      <c r="H14" s="12"/>
      <c r="I14" s="12">
        <f t="shared" si="1"/>
        <v>0</v>
      </c>
      <c r="J14" s="12"/>
      <c r="K14" s="12">
        <f t="shared" si="2"/>
        <v>0</v>
      </c>
      <c r="L14" s="12">
        <f t="shared" si="3"/>
        <v>0</v>
      </c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</row>
    <row r="15" spans="2:56" s="43" customFormat="1">
      <c r="B15" s="35"/>
      <c r="C15" s="11" t="s">
        <v>164</v>
      </c>
      <c r="D15" s="10" t="s">
        <v>160</v>
      </c>
      <c r="E15" s="55">
        <v>350</v>
      </c>
      <c r="F15" s="12"/>
      <c r="G15" s="12">
        <f t="shared" si="0"/>
        <v>0</v>
      </c>
      <c r="H15" s="12"/>
      <c r="I15" s="12">
        <f t="shared" si="1"/>
        <v>0</v>
      </c>
      <c r="J15" s="12"/>
      <c r="K15" s="12">
        <f t="shared" si="2"/>
        <v>0</v>
      </c>
      <c r="L15" s="12">
        <f t="shared" si="3"/>
        <v>0</v>
      </c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</row>
    <row r="16" spans="2:56" s="43" customFormat="1">
      <c r="B16" s="35"/>
      <c r="C16" s="11" t="s">
        <v>576</v>
      </c>
      <c r="D16" s="10" t="s">
        <v>160</v>
      </c>
      <c r="E16" s="55">
        <v>600</v>
      </c>
      <c r="F16" s="12"/>
      <c r="G16" s="12">
        <f t="shared" si="0"/>
        <v>0</v>
      </c>
      <c r="H16" s="12"/>
      <c r="I16" s="12">
        <f t="shared" si="1"/>
        <v>0</v>
      </c>
      <c r="J16" s="12"/>
      <c r="K16" s="12">
        <f t="shared" si="2"/>
        <v>0</v>
      </c>
      <c r="L16" s="12">
        <f t="shared" si="3"/>
        <v>0</v>
      </c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</row>
    <row r="17" spans="2:56" s="43" customFormat="1">
      <c r="B17" s="35"/>
      <c r="C17" s="11" t="s">
        <v>577</v>
      </c>
      <c r="D17" s="10" t="s">
        <v>160</v>
      </c>
      <c r="E17" s="55">
        <v>380</v>
      </c>
      <c r="F17" s="12"/>
      <c r="G17" s="12">
        <f t="shared" si="0"/>
        <v>0</v>
      </c>
      <c r="H17" s="12"/>
      <c r="I17" s="12">
        <f t="shared" si="1"/>
        <v>0</v>
      </c>
      <c r="J17" s="12"/>
      <c r="K17" s="12">
        <f t="shared" si="2"/>
        <v>0</v>
      </c>
      <c r="L17" s="12">
        <f t="shared" si="3"/>
        <v>0</v>
      </c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</row>
    <row r="18" spans="2:56" s="43" customFormat="1">
      <c r="B18" s="35"/>
      <c r="C18" s="11" t="s">
        <v>165</v>
      </c>
      <c r="D18" s="10" t="s">
        <v>160</v>
      </c>
      <c r="E18" s="55">
        <v>50</v>
      </c>
      <c r="F18" s="12"/>
      <c r="G18" s="12">
        <f t="shared" si="0"/>
        <v>0</v>
      </c>
      <c r="H18" s="12"/>
      <c r="I18" s="12">
        <f t="shared" si="1"/>
        <v>0</v>
      </c>
      <c r="J18" s="12"/>
      <c r="K18" s="12">
        <f t="shared" si="2"/>
        <v>0</v>
      </c>
      <c r="L18" s="12">
        <f t="shared" si="3"/>
        <v>0</v>
      </c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</row>
    <row r="19" spans="2:56" s="43" customFormat="1">
      <c r="B19" s="35"/>
      <c r="C19" s="11" t="s">
        <v>166</v>
      </c>
      <c r="D19" s="10" t="s">
        <v>160</v>
      </c>
      <c r="E19" s="55">
        <v>200</v>
      </c>
      <c r="F19" s="12"/>
      <c r="G19" s="12">
        <f t="shared" si="0"/>
        <v>0</v>
      </c>
      <c r="H19" s="12"/>
      <c r="I19" s="12">
        <f t="shared" si="1"/>
        <v>0</v>
      </c>
      <c r="J19" s="12"/>
      <c r="K19" s="12">
        <f t="shared" si="2"/>
        <v>0</v>
      </c>
      <c r="L19" s="12">
        <f t="shared" si="3"/>
        <v>0</v>
      </c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</row>
    <row r="20" spans="2:56" s="43" customFormat="1">
      <c r="B20" s="35"/>
      <c r="C20" s="11" t="s">
        <v>578</v>
      </c>
      <c r="D20" s="10" t="s">
        <v>160</v>
      </c>
      <c r="E20" s="55">
        <v>30</v>
      </c>
      <c r="F20" s="12"/>
      <c r="G20" s="12">
        <f t="shared" si="0"/>
        <v>0</v>
      </c>
      <c r="H20" s="12"/>
      <c r="I20" s="12">
        <f t="shared" si="1"/>
        <v>0</v>
      </c>
      <c r="J20" s="12"/>
      <c r="K20" s="12">
        <f t="shared" si="2"/>
        <v>0</v>
      </c>
      <c r="L20" s="12">
        <f t="shared" si="3"/>
        <v>0</v>
      </c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</row>
    <row r="21" spans="2:56" s="43" customFormat="1">
      <c r="B21" s="35"/>
      <c r="C21" s="11" t="s">
        <v>579</v>
      </c>
      <c r="D21" s="10" t="s">
        <v>160</v>
      </c>
      <c r="E21" s="55">
        <v>800</v>
      </c>
      <c r="F21" s="12"/>
      <c r="G21" s="12">
        <f t="shared" si="0"/>
        <v>0</v>
      </c>
      <c r="H21" s="12"/>
      <c r="I21" s="12">
        <f t="shared" si="1"/>
        <v>0</v>
      </c>
      <c r="J21" s="12"/>
      <c r="K21" s="12">
        <f t="shared" si="2"/>
        <v>0</v>
      </c>
      <c r="L21" s="12">
        <f t="shared" si="3"/>
        <v>0</v>
      </c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</row>
    <row r="22" spans="2:56" s="43" customFormat="1">
      <c r="B22" s="51"/>
      <c r="C22" s="52" t="s">
        <v>168</v>
      </c>
      <c r="D22" s="52"/>
      <c r="E22" s="53"/>
      <c r="F22" s="54"/>
      <c r="G22" s="53"/>
      <c r="H22" s="53"/>
      <c r="I22" s="53"/>
      <c r="J22" s="53"/>
      <c r="K22" s="53"/>
      <c r="L22" s="53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</row>
    <row r="23" spans="2:56" s="43" customFormat="1">
      <c r="B23" s="35"/>
      <c r="C23" s="11" t="s">
        <v>580</v>
      </c>
      <c r="D23" s="10" t="s">
        <v>160</v>
      </c>
      <c r="E23" s="55">
        <v>51</v>
      </c>
      <c r="F23" s="12"/>
      <c r="G23" s="12">
        <f t="shared" ref="G23:G64" si="4">E23*F23</f>
        <v>0</v>
      </c>
      <c r="H23" s="12"/>
      <c r="I23" s="12">
        <f t="shared" ref="I23:I64" si="5">H23*E23</f>
        <v>0</v>
      </c>
      <c r="J23" s="12"/>
      <c r="K23" s="12">
        <f t="shared" ref="K23:K64" si="6">J23*E23</f>
        <v>0</v>
      </c>
      <c r="L23" s="12">
        <f t="shared" ref="L23:L64" si="7">K23+I23+G23</f>
        <v>0</v>
      </c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</row>
    <row r="24" spans="2:56" s="43" customFormat="1">
      <c r="B24" s="35"/>
      <c r="C24" s="11" t="s">
        <v>581</v>
      </c>
      <c r="D24" s="10" t="s">
        <v>160</v>
      </c>
      <c r="E24" s="55">
        <v>51</v>
      </c>
      <c r="F24" s="12"/>
      <c r="G24" s="12">
        <f t="shared" si="4"/>
        <v>0</v>
      </c>
      <c r="H24" s="12"/>
      <c r="I24" s="12">
        <f t="shared" si="5"/>
        <v>0</v>
      </c>
      <c r="J24" s="12"/>
      <c r="K24" s="12">
        <f t="shared" si="6"/>
        <v>0</v>
      </c>
      <c r="L24" s="12">
        <f t="shared" si="7"/>
        <v>0</v>
      </c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</row>
    <row r="25" spans="2:56" s="43" customFormat="1">
      <c r="B25" s="35"/>
      <c r="C25" s="11" t="s">
        <v>169</v>
      </c>
      <c r="D25" s="10" t="s">
        <v>160</v>
      </c>
      <c r="E25" s="55">
        <v>1191</v>
      </c>
      <c r="F25" s="12"/>
      <c r="G25" s="12">
        <f t="shared" si="4"/>
        <v>0</v>
      </c>
      <c r="H25" s="12"/>
      <c r="I25" s="12">
        <f t="shared" si="5"/>
        <v>0</v>
      </c>
      <c r="J25" s="12"/>
      <c r="K25" s="12">
        <f t="shared" si="6"/>
        <v>0</v>
      </c>
      <c r="L25" s="12">
        <f t="shared" si="7"/>
        <v>0</v>
      </c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</row>
    <row r="26" spans="2:56" s="43" customFormat="1">
      <c r="B26" s="35"/>
      <c r="C26" s="11" t="s">
        <v>170</v>
      </c>
      <c r="D26" s="10" t="s">
        <v>160</v>
      </c>
      <c r="E26" s="55">
        <v>7080</v>
      </c>
      <c r="F26" s="12"/>
      <c r="G26" s="12">
        <f t="shared" si="4"/>
        <v>0</v>
      </c>
      <c r="H26" s="12"/>
      <c r="I26" s="12">
        <f t="shared" si="5"/>
        <v>0</v>
      </c>
      <c r="J26" s="12"/>
      <c r="K26" s="12">
        <f t="shared" si="6"/>
        <v>0</v>
      </c>
      <c r="L26" s="12">
        <f t="shared" si="7"/>
        <v>0</v>
      </c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</row>
    <row r="27" spans="2:56" s="43" customFormat="1">
      <c r="B27" s="35"/>
      <c r="C27" s="11" t="s">
        <v>171</v>
      </c>
      <c r="D27" s="10" t="s">
        <v>160</v>
      </c>
      <c r="E27" s="55">
        <v>376</v>
      </c>
      <c r="F27" s="12"/>
      <c r="G27" s="12">
        <f t="shared" si="4"/>
        <v>0</v>
      </c>
      <c r="H27" s="12"/>
      <c r="I27" s="12">
        <f t="shared" si="5"/>
        <v>0</v>
      </c>
      <c r="J27" s="12"/>
      <c r="K27" s="12">
        <f t="shared" si="6"/>
        <v>0</v>
      </c>
      <c r="L27" s="12">
        <f t="shared" si="7"/>
        <v>0</v>
      </c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</row>
    <row r="28" spans="2:56" s="43" customFormat="1">
      <c r="B28" s="35"/>
      <c r="C28" s="11" t="s">
        <v>172</v>
      </c>
      <c r="D28" s="10" t="s">
        <v>160</v>
      </c>
      <c r="E28" s="55">
        <v>111</v>
      </c>
      <c r="F28" s="12"/>
      <c r="G28" s="12">
        <f t="shared" si="4"/>
        <v>0</v>
      </c>
      <c r="H28" s="12"/>
      <c r="I28" s="12">
        <f t="shared" si="5"/>
        <v>0</v>
      </c>
      <c r="J28" s="12"/>
      <c r="K28" s="12">
        <f t="shared" si="6"/>
        <v>0</v>
      </c>
      <c r="L28" s="12">
        <f t="shared" si="7"/>
        <v>0</v>
      </c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</row>
    <row r="29" spans="2:56" s="43" customFormat="1">
      <c r="B29" s="35"/>
      <c r="C29" s="11" t="s">
        <v>582</v>
      </c>
      <c r="D29" s="10" t="s">
        <v>160</v>
      </c>
      <c r="E29" s="55">
        <v>69</v>
      </c>
      <c r="F29" s="12"/>
      <c r="G29" s="12">
        <f t="shared" si="4"/>
        <v>0</v>
      </c>
      <c r="H29" s="12"/>
      <c r="I29" s="12">
        <f t="shared" si="5"/>
        <v>0</v>
      </c>
      <c r="J29" s="12"/>
      <c r="K29" s="12">
        <f t="shared" si="6"/>
        <v>0</v>
      </c>
      <c r="L29" s="12">
        <f t="shared" si="7"/>
        <v>0</v>
      </c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</row>
    <row r="30" spans="2:56" s="43" customFormat="1">
      <c r="B30" s="35"/>
      <c r="C30" s="11" t="s">
        <v>173</v>
      </c>
      <c r="D30" s="10" t="s">
        <v>10</v>
      </c>
      <c r="E30" s="55">
        <v>29</v>
      </c>
      <c r="F30" s="12"/>
      <c r="G30" s="12">
        <f t="shared" si="4"/>
        <v>0</v>
      </c>
      <c r="H30" s="12"/>
      <c r="I30" s="12">
        <f t="shared" si="5"/>
        <v>0</v>
      </c>
      <c r="J30" s="12"/>
      <c r="K30" s="12">
        <f t="shared" si="6"/>
        <v>0</v>
      </c>
      <c r="L30" s="12">
        <f t="shared" si="7"/>
        <v>0</v>
      </c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</row>
    <row r="31" spans="2:56" s="43" customFormat="1">
      <c r="B31" s="35"/>
      <c r="C31" s="11" t="s">
        <v>583</v>
      </c>
      <c r="D31" s="10" t="s">
        <v>10</v>
      </c>
      <c r="E31" s="55">
        <v>2</v>
      </c>
      <c r="F31" s="12"/>
      <c r="G31" s="12">
        <f t="shared" si="4"/>
        <v>0</v>
      </c>
      <c r="H31" s="12"/>
      <c r="I31" s="12">
        <f t="shared" si="5"/>
        <v>0</v>
      </c>
      <c r="J31" s="12"/>
      <c r="K31" s="12">
        <f t="shared" si="6"/>
        <v>0</v>
      </c>
      <c r="L31" s="12">
        <f t="shared" si="7"/>
        <v>0</v>
      </c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</row>
    <row r="32" spans="2:56" s="43" customFormat="1">
      <c r="B32" s="35"/>
      <c r="C32" s="11" t="s">
        <v>174</v>
      </c>
      <c r="D32" s="10" t="s">
        <v>10</v>
      </c>
      <c r="E32" s="55">
        <v>19</v>
      </c>
      <c r="F32" s="12"/>
      <c r="G32" s="12">
        <f t="shared" si="4"/>
        <v>0</v>
      </c>
      <c r="H32" s="12"/>
      <c r="I32" s="12">
        <f t="shared" si="5"/>
        <v>0</v>
      </c>
      <c r="J32" s="12"/>
      <c r="K32" s="12">
        <f t="shared" si="6"/>
        <v>0</v>
      </c>
      <c r="L32" s="12">
        <f t="shared" si="7"/>
        <v>0</v>
      </c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</row>
    <row r="33" spans="2:56" s="43" customFormat="1">
      <c r="B33" s="35"/>
      <c r="C33" s="11" t="s">
        <v>584</v>
      </c>
      <c r="D33" s="10" t="s">
        <v>10</v>
      </c>
      <c r="E33" s="55">
        <v>4</v>
      </c>
      <c r="F33" s="12"/>
      <c r="G33" s="12">
        <f t="shared" si="4"/>
        <v>0</v>
      </c>
      <c r="H33" s="12"/>
      <c r="I33" s="12">
        <f t="shared" si="5"/>
        <v>0</v>
      </c>
      <c r="J33" s="12"/>
      <c r="K33" s="12">
        <f t="shared" si="6"/>
        <v>0</v>
      </c>
      <c r="L33" s="12">
        <f t="shared" si="7"/>
        <v>0</v>
      </c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</row>
    <row r="34" spans="2:56" s="43" customFormat="1">
      <c r="B34" s="35"/>
      <c r="C34" s="11" t="s">
        <v>175</v>
      </c>
      <c r="D34" s="10" t="s">
        <v>10</v>
      </c>
      <c r="E34" s="55">
        <v>2</v>
      </c>
      <c r="F34" s="12"/>
      <c r="G34" s="12">
        <f t="shared" si="4"/>
        <v>0</v>
      </c>
      <c r="H34" s="12"/>
      <c r="I34" s="12">
        <f t="shared" si="5"/>
        <v>0</v>
      </c>
      <c r="J34" s="12"/>
      <c r="K34" s="12">
        <f t="shared" si="6"/>
        <v>0</v>
      </c>
      <c r="L34" s="12">
        <f t="shared" si="7"/>
        <v>0</v>
      </c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</row>
    <row r="35" spans="2:56" s="43" customFormat="1">
      <c r="B35" s="35"/>
      <c r="C35" s="11" t="s">
        <v>176</v>
      </c>
      <c r="D35" s="10" t="s">
        <v>10</v>
      </c>
      <c r="E35" s="55">
        <v>16</v>
      </c>
      <c r="F35" s="12"/>
      <c r="G35" s="12">
        <f t="shared" si="4"/>
        <v>0</v>
      </c>
      <c r="H35" s="12"/>
      <c r="I35" s="12">
        <f t="shared" si="5"/>
        <v>0</v>
      </c>
      <c r="J35" s="12"/>
      <c r="K35" s="12">
        <f t="shared" si="6"/>
        <v>0</v>
      </c>
      <c r="L35" s="12">
        <f t="shared" si="7"/>
        <v>0</v>
      </c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</row>
    <row r="36" spans="2:56" s="43" customFormat="1">
      <c r="B36" s="35"/>
      <c r="C36" s="11" t="s">
        <v>585</v>
      </c>
      <c r="D36" s="10" t="s">
        <v>10</v>
      </c>
      <c r="E36" s="55">
        <v>1</v>
      </c>
      <c r="F36" s="12"/>
      <c r="G36" s="12">
        <f t="shared" si="4"/>
        <v>0</v>
      </c>
      <c r="H36" s="12"/>
      <c r="I36" s="12">
        <f t="shared" si="5"/>
        <v>0</v>
      </c>
      <c r="J36" s="12"/>
      <c r="K36" s="12">
        <f t="shared" si="6"/>
        <v>0</v>
      </c>
      <c r="L36" s="12">
        <f t="shared" si="7"/>
        <v>0</v>
      </c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</row>
    <row r="37" spans="2:56" s="43" customFormat="1">
      <c r="B37" s="35"/>
      <c r="C37" s="11" t="s">
        <v>586</v>
      </c>
      <c r="D37" s="10" t="s">
        <v>10</v>
      </c>
      <c r="E37" s="55">
        <v>1</v>
      </c>
      <c r="F37" s="12"/>
      <c r="G37" s="12">
        <f t="shared" si="4"/>
        <v>0</v>
      </c>
      <c r="H37" s="12"/>
      <c r="I37" s="12">
        <f t="shared" si="5"/>
        <v>0</v>
      </c>
      <c r="J37" s="12"/>
      <c r="K37" s="12">
        <f t="shared" si="6"/>
        <v>0</v>
      </c>
      <c r="L37" s="12">
        <f t="shared" si="7"/>
        <v>0</v>
      </c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</row>
    <row r="38" spans="2:56" s="43" customFormat="1">
      <c r="B38" s="35"/>
      <c r="C38" s="11" t="s">
        <v>177</v>
      </c>
      <c r="D38" s="10" t="s">
        <v>10</v>
      </c>
      <c r="E38" s="55">
        <v>3</v>
      </c>
      <c r="F38" s="12"/>
      <c r="G38" s="12">
        <f t="shared" si="4"/>
        <v>0</v>
      </c>
      <c r="H38" s="12"/>
      <c r="I38" s="12">
        <f t="shared" si="5"/>
        <v>0</v>
      </c>
      <c r="J38" s="12"/>
      <c r="K38" s="12">
        <f t="shared" si="6"/>
        <v>0</v>
      </c>
      <c r="L38" s="12">
        <f t="shared" si="7"/>
        <v>0</v>
      </c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</row>
    <row r="39" spans="2:56" s="43" customFormat="1">
      <c r="B39" s="35"/>
      <c r="C39" s="11" t="s">
        <v>178</v>
      </c>
      <c r="D39" s="10" t="s">
        <v>10</v>
      </c>
      <c r="E39" s="55">
        <v>13</v>
      </c>
      <c r="F39" s="12"/>
      <c r="G39" s="12">
        <f t="shared" si="4"/>
        <v>0</v>
      </c>
      <c r="H39" s="12"/>
      <c r="I39" s="12">
        <f t="shared" si="5"/>
        <v>0</v>
      </c>
      <c r="J39" s="12"/>
      <c r="K39" s="12">
        <f t="shared" si="6"/>
        <v>0</v>
      </c>
      <c r="L39" s="12">
        <f t="shared" si="7"/>
        <v>0</v>
      </c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</row>
    <row r="40" spans="2:56" s="43" customFormat="1">
      <c r="B40" s="35"/>
      <c r="C40" s="11" t="s">
        <v>587</v>
      </c>
      <c r="D40" s="10" t="s">
        <v>10</v>
      </c>
      <c r="E40" s="55">
        <v>1</v>
      </c>
      <c r="F40" s="12"/>
      <c r="G40" s="12">
        <f t="shared" si="4"/>
        <v>0</v>
      </c>
      <c r="H40" s="12"/>
      <c r="I40" s="12">
        <f t="shared" si="5"/>
        <v>0</v>
      </c>
      <c r="J40" s="12"/>
      <c r="K40" s="12">
        <f t="shared" si="6"/>
        <v>0</v>
      </c>
      <c r="L40" s="12">
        <f t="shared" si="7"/>
        <v>0</v>
      </c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</row>
    <row r="41" spans="2:56" s="43" customFormat="1">
      <c r="B41" s="35"/>
      <c r="C41" s="11" t="s">
        <v>588</v>
      </c>
      <c r="D41" s="10" t="s">
        <v>10</v>
      </c>
      <c r="E41" s="55">
        <v>2</v>
      </c>
      <c r="F41" s="12"/>
      <c r="G41" s="12">
        <f t="shared" si="4"/>
        <v>0</v>
      </c>
      <c r="H41" s="12"/>
      <c r="I41" s="12">
        <f t="shared" si="5"/>
        <v>0</v>
      </c>
      <c r="J41" s="12"/>
      <c r="K41" s="12">
        <f t="shared" si="6"/>
        <v>0</v>
      </c>
      <c r="L41" s="12">
        <f t="shared" si="7"/>
        <v>0</v>
      </c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</row>
    <row r="42" spans="2:56" s="43" customFormat="1">
      <c r="B42" s="35"/>
      <c r="C42" s="11" t="s">
        <v>179</v>
      </c>
      <c r="D42" s="10" t="s">
        <v>10</v>
      </c>
      <c r="E42" s="55">
        <v>11</v>
      </c>
      <c r="F42" s="12"/>
      <c r="G42" s="12">
        <f t="shared" si="4"/>
        <v>0</v>
      </c>
      <c r="H42" s="12"/>
      <c r="I42" s="12">
        <f t="shared" si="5"/>
        <v>0</v>
      </c>
      <c r="J42" s="12"/>
      <c r="K42" s="12">
        <f t="shared" si="6"/>
        <v>0</v>
      </c>
      <c r="L42" s="12">
        <f t="shared" si="7"/>
        <v>0</v>
      </c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</row>
    <row r="43" spans="2:56" s="43" customFormat="1">
      <c r="B43" s="35"/>
      <c r="C43" s="11" t="s">
        <v>180</v>
      </c>
      <c r="D43" s="10" t="s">
        <v>10</v>
      </c>
      <c r="E43" s="55">
        <v>2</v>
      </c>
      <c r="F43" s="12"/>
      <c r="G43" s="12">
        <f t="shared" si="4"/>
        <v>0</v>
      </c>
      <c r="H43" s="12"/>
      <c r="I43" s="12">
        <f t="shared" si="5"/>
        <v>0</v>
      </c>
      <c r="J43" s="12"/>
      <c r="K43" s="12">
        <f t="shared" si="6"/>
        <v>0</v>
      </c>
      <c r="L43" s="12">
        <f t="shared" si="7"/>
        <v>0</v>
      </c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</row>
    <row r="44" spans="2:56" s="43" customFormat="1">
      <c r="B44" s="35"/>
      <c r="C44" s="11" t="s">
        <v>589</v>
      </c>
      <c r="D44" s="10" t="s">
        <v>10</v>
      </c>
      <c r="E44" s="55">
        <v>1</v>
      </c>
      <c r="F44" s="12"/>
      <c r="G44" s="12">
        <f t="shared" si="4"/>
        <v>0</v>
      </c>
      <c r="H44" s="12"/>
      <c r="I44" s="12">
        <f t="shared" si="5"/>
        <v>0</v>
      </c>
      <c r="J44" s="12"/>
      <c r="K44" s="12">
        <f t="shared" si="6"/>
        <v>0</v>
      </c>
      <c r="L44" s="12">
        <f t="shared" si="7"/>
        <v>0</v>
      </c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</row>
    <row r="45" spans="2:56" s="43" customFormat="1">
      <c r="B45" s="35"/>
      <c r="C45" s="11" t="s">
        <v>590</v>
      </c>
      <c r="D45" s="10" t="s">
        <v>10</v>
      </c>
      <c r="E45" s="55">
        <v>1</v>
      </c>
      <c r="F45" s="12"/>
      <c r="G45" s="12">
        <f t="shared" si="4"/>
        <v>0</v>
      </c>
      <c r="H45" s="12"/>
      <c r="I45" s="12">
        <f t="shared" si="5"/>
        <v>0</v>
      </c>
      <c r="J45" s="12"/>
      <c r="K45" s="12">
        <f t="shared" si="6"/>
        <v>0</v>
      </c>
      <c r="L45" s="12">
        <f t="shared" si="7"/>
        <v>0</v>
      </c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</row>
    <row r="46" spans="2:56" s="43" customFormat="1">
      <c r="B46" s="35"/>
      <c r="C46" s="11" t="s">
        <v>181</v>
      </c>
      <c r="D46" s="10" t="s">
        <v>10</v>
      </c>
      <c r="E46" s="55">
        <v>1</v>
      </c>
      <c r="F46" s="12"/>
      <c r="G46" s="12">
        <f t="shared" si="4"/>
        <v>0</v>
      </c>
      <c r="H46" s="12"/>
      <c r="I46" s="12">
        <f t="shared" si="5"/>
        <v>0</v>
      </c>
      <c r="J46" s="12"/>
      <c r="K46" s="12">
        <f t="shared" si="6"/>
        <v>0</v>
      </c>
      <c r="L46" s="12">
        <f t="shared" si="7"/>
        <v>0</v>
      </c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</row>
    <row r="47" spans="2:56" s="43" customFormat="1">
      <c r="B47" s="35"/>
      <c r="C47" s="11" t="s">
        <v>182</v>
      </c>
      <c r="D47" s="10" t="s">
        <v>10</v>
      </c>
      <c r="E47" s="55">
        <v>1</v>
      </c>
      <c r="F47" s="12"/>
      <c r="G47" s="12">
        <f t="shared" si="4"/>
        <v>0</v>
      </c>
      <c r="H47" s="12"/>
      <c r="I47" s="12">
        <f t="shared" si="5"/>
        <v>0</v>
      </c>
      <c r="J47" s="12"/>
      <c r="K47" s="12">
        <f t="shared" si="6"/>
        <v>0</v>
      </c>
      <c r="L47" s="12">
        <f t="shared" si="7"/>
        <v>0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</row>
    <row r="48" spans="2:56" s="43" customFormat="1">
      <c r="B48" s="35"/>
      <c r="C48" s="11" t="s">
        <v>591</v>
      </c>
      <c r="D48" s="10" t="s">
        <v>10</v>
      </c>
      <c r="E48" s="55">
        <v>2</v>
      </c>
      <c r="F48" s="12"/>
      <c r="G48" s="12">
        <f t="shared" si="4"/>
        <v>0</v>
      </c>
      <c r="H48" s="12"/>
      <c r="I48" s="12">
        <f t="shared" si="5"/>
        <v>0</v>
      </c>
      <c r="J48" s="12"/>
      <c r="K48" s="12">
        <f t="shared" si="6"/>
        <v>0</v>
      </c>
      <c r="L48" s="12">
        <f t="shared" si="7"/>
        <v>0</v>
      </c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</row>
    <row r="49" spans="2:56" s="43" customFormat="1">
      <c r="B49" s="35"/>
      <c r="C49" s="11" t="s">
        <v>591</v>
      </c>
      <c r="D49" s="10" t="s">
        <v>10</v>
      </c>
      <c r="E49" s="55">
        <v>2</v>
      </c>
      <c r="F49" s="12"/>
      <c r="G49" s="12">
        <f t="shared" si="4"/>
        <v>0</v>
      </c>
      <c r="H49" s="12"/>
      <c r="I49" s="12">
        <f t="shared" si="5"/>
        <v>0</v>
      </c>
      <c r="J49" s="12"/>
      <c r="K49" s="12">
        <f t="shared" si="6"/>
        <v>0</v>
      </c>
      <c r="L49" s="12">
        <f t="shared" si="7"/>
        <v>0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</row>
    <row r="50" spans="2:56" s="43" customFormat="1">
      <c r="B50" s="35"/>
      <c r="C50" s="11" t="s">
        <v>592</v>
      </c>
      <c r="D50" s="10" t="s">
        <v>10</v>
      </c>
      <c r="E50" s="55">
        <v>1</v>
      </c>
      <c r="F50" s="12"/>
      <c r="G50" s="12">
        <f t="shared" si="4"/>
        <v>0</v>
      </c>
      <c r="H50" s="12"/>
      <c r="I50" s="12">
        <f t="shared" si="5"/>
        <v>0</v>
      </c>
      <c r="J50" s="12"/>
      <c r="K50" s="12">
        <f t="shared" si="6"/>
        <v>0</v>
      </c>
      <c r="L50" s="12">
        <f t="shared" si="7"/>
        <v>0</v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</row>
    <row r="51" spans="2:56" s="43" customFormat="1">
      <c r="B51" s="35"/>
      <c r="C51" s="11" t="s">
        <v>593</v>
      </c>
      <c r="D51" s="10" t="s">
        <v>10</v>
      </c>
      <c r="E51" s="55">
        <v>1</v>
      </c>
      <c r="F51" s="12"/>
      <c r="G51" s="12">
        <f t="shared" si="4"/>
        <v>0</v>
      </c>
      <c r="H51" s="12"/>
      <c r="I51" s="12">
        <f t="shared" si="5"/>
        <v>0</v>
      </c>
      <c r="J51" s="12"/>
      <c r="K51" s="12">
        <f t="shared" si="6"/>
        <v>0</v>
      </c>
      <c r="L51" s="12">
        <f t="shared" si="7"/>
        <v>0</v>
      </c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</row>
    <row r="52" spans="2:56" s="43" customFormat="1">
      <c r="B52" s="35"/>
      <c r="C52" s="11" t="s">
        <v>183</v>
      </c>
      <c r="D52" s="10" t="s">
        <v>10</v>
      </c>
      <c r="E52" s="55">
        <v>1</v>
      </c>
      <c r="F52" s="12"/>
      <c r="G52" s="12">
        <f t="shared" si="4"/>
        <v>0</v>
      </c>
      <c r="H52" s="12"/>
      <c r="I52" s="12">
        <f t="shared" si="5"/>
        <v>0</v>
      </c>
      <c r="J52" s="12"/>
      <c r="K52" s="12">
        <f t="shared" si="6"/>
        <v>0</v>
      </c>
      <c r="L52" s="12">
        <f t="shared" si="7"/>
        <v>0</v>
      </c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</row>
    <row r="53" spans="2:56" s="43" customFormat="1">
      <c r="B53" s="35"/>
      <c r="C53" s="11" t="s">
        <v>184</v>
      </c>
      <c r="D53" s="10" t="s">
        <v>10</v>
      </c>
      <c r="E53" s="55">
        <v>25</v>
      </c>
      <c r="F53" s="12"/>
      <c r="G53" s="12">
        <f t="shared" si="4"/>
        <v>0</v>
      </c>
      <c r="H53" s="12"/>
      <c r="I53" s="12">
        <f t="shared" si="5"/>
        <v>0</v>
      </c>
      <c r="J53" s="12"/>
      <c r="K53" s="12">
        <f t="shared" si="6"/>
        <v>0</v>
      </c>
      <c r="L53" s="12">
        <f t="shared" si="7"/>
        <v>0</v>
      </c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</row>
    <row r="54" spans="2:56" s="43" customFormat="1">
      <c r="B54" s="35"/>
      <c r="C54" s="11" t="s">
        <v>594</v>
      </c>
      <c r="D54" s="10" t="s">
        <v>10</v>
      </c>
      <c r="E54" s="55">
        <v>1</v>
      </c>
      <c r="F54" s="12"/>
      <c r="G54" s="12">
        <f t="shared" si="4"/>
        <v>0</v>
      </c>
      <c r="H54" s="12"/>
      <c r="I54" s="12">
        <f t="shared" si="5"/>
        <v>0</v>
      </c>
      <c r="J54" s="12"/>
      <c r="K54" s="12">
        <f t="shared" si="6"/>
        <v>0</v>
      </c>
      <c r="L54" s="12">
        <f t="shared" si="7"/>
        <v>0</v>
      </c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</row>
    <row r="55" spans="2:56" s="43" customFormat="1">
      <c r="B55" s="35"/>
      <c r="C55" s="11" t="s">
        <v>185</v>
      </c>
      <c r="D55" s="10" t="s">
        <v>10</v>
      </c>
      <c r="E55" s="55">
        <v>8</v>
      </c>
      <c r="F55" s="12"/>
      <c r="G55" s="12">
        <f t="shared" si="4"/>
        <v>0</v>
      </c>
      <c r="H55" s="12"/>
      <c r="I55" s="12">
        <f t="shared" si="5"/>
        <v>0</v>
      </c>
      <c r="J55" s="12"/>
      <c r="K55" s="12">
        <f t="shared" si="6"/>
        <v>0</v>
      </c>
      <c r="L55" s="12">
        <f t="shared" si="7"/>
        <v>0</v>
      </c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</row>
    <row r="56" spans="2:56" s="43" customFormat="1">
      <c r="B56" s="35"/>
      <c r="C56" s="11" t="s">
        <v>595</v>
      </c>
      <c r="D56" s="10" t="s">
        <v>10</v>
      </c>
      <c r="E56" s="55">
        <v>2</v>
      </c>
      <c r="F56" s="12"/>
      <c r="G56" s="12">
        <f t="shared" si="4"/>
        <v>0</v>
      </c>
      <c r="H56" s="12"/>
      <c r="I56" s="12">
        <f t="shared" si="5"/>
        <v>0</v>
      </c>
      <c r="J56" s="12"/>
      <c r="K56" s="12">
        <f t="shared" si="6"/>
        <v>0</v>
      </c>
      <c r="L56" s="12">
        <f t="shared" si="7"/>
        <v>0</v>
      </c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</row>
    <row r="57" spans="2:56" s="43" customFormat="1">
      <c r="B57" s="35"/>
      <c r="C57" s="11" t="s">
        <v>186</v>
      </c>
      <c r="D57" s="10" t="s">
        <v>10</v>
      </c>
      <c r="E57" s="55">
        <v>38</v>
      </c>
      <c r="F57" s="12"/>
      <c r="G57" s="12">
        <f t="shared" si="4"/>
        <v>0</v>
      </c>
      <c r="H57" s="12"/>
      <c r="I57" s="12">
        <f t="shared" si="5"/>
        <v>0</v>
      </c>
      <c r="J57" s="12"/>
      <c r="K57" s="12">
        <f t="shared" si="6"/>
        <v>0</v>
      </c>
      <c r="L57" s="12">
        <f t="shared" si="7"/>
        <v>0</v>
      </c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</row>
    <row r="58" spans="2:56" s="43" customFormat="1">
      <c r="B58" s="35"/>
      <c r="C58" s="11" t="s">
        <v>596</v>
      </c>
      <c r="D58" s="10" t="s">
        <v>10</v>
      </c>
      <c r="E58" s="55">
        <v>1</v>
      </c>
      <c r="F58" s="12"/>
      <c r="G58" s="12">
        <f t="shared" si="4"/>
        <v>0</v>
      </c>
      <c r="H58" s="12"/>
      <c r="I58" s="12">
        <f t="shared" si="5"/>
        <v>0</v>
      </c>
      <c r="J58" s="12"/>
      <c r="K58" s="12">
        <f t="shared" si="6"/>
        <v>0</v>
      </c>
      <c r="L58" s="12">
        <f t="shared" si="7"/>
        <v>0</v>
      </c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</row>
    <row r="59" spans="2:56" s="43" customFormat="1">
      <c r="B59" s="35"/>
      <c r="C59" s="11" t="s">
        <v>187</v>
      </c>
      <c r="D59" s="10" t="s">
        <v>10</v>
      </c>
      <c r="E59" s="55">
        <v>14</v>
      </c>
      <c r="F59" s="12"/>
      <c r="G59" s="12">
        <f t="shared" si="4"/>
        <v>0</v>
      </c>
      <c r="H59" s="12"/>
      <c r="I59" s="12">
        <f t="shared" si="5"/>
        <v>0</v>
      </c>
      <c r="J59" s="12"/>
      <c r="K59" s="12">
        <f t="shared" si="6"/>
        <v>0</v>
      </c>
      <c r="L59" s="12">
        <f t="shared" si="7"/>
        <v>0</v>
      </c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</row>
    <row r="60" spans="2:56" s="43" customFormat="1">
      <c r="B60" s="35"/>
      <c r="C60" s="11" t="s">
        <v>597</v>
      </c>
      <c r="D60" s="10" t="s">
        <v>10</v>
      </c>
      <c r="E60" s="55">
        <v>1</v>
      </c>
      <c r="F60" s="12"/>
      <c r="G60" s="12">
        <f t="shared" si="4"/>
        <v>0</v>
      </c>
      <c r="H60" s="12"/>
      <c r="I60" s="12">
        <f t="shared" si="5"/>
        <v>0</v>
      </c>
      <c r="J60" s="12"/>
      <c r="K60" s="12">
        <f t="shared" si="6"/>
        <v>0</v>
      </c>
      <c r="L60" s="12">
        <f t="shared" si="7"/>
        <v>0</v>
      </c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</row>
    <row r="61" spans="2:56" s="43" customFormat="1">
      <c r="B61" s="35"/>
      <c r="C61" s="11" t="s">
        <v>598</v>
      </c>
      <c r="D61" s="10" t="s">
        <v>10</v>
      </c>
      <c r="E61" s="55">
        <v>11</v>
      </c>
      <c r="F61" s="12"/>
      <c r="G61" s="12">
        <f t="shared" si="4"/>
        <v>0</v>
      </c>
      <c r="H61" s="12"/>
      <c r="I61" s="12">
        <f t="shared" si="5"/>
        <v>0</v>
      </c>
      <c r="J61" s="12"/>
      <c r="K61" s="12">
        <f t="shared" si="6"/>
        <v>0</v>
      </c>
      <c r="L61" s="12">
        <f t="shared" si="7"/>
        <v>0</v>
      </c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</row>
    <row r="62" spans="2:56" s="43" customFormat="1">
      <c r="B62" s="35"/>
      <c r="C62" s="11" t="s">
        <v>188</v>
      </c>
      <c r="D62" s="10" t="s">
        <v>10</v>
      </c>
      <c r="E62" s="55">
        <v>6</v>
      </c>
      <c r="F62" s="12"/>
      <c r="G62" s="12">
        <f t="shared" si="4"/>
        <v>0</v>
      </c>
      <c r="H62" s="12"/>
      <c r="I62" s="12">
        <f t="shared" si="5"/>
        <v>0</v>
      </c>
      <c r="J62" s="12"/>
      <c r="K62" s="12">
        <f t="shared" si="6"/>
        <v>0</v>
      </c>
      <c r="L62" s="12">
        <f t="shared" si="7"/>
        <v>0</v>
      </c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</row>
    <row r="63" spans="2:56" s="43" customFormat="1">
      <c r="B63" s="35"/>
      <c r="C63" s="11" t="s">
        <v>189</v>
      </c>
      <c r="D63" s="10" t="s">
        <v>10</v>
      </c>
      <c r="E63" s="55">
        <v>1100</v>
      </c>
      <c r="F63" s="12"/>
      <c r="G63" s="12">
        <f t="shared" si="4"/>
        <v>0</v>
      </c>
      <c r="H63" s="12"/>
      <c r="I63" s="12">
        <f t="shared" si="5"/>
        <v>0</v>
      </c>
      <c r="J63" s="12"/>
      <c r="K63" s="12">
        <f t="shared" si="6"/>
        <v>0</v>
      </c>
      <c r="L63" s="12">
        <f t="shared" si="7"/>
        <v>0</v>
      </c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</row>
    <row r="64" spans="2:56" s="43" customFormat="1">
      <c r="B64" s="35"/>
      <c r="C64" s="11" t="s">
        <v>599</v>
      </c>
      <c r="D64" s="10" t="s">
        <v>10</v>
      </c>
      <c r="E64" s="55">
        <v>14</v>
      </c>
      <c r="F64" s="12"/>
      <c r="G64" s="12">
        <f t="shared" si="4"/>
        <v>0</v>
      </c>
      <c r="H64" s="12"/>
      <c r="I64" s="12">
        <f t="shared" si="5"/>
        <v>0</v>
      </c>
      <c r="J64" s="12"/>
      <c r="K64" s="12">
        <f t="shared" si="6"/>
        <v>0</v>
      </c>
      <c r="L64" s="12">
        <f t="shared" si="7"/>
        <v>0</v>
      </c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</row>
    <row r="65" spans="2:56" s="43" customFormat="1">
      <c r="B65" s="51"/>
      <c r="C65" s="52" t="s">
        <v>190</v>
      </c>
      <c r="D65" s="52"/>
      <c r="E65" s="53"/>
      <c r="F65" s="54"/>
      <c r="G65" s="53"/>
      <c r="H65" s="53"/>
      <c r="I65" s="53"/>
      <c r="J65" s="53"/>
      <c r="K65" s="53"/>
      <c r="L65" s="53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</row>
    <row r="66" spans="2:56" s="43" customFormat="1">
      <c r="B66" s="35"/>
      <c r="C66" s="11" t="s">
        <v>620</v>
      </c>
      <c r="D66" s="10" t="s">
        <v>160</v>
      </c>
      <c r="E66" s="55">
        <v>600</v>
      </c>
      <c r="F66" s="12"/>
      <c r="G66" s="12">
        <f t="shared" ref="G66:G68" si="8">E66*F66</f>
        <v>0</v>
      </c>
      <c r="H66" s="12"/>
      <c r="I66" s="12">
        <f t="shared" ref="I66:I68" si="9">H66*E66</f>
        <v>0</v>
      </c>
      <c r="J66" s="12"/>
      <c r="K66" s="12">
        <f t="shared" ref="K66:K68" si="10">J66*E66</f>
        <v>0</v>
      </c>
      <c r="L66" s="12">
        <f t="shared" ref="L66:L68" si="11">K66+I66+G66</f>
        <v>0</v>
      </c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</row>
    <row r="67" spans="2:56" s="43" customFormat="1">
      <c r="B67" s="35"/>
      <c r="C67" s="11" t="s">
        <v>619</v>
      </c>
      <c r="D67" s="10" t="s">
        <v>160</v>
      </c>
      <c r="E67" s="55">
        <v>600</v>
      </c>
      <c r="F67" s="12"/>
      <c r="G67" s="12">
        <f t="shared" ref="G67" si="12">E67*F67</f>
        <v>0</v>
      </c>
      <c r="H67" s="12"/>
      <c r="I67" s="12">
        <f t="shared" ref="I67" si="13">H67*E67</f>
        <v>0</v>
      </c>
      <c r="J67" s="12"/>
      <c r="K67" s="12">
        <f t="shared" ref="K67" si="14">J67*E67</f>
        <v>0</v>
      </c>
      <c r="L67" s="12">
        <f t="shared" ref="L67" si="15">K67+I67+G67</f>
        <v>0</v>
      </c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</row>
    <row r="68" spans="2:56" s="43" customFormat="1">
      <c r="B68" s="35"/>
      <c r="C68" s="11" t="s">
        <v>618</v>
      </c>
      <c r="D68" s="10" t="s">
        <v>160</v>
      </c>
      <c r="E68" s="55">
        <v>350</v>
      </c>
      <c r="F68" s="12"/>
      <c r="G68" s="12">
        <f t="shared" si="8"/>
        <v>0</v>
      </c>
      <c r="H68" s="12"/>
      <c r="I68" s="12">
        <f t="shared" si="9"/>
        <v>0</v>
      </c>
      <c r="J68" s="12"/>
      <c r="K68" s="12">
        <f t="shared" si="10"/>
        <v>0</v>
      </c>
      <c r="L68" s="12">
        <f t="shared" si="11"/>
        <v>0</v>
      </c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</row>
    <row r="69" spans="2:56" s="43" customFormat="1">
      <c r="B69" s="51"/>
      <c r="C69" s="52" t="s">
        <v>191</v>
      </c>
      <c r="D69" s="52"/>
      <c r="E69" s="53"/>
      <c r="F69" s="54"/>
      <c r="G69" s="53"/>
      <c r="H69" s="53"/>
      <c r="I69" s="53"/>
      <c r="J69" s="53"/>
      <c r="K69" s="53"/>
      <c r="L69" s="53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</row>
    <row r="70" spans="2:56" s="43" customFormat="1">
      <c r="B70" s="35"/>
      <c r="C70" s="11" t="s">
        <v>192</v>
      </c>
      <c r="D70" s="10" t="s">
        <v>10</v>
      </c>
      <c r="E70" s="55">
        <v>12</v>
      </c>
      <c r="F70" s="12"/>
      <c r="G70" s="12">
        <f t="shared" ref="G70:G72" si="16">E70*F70</f>
        <v>0</v>
      </c>
      <c r="H70" s="12"/>
      <c r="I70" s="12">
        <f t="shared" ref="I70:I72" si="17">H70*E70</f>
        <v>0</v>
      </c>
      <c r="J70" s="12"/>
      <c r="K70" s="12">
        <f t="shared" ref="K70:K72" si="18">J70*E70</f>
        <v>0</v>
      </c>
      <c r="L70" s="12">
        <f t="shared" ref="L70:L72" si="19">K70+I70+G70</f>
        <v>0</v>
      </c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</row>
    <row r="71" spans="2:56" s="43" customFormat="1">
      <c r="B71" s="35"/>
      <c r="C71" s="11" t="s">
        <v>193</v>
      </c>
      <c r="D71" s="10" t="s">
        <v>10</v>
      </c>
      <c r="E71" s="55">
        <v>95</v>
      </c>
      <c r="F71" s="12"/>
      <c r="G71" s="12">
        <f t="shared" si="16"/>
        <v>0</v>
      </c>
      <c r="H71" s="12"/>
      <c r="I71" s="12">
        <f t="shared" si="17"/>
        <v>0</v>
      </c>
      <c r="J71" s="12"/>
      <c r="K71" s="12">
        <f t="shared" si="18"/>
        <v>0</v>
      </c>
      <c r="L71" s="12">
        <f t="shared" si="19"/>
        <v>0</v>
      </c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</row>
    <row r="72" spans="2:56" s="43" customFormat="1">
      <c r="B72" s="35"/>
      <c r="C72" s="11" t="s">
        <v>194</v>
      </c>
      <c r="D72" s="10" t="s">
        <v>10</v>
      </c>
      <c r="E72" s="55">
        <v>63</v>
      </c>
      <c r="F72" s="12"/>
      <c r="G72" s="12">
        <f t="shared" si="16"/>
        <v>0</v>
      </c>
      <c r="H72" s="12"/>
      <c r="I72" s="12">
        <f t="shared" si="17"/>
        <v>0</v>
      </c>
      <c r="J72" s="12"/>
      <c r="K72" s="12">
        <f t="shared" si="18"/>
        <v>0</v>
      </c>
      <c r="L72" s="12">
        <f t="shared" si="19"/>
        <v>0</v>
      </c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</row>
    <row r="73" spans="2:56" s="43" customFormat="1">
      <c r="B73" s="51"/>
      <c r="C73" s="52" t="s">
        <v>195</v>
      </c>
      <c r="D73" s="52"/>
      <c r="E73" s="53"/>
      <c r="F73" s="54"/>
      <c r="G73" s="53"/>
      <c r="H73" s="53"/>
      <c r="I73" s="53"/>
      <c r="J73" s="53"/>
      <c r="K73" s="53"/>
      <c r="L73" s="53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</row>
    <row r="74" spans="2:56" s="43" customFormat="1">
      <c r="B74" s="35"/>
      <c r="C74" s="11" t="s">
        <v>600</v>
      </c>
      <c r="D74" s="10" t="s">
        <v>10</v>
      </c>
      <c r="E74" s="55">
        <v>152</v>
      </c>
      <c r="F74" s="12"/>
      <c r="G74" s="12">
        <f t="shared" ref="G74:G83" si="20">E74*F74</f>
        <v>0</v>
      </c>
      <c r="H74" s="12"/>
      <c r="I74" s="12">
        <f t="shared" ref="I74:I83" si="21">H74*E74</f>
        <v>0</v>
      </c>
      <c r="J74" s="12"/>
      <c r="K74" s="12">
        <f t="shared" ref="K74:K83" si="22">J74*E74</f>
        <v>0</v>
      </c>
      <c r="L74" s="12">
        <f t="shared" ref="L74:L83" si="23">K74+I74+G74</f>
        <v>0</v>
      </c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</row>
    <row r="75" spans="2:56" s="43" customFormat="1">
      <c r="B75" s="35"/>
      <c r="C75" s="11" t="s">
        <v>601</v>
      </c>
      <c r="D75" s="10" t="s">
        <v>10</v>
      </c>
      <c r="E75" s="55">
        <v>76</v>
      </c>
      <c r="F75" s="12"/>
      <c r="G75" s="12">
        <f t="shared" si="20"/>
        <v>0</v>
      </c>
      <c r="H75" s="12"/>
      <c r="I75" s="12">
        <f t="shared" si="21"/>
        <v>0</v>
      </c>
      <c r="J75" s="12"/>
      <c r="K75" s="12">
        <f t="shared" si="22"/>
        <v>0</v>
      </c>
      <c r="L75" s="12">
        <f t="shared" si="23"/>
        <v>0</v>
      </c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</row>
    <row r="76" spans="2:56" s="43" customFormat="1">
      <c r="B76" s="35"/>
      <c r="C76" s="11" t="s">
        <v>602</v>
      </c>
      <c r="D76" s="10" t="s">
        <v>10</v>
      </c>
      <c r="E76" s="55">
        <v>4</v>
      </c>
      <c r="F76" s="12"/>
      <c r="G76" s="12">
        <f t="shared" si="20"/>
        <v>0</v>
      </c>
      <c r="H76" s="12"/>
      <c r="I76" s="12">
        <f t="shared" si="21"/>
        <v>0</v>
      </c>
      <c r="J76" s="12"/>
      <c r="K76" s="12">
        <f t="shared" si="22"/>
        <v>0</v>
      </c>
      <c r="L76" s="12">
        <f t="shared" si="23"/>
        <v>0</v>
      </c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</row>
    <row r="77" spans="2:56" s="43" customFormat="1">
      <c r="B77" s="35"/>
      <c r="C77" s="11" t="s">
        <v>196</v>
      </c>
      <c r="D77" s="10" t="s">
        <v>10</v>
      </c>
      <c r="E77" s="55">
        <v>52</v>
      </c>
      <c r="F77" s="12"/>
      <c r="G77" s="12">
        <f t="shared" si="20"/>
        <v>0</v>
      </c>
      <c r="H77" s="12"/>
      <c r="I77" s="12">
        <f t="shared" si="21"/>
        <v>0</v>
      </c>
      <c r="J77" s="12"/>
      <c r="K77" s="12">
        <f t="shared" si="22"/>
        <v>0</v>
      </c>
      <c r="L77" s="12">
        <f t="shared" si="23"/>
        <v>0</v>
      </c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</row>
    <row r="78" spans="2:56" s="43" customFormat="1">
      <c r="B78" s="35"/>
      <c r="C78" s="11" t="s">
        <v>603</v>
      </c>
      <c r="D78" s="10" t="s">
        <v>10</v>
      </c>
      <c r="E78" s="55">
        <v>46</v>
      </c>
      <c r="F78" s="12"/>
      <c r="G78" s="12">
        <f t="shared" si="20"/>
        <v>0</v>
      </c>
      <c r="H78" s="12"/>
      <c r="I78" s="12">
        <f t="shared" si="21"/>
        <v>0</v>
      </c>
      <c r="J78" s="12"/>
      <c r="K78" s="12">
        <f t="shared" si="22"/>
        <v>0</v>
      </c>
      <c r="L78" s="12">
        <f t="shared" si="23"/>
        <v>0</v>
      </c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</row>
    <row r="79" spans="2:56" s="43" customFormat="1">
      <c r="B79" s="35"/>
      <c r="C79" s="11" t="s">
        <v>604</v>
      </c>
      <c r="D79" s="10" t="s">
        <v>10</v>
      </c>
      <c r="E79" s="55">
        <v>36</v>
      </c>
      <c r="F79" s="12"/>
      <c r="G79" s="12">
        <f t="shared" si="20"/>
        <v>0</v>
      </c>
      <c r="H79" s="12"/>
      <c r="I79" s="12">
        <f t="shared" si="21"/>
        <v>0</v>
      </c>
      <c r="J79" s="12"/>
      <c r="K79" s="12">
        <f t="shared" si="22"/>
        <v>0</v>
      </c>
      <c r="L79" s="12">
        <f t="shared" si="23"/>
        <v>0</v>
      </c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</row>
    <row r="80" spans="2:56" s="43" customFormat="1">
      <c r="B80" s="35"/>
      <c r="C80" s="11" t="s">
        <v>605</v>
      </c>
      <c r="D80" s="10" t="s">
        <v>10</v>
      </c>
      <c r="E80" s="55">
        <v>11</v>
      </c>
      <c r="F80" s="12"/>
      <c r="G80" s="12">
        <f t="shared" si="20"/>
        <v>0</v>
      </c>
      <c r="H80" s="12"/>
      <c r="I80" s="12">
        <f t="shared" si="21"/>
        <v>0</v>
      </c>
      <c r="J80" s="12"/>
      <c r="K80" s="12">
        <f t="shared" si="22"/>
        <v>0</v>
      </c>
      <c r="L80" s="12">
        <f t="shared" si="23"/>
        <v>0</v>
      </c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</row>
    <row r="81" spans="2:56" s="43" customFormat="1">
      <c r="B81" s="35"/>
      <c r="C81" s="11" t="s">
        <v>197</v>
      </c>
      <c r="D81" s="10" t="s">
        <v>10</v>
      </c>
      <c r="E81" s="55">
        <v>21</v>
      </c>
      <c r="F81" s="12"/>
      <c r="G81" s="12">
        <f t="shared" si="20"/>
        <v>0</v>
      </c>
      <c r="H81" s="12"/>
      <c r="I81" s="12">
        <f t="shared" si="21"/>
        <v>0</v>
      </c>
      <c r="J81" s="12"/>
      <c r="K81" s="12">
        <f t="shared" si="22"/>
        <v>0</v>
      </c>
      <c r="L81" s="12">
        <f t="shared" si="23"/>
        <v>0</v>
      </c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</row>
    <row r="82" spans="2:56" s="43" customFormat="1">
      <c r="B82" s="35"/>
      <c r="C82" s="11" t="s">
        <v>198</v>
      </c>
      <c r="D82" s="10" t="s">
        <v>10</v>
      </c>
      <c r="E82" s="55">
        <v>60</v>
      </c>
      <c r="F82" s="12"/>
      <c r="G82" s="12">
        <f t="shared" si="20"/>
        <v>0</v>
      </c>
      <c r="H82" s="12"/>
      <c r="I82" s="12">
        <f t="shared" si="21"/>
        <v>0</v>
      </c>
      <c r="J82" s="12"/>
      <c r="K82" s="12">
        <f t="shared" si="22"/>
        <v>0</v>
      </c>
      <c r="L82" s="12">
        <f t="shared" si="23"/>
        <v>0</v>
      </c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</row>
    <row r="83" spans="2:56" s="43" customFormat="1">
      <c r="B83" s="35"/>
      <c r="C83" s="11" t="s">
        <v>606</v>
      </c>
      <c r="D83" s="10" t="s">
        <v>10</v>
      </c>
      <c r="E83" s="55">
        <v>79</v>
      </c>
      <c r="F83" s="12"/>
      <c r="G83" s="12">
        <f t="shared" si="20"/>
        <v>0</v>
      </c>
      <c r="H83" s="12"/>
      <c r="I83" s="12">
        <f t="shared" si="21"/>
        <v>0</v>
      </c>
      <c r="J83" s="12"/>
      <c r="K83" s="12">
        <f t="shared" si="22"/>
        <v>0</v>
      </c>
      <c r="L83" s="12">
        <f t="shared" si="23"/>
        <v>0</v>
      </c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</row>
    <row r="84" spans="2:56" s="43" customFormat="1">
      <c r="B84" s="51"/>
      <c r="C84" s="52" t="s">
        <v>199</v>
      </c>
      <c r="D84" s="52"/>
      <c r="E84" s="53"/>
      <c r="F84" s="54"/>
      <c r="G84" s="53"/>
      <c r="H84" s="53"/>
      <c r="I84" s="53"/>
      <c r="J84" s="53"/>
      <c r="K84" s="53"/>
      <c r="L84" s="53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</row>
    <row r="85" spans="2:56" s="43" customFormat="1">
      <c r="B85" s="51"/>
      <c r="C85" s="52" t="s">
        <v>610</v>
      </c>
      <c r="D85" s="52"/>
      <c r="E85" s="53"/>
      <c r="F85" s="54"/>
      <c r="G85" s="53"/>
      <c r="H85" s="53"/>
      <c r="I85" s="53"/>
      <c r="J85" s="53"/>
      <c r="K85" s="53"/>
      <c r="L85" s="53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</row>
    <row r="86" spans="2:56" s="43" customFormat="1">
      <c r="B86" s="35"/>
      <c r="C86" s="11" t="s">
        <v>200</v>
      </c>
      <c r="D86" s="10" t="s">
        <v>20</v>
      </c>
      <c r="E86" s="55">
        <v>1</v>
      </c>
      <c r="F86" s="12"/>
      <c r="G86" s="12">
        <f t="shared" ref="G86:G101" si="24">E86*F86</f>
        <v>0</v>
      </c>
      <c r="H86" s="12"/>
      <c r="I86" s="12">
        <f t="shared" ref="I86:I101" si="25">H86*E86</f>
        <v>0</v>
      </c>
      <c r="J86" s="12"/>
      <c r="K86" s="12">
        <f t="shared" ref="K86:K101" si="26">J86*E86</f>
        <v>0</v>
      </c>
      <c r="L86" s="12">
        <f t="shared" ref="L86:L101" si="27">K86+I86+G86</f>
        <v>0</v>
      </c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</row>
    <row r="87" spans="2:56" s="43" customFormat="1">
      <c r="B87" s="35"/>
      <c r="C87" s="11" t="s">
        <v>611</v>
      </c>
      <c r="D87" s="10" t="s">
        <v>10</v>
      </c>
      <c r="E87" s="55">
        <v>1</v>
      </c>
      <c r="F87" s="12"/>
      <c r="G87" s="12">
        <f t="shared" si="24"/>
        <v>0</v>
      </c>
      <c r="H87" s="12"/>
      <c r="I87" s="12">
        <f t="shared" si="25"/>
        <v>0</v>
      </c>
      <c r="J87" s="12"/>
      <c r="K87" s="12">
        <f t="shared" si="26"/>
        <v>0</v>
      </c>
      <c r="L87" s="12">
        <f t="shared" si="27"/>
        <v>0</v>
      </c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</row>
    <row r="88" spans="2:56" s="43" customFormat="1">
      <c r="B88" s="35"/>
      <c r="C88" s="11" t="s">
        <v>214</v>
      </c>
      <c r="D88" s="10" t="s">
        <v>10</v>
      </c>
      <c r="E88" s="55">
        <v>18</v>
      </c>
      <c r="F88" s="12"/>
      <c r="G88" s="12">
        <f t="shared" si="24"/>
        <v>0</v>
      </c>
      <c r="H88" s="12"/>
      <c r="I88" s="12">
        <f t="shared" si="25"/>
        <v>0</v>
      </c>
      <c r="J88" s="12"/>
      <c r="K88" s="12">
        <f t="shared" si="26"/>
        <v>0</v>
      </c>
      <c r="L88" s="12">
        <f t="shared" si="27"/>
        <v>0</v>
      </c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</row>
    <row r="89" spans="2:56" s="43" customFormat="1">
      <c r="B89" s="35"/>
      <c r="C89" s="11" t="s">
        <v>220</v>
      </c>
      <c r="D89" s="10" t="s">
        <v>10</v>
      </c>
      <c r="E89" s="55">
        <v>3</v>
      </c>
      <c r="F89" s="12"/>
      <c r="G89" s="12">
        <f t="shared" si="24"/>
        <v>0</v>
      </c>
      <c r="H89" s="12"/>
      <c r="I89" s="12">
        <f t="shared" si="25"/>
        <v>0</v>
      </c>
      <c r="J89" s="12"/>
      <c r="K89" s="12">
        <f t="shared" si="26"/>
        <v>0</v>
      </c>
      <c r="L89" s="12">
        <f t="shared" si="27"/>
        <v>0</v>
      </c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</row>
    <row r="90" spans="2:56" s="43" customFormat="1">
      <c r="B90" s="35"/>
      <c r="C90" s="11" t="s">
        <v>204</v>
      </c>
      <c r="D90" s="10" t="s">
        <v>10</v>
      </c>
      <c r="E90" s="55">
        <v>14</v>
      </c>
      <c r="F90" s="12"/>
      <c r="G90" s="12">
        <f t="shared" si="24"/>
        <v>0</v>
      </c>
      <c r="H90" s="12"/>
      <c r="I90" s="12">
        <f t="shared" si="25"/>
        <v>0</v>
      </c>
      <c r="J90" s="12"/>
      <c r="K90" s="12">
        <f t="shared" si="26"/>
        <v>0</v>
      </c>
      <c r="L90" s="12">
        <f t="shared" si="27"/>
        <v>0</v>
      </c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</row>
    <row r="91" spans="2:56" s="43" customFormat="1">
      <c r="B91" s="35"/>
      <c r="C91" s="11" t="s">
        <v>205</v>
      </c>
      <c r="D91" s="10" t="s">
        <v>10</v>
      </c>
      <c r="E91" s="55">
        <v>16</v>
      </c>
      <c r="F91" s="12"/>
      <c r="G91" s="12">
        <f t="shared" si="24"/>
        <v>0</v>
      </c>
      <c r="H91" s="12"/>
      <c r="I91" s="12">
        <f t="shared" si="25"/>
        <v>0</v>
      </c>
      <c r="J91" s="12"/>
      <c r="K91" s="12">
        <f t="shared" si="26"/>
        <v>0</v>
      </c>
      <c r="L91" s="12">
        <f t="shared" si="27"/>
        <v>0</v>
      </c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</row>
    <row r="92" spans="2:56" s="43" customFormat="1">
      <c r="B92" s="35"/>
      <c r="C92" s="11" t="s">
        <v>206</v>
      </c>
      <c r="D92" s="10" t="s">
        <v>10</v>
      </c>
      <c r="E92" s="55">
        <v>2</v>
      </c>
      <c r="F92" s="12"/>
      <c r="G92" s="12">
        <f t="shared" si="24"/>
        <v>0</v>
      </c>
      <c r="H92" s="12"/>
      <c r="I92" s="12">
        <f t="shared" si="25"/>
        <v>0</v>
      </c>
      <c r="J92" s="12"/>
      <c r="K92" s="12">
        <f t="shared" si="26"/>
        <v>0</v>
      </c>
      <c r="L92" s="12">
        <f t="shared" si="27"/>
        <v>0</v>
      </c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</row>
    <row r="93" spans="2:56" s="43" customFormat="1">
      <c r="B93" s="35"/>
      <c r="C93" s="11" t="s">
        <v>207</v>
      </c>
      <c r="D93" s="10" t="s">
        <v>10</v>
      </c>
      <c r="E93" s="55">
        <v>2</v>
      </c>
      <c r="F93" s="12"/>
      <c r="G93" s="12">
        <f t="shared" si="24"/>
        <v>0</v>
      </c>
      <c r="H93" s="12"/>
      <c r="I93" s="12">
        <f t="shared" si="25"/>
        <v>0</v>
      </c>
      <c r="J93" s="12"/>
      <c r="K93" s="12">
        <f t="shared" si="26"/>
        <v>0</v>
      </c>
      <c r="L93" s="12">
        <f t="shared" si="27"/>
        <v>0</v>
      </c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</row>
    <row r="94" spans="2:56" s="43" customFormat="1">
      <c r="B94" s="35"/>
      <c r="C94" s="11" t="s">
        <v>208</v>
      </c>
      <c r="D94" s="10" t="s">
        <v>10</v>
      </c>
      <c r="E94" s="55">
        <v>2</v>
      </c>
      <c r="F94" s="12"/>
      <c r="G94" s="12">
        <f t="shared" si="24"/>
        <v>0</v>
      </c>
      <c r="H94" s="12"/>
      <c r="I94" s="12">
        <f t="shared" si="25"/>
        <v>0</v>
      </c>
      <c r="J94" s="12"/>
      <c r="K94" s="12">
        <f t="shared" si="26"/>
        <v>0</v>
      </c>
      <c r="L94" s="12">
        <f t="shared" si="27"/>
        <v>0</v>
      </c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</row>
    <row r="95" spans="2:56" s="43" customFormat="1">
      <c r="B95" s="35"/>
      <c r="C95" s="11" t="s">
        <v>209</v>
      </c>
      <c r="D95" s="10" t="s">
        <v>10</v>
      </c>
      <c r="E95" s="55">
        <v>42</v>
      </c>
      <c r="F95" s="12"/>
      <c r="G95" s="12">
        <f t="shared" si="24"/>
        <v>0</v>
      </c>
      <c r="H95" s="12"/>
      <c r="I95" s="12">
        <f t="shared" si="25"/>
        <v>0</v>
      </c>
      <c r="J95" s="12"/>
      <c r="K95" s="12">
        <f t="shared" si="26"/>
        <v>0</v>
      </c>
      <c r="L95" s="12">
        <f t="shared" si="27"/>
        <v>0</v>
      </c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</row>
    <row r="96" spans="2:56" s="43" customFormat="1">
      <c r="B96" s="35"/>
      <c r="C96" s="11" t="s">
        <v>210</v>
      </c>
      <c r="D96" s="10" t="s">
        <v>10</v>
      </c>
      <c r="E96" s="55">
        <v>12</v>
      </c>
      <c r="F96" s="12"/>
      <c r="G96" s="12">
        <f t="shared" si="24"/>
        <v>0</v>
      </c>
      <c r="H96" s="12"/>
      <c r="I96" s="12">
        <f t="shared" si="25"/>
        <v>0</v>
      </c>
      <c r="J96" s="12"/>
      <c r="K96" s="12">
        <f t="shared" si="26"/>
        <v>0</v>
      </c>
      <c r="L96" s="12">
        <f t="shared" si="27"/>
        <v>0</v>
      </c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</row>
    <row r="97" spans="2:56" s="43" customFormat="1">
      <c r="B97" s="35"/>
      <c r="C97" s="11" t="s">
        <v>211</v>
      </c>
      <c r="D97" s="10" t="s">
        <v>10</v>
      </c>
      <c r="E97" s="55">
        <v>36</v>
      </c>
      <c r="F97" s="12"/>
      <c r="G97" s="12">
        <f t="shared" si="24"/>
        <v>0</v>
      </c>
      <c r="H97" s="12"/>
      <c r="I97" s="12">
        <f t="shared" si="25"/>
        <v>0</v>
      </c>
      <c r="J97" s="12"/>
      <c r="K97" s="12">
        <f t="shared" si="26"/>
        <v>0</v>
      </c>
      <c r="L97" s="12">
        <f t="shared" si="27"/>
        <v>0</v>
      </c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</row>
    <row r="98" spans="2:56" s="43" customFormat="1">
      <c r="B98" s="35"/>
      <c r="C98" s="11" t="s">
        <v>212</v>
      </c>
      <c r="D98" s="10" t="s">
        <v>10</v>
      </c>
      <c r="E98" s="55">
        <v>12</v>
      </c>
      <c r="F98" s="12"/>
      <c r="G98" s="12">
        <f t="shared" si="24"/>
        <v>0</v>
      </c>
      <c r="H98" s="12"/>
      <c r="I98" s="12">
        <f t="shared" si="25"/>
        <v>0</v>
      </c>
      <c r="J98" s="12"/>
      <c r="K98" s="12">
        <f t="shared" si="26"/>
        <v>0</v>
      </c>
      <c r="L98" s="12">
        <f t="shared" si="27"/>
        <v>0</v>
      </c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</row>
    <row r="99" spans="2:56" s="43" customFormat="1">
      <c r="B99" s="35"/>
      <c r="C99" s="11" t="s">
        <v>213</v>
      </c>
      <c r="D99" s="10" t="s">
        <v>10</v>
      </c>
      <c r="E99" s="55">
        <v>72</v>
      </c>
      <c r="F99" s="12"/>
      <c r="G99" s="12">
        <f t="shared" si="24"/>
        <v>0</v>
      </c>
      <c r="H99" s="12"/>
      <c r="I99" s="12">
        <f t="shared" si="25"/>
        <v>0</v>
      </c>
      <c r="J99" s="12"/>
      <c r="K99" s="12">
        <f t="shared" si="26"/>
        <v>0</v>
      </c>
      <c r="L99" s="12">
        <f t="shared" si="27"/>
        <v>0</v>
      </c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</row>
    <row r="100" spans="2:56" s="43" customFormat="1">
      <c r="B100" s="35"/>
      <c r="C100" s="11" t="s">
        <v>201</v>
      </c>
      <c r="D100" s="10" t="s">
        <v>10</v>
      </c>
      <c r="E100" s="55">
        <v>1</v>
      </c>
      <c r="F100" s="12"/>
      <c r="G100" s="12">
        <f t="shared" si="24"/>
        <v>0</v>
      </c>
      <c r="H100" s="12"/>
      <c r="I100" s="12">
        <f t="shared" si="25"/>
        <v>0</v>
      </c>
      <c r="J100" s="12"/>
      <c r="K100" s="12">
        <f t="shared" si="26"/>
        <v>0</v>
      </c>
      <c r="L100" s="12">
        <f t="shared" si="27"/>
        <v>0</v>
      </c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</row>
    <row r="101" spans="2:56" s="43" customFormat="1">
      <c r="B101" s="35"/>
      <c r="C101" s="11" t="s">
        <v>25</v>
      </c>
      <c r="D101" s="10" t="s">
        <v>20</v>
      </c>
      <c r="E101" s="55">
        <v>1</v>
      </c>
      <c r="F101" s="12"/>
      <c r="G101" s="12">
        <f t="shared" si="24"/>
        <v>0</v>
      </c>
      <c r="H101" s="12"/>
      <c r="I101" s="12">
        <f t="shared" si="25"/>
        <v>0</v>
      </c>
      <c r="J101" s="12"/>
      <c r="K101" s="12">
        <f t="shared" si="26"/>
        <v>0</v>
      </c>
      <c r="L101" s="12">
        <f t="shared" si="27"/>
        <v>0</v>
      </c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</row>
    <row r="102" spans="2:56" s="43" customFormat="1">
      <c r="B102" s="51"/>
      <c r="C102" s="52" t="s">
        <v>202</v>
      </c>
      <c r="D102" s="52"/>
      <c r="E102" s="53"/>
      <c r="F102" s="54"/>
      <c r="G102" s="53"/>
      <c r="H102" s="53"/>
      <c r="I102" s="53"/>
      <c r="J102" s="53"/>
      <c r="K102" s="53"/>
      <c r="L102" s="53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</row>
    <row r="103" spans="2:56" s="43" customFormat="1">
      <c r="B103" s="35"/>
      <c r="C103" s="11" t="s">
        <v>200</v>
      </c>
      <c r="D103" s="10" t="s">
        <v>20</v>
      </c>
      <c r="E103" s="55">
        <v>1</v>
      </c>
      <c r="F103" s="12"/>
      <c r="G103" s="12">
        <f t="shared" ref="G103" si="28">E103*F103</f>
        <v>0</v>
      </c>
      <c r="H103" s="12"/>
      <c r="I103" s="12">
        <f t="shared" ref="I103" si="29">H103*E103</f>
        <v>0</v>
      </c>
      <c r="J103" s="12"/>
      <c r="K103" s="12">
        <f t="shared" ref="K103" si="30">J103*E103</f>
        <v>0</v>
      </c>
      <c r="L103" s="12">
        <f t="shared" ref="L103" si="31">K103+I103+G103</f>
        <v>0</v>
      </c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</row>
    <row r="104" spans="2:56" s="43" customFormat="1">
      <c r="B104" s="35"/>
      <c r="C104" s="11" t="s">
        <v>203</v>
      </c>
      <c r="D104" s="10" t="s">
        <v>10</v>
      </c>
      <c r="E104" s="55">
        <v>1</v>
      </c>
      <c r="F104" s="12"/>
      <c r="G104" s="12">
        <f t="shared" ref="G104:G114" si="32">E104*F104</f>
        <v>0</v>
      </c>
      <c r="H104" s="12"/>
      <c r="I104" s="12">
        <f t="shared" ref="I104:I114" si="33">H104*E104</f>
        <v>0</v>
      </c>
      <c r="J104" s="12"/>
      <c r="K104" s="12">
        <f t="shared" ref="K104:K114" si="34">J104*E104</f>
        <v>0</v>
      </c>
      <c r="L104" s="12">
        <f t="shared" ref="L104:L114" si="35">K104+I104+G104</f>
        <v>0</v>
      </c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</row>
    <row r="105" spans="2:56" s="43" customFormat="1">
      <c r="B105" s="35"/>
      <c r="C105" s="11" t="s">
        <v>214</v>
      </c>
      <c r="D105" s="10" t="s">
        <v>10</v>
      </c>
      <c r="E105" s="55">
        <v>14</v>
      </c>
      <c r="F105" s="12"/>
      <c r="G105" s="12">
        <f t="shared" si="32"/>
        <v>0</v>
      </c>
      <c r="H105" s="12"/>
      <c r="I105" s="12">
        <f t="shared" si="33"/>
        <v>0</v>
      </c>
      <c r="J105" s="12"/>
      <c r="K105" s="12">
        <f t="shared" si="34"/>
        <v>0</v>
      </c>
      <c r="L105" s="12">
        <f t="shared" si="35"/>
        <v>0</v>
      </c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</row>
    <row r="106" spans="2:56" s="43" customFormat="1">
      <c r="B106" s="35"/>
      <c r="C106" s="11" t="s">
        <v>215</v>
      </c>
      <c r="D106" s="10" t="s">
        <v>10</v>
      </c>
      <c r="E106" s="55">
        <v>4</v>
      </c>
      <c r="F106" s="12"/>
      <c r="G106" s="12">
        <f t="shared" si="32"/>
        <v>0</v>
      </c>
      <c r="H106" s="12"/>
      <c r="I106" s="12">
        <f t="shared" si="33"/>
        <v>0</v>
      </c>
      <c r="J106" s="12"/>
      <c r="K106" s="12">
        <f t="shared" si="34"/>
        <v>0</v>
      </c>
      <c r="L106" s="12">
        <f t="shared" si="35"/>
        <v>0</v>
      </c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</row>
    <row r="107" spans="2:56" s="43" customFormat="1">
      <c r="B107" s="35"/>
      <c r="C107" s="11" t="s">
        <v>216</v>
      </c>
      <c r="D107" s="10" t="s">
        <v>10</v>
      </c>
      <c r="E107" s="55">
        <v>2</v>
      </c>
      <c r="F107" s="12"/>
      <c r="G107" s="12">
        <f t="shared" si="32"/>
        <v>0</v>
      </c>
      <c r="H107" s="12"/>
      <c r="I107" s="12">
        <f t="shared" si="33"/>
        <v>0</v>
      </c>
      <c r="J107" s="12"/>
      <c r="K107" s="12">
        <f t="shared" si="34"/>
        <v>0</v>
      </c>
      <c r="L107" s="12">
        <f t="shared" si="35"/>
        <v>0</v>
      </c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</row>
    <row r="108" spans="2:56" s="43" customFormat="1">
      <c r="B108" s="35"/>
      <c r="C108" s="11" t="s">
        <v>217</v>
      </c>
      <c r="D108" s="10" t="s">
        <v>10</v>
      </c>
      <c r="E108" s="55">
        <v>4</v>
      </c>
      <c r="F108" s="12"/>
      <c r="G108" s="12">
        <f t="shared" si="32"/>
        <v>0</v>
      </c>
      <c r="H108" s="12"/>
      <c r="I108" s="12">
        <f t="shared" si="33"/>
        <v>0</v>
      </c>
      <c r="J108" s="12"/>
      <c r="K108" s="12">
        <f t="shared" si="34"/>
        <v>0</v>
      </c>
      <c r="L108" s="12">
        <f t="shared" si="35"/>
        <v>0</v>
      </c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</row>
    <row r="109" spans="2:56" s="43" customFormat="1">
      <c r="B109" s="35"/>
      <c r="C109" s="11" t="s">
        <v>208</v>
      </c>
      <c r="D109" s="10" t="s">
        <v>10</v>
      </c>
      <c r="E109" s="55">
        <v>2</v>
      </c>
      <c r="F109" s="12"/>
      <c r="G109" s="12">
        <f t="shared" si="32"/>
        <v>0</v>
      </c>
      <c r="H109" s="12"/>
      <c r="I109" s="12">
        <f t="shared" si="33"/>
        <v>0</v>
      </c>
      <c r="J109" s="12"/>
      <c r="K109" s="12">
        <f t="shared" si="34"/>
        <v>0</v>
      </c>
      <c r="L109" s="12">
        <f t="shared" si="35"/>
        <v>0</v>
      </c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</row>
    <row r="110" spans="2:56" s="43" customFormat="1">
      <c r="B110" s="35"/>
      <c r="C110" s="11" t="s">
        <v>210</v>
      </c>
      <c r="D110" s="10" t="s">
        <v>10</v>
      </c>
      <c r="E110" s="55">
        <v>6</v>
      </c>
      <c r="F110" s="12"/>
      <c r="G110" s="12">
        <f t="shared" si="32"/>
        <v>0</v>
      </c>
      <c r="H110" s="12"/>
      <c r="I110" s="12">
        <f t="shared" si="33"/>
        <v>0</v>
      </c>
      <c r="J110" s="12"/>
      <c r="K110" s="12">
        <f t="shared" si="34"/>
        <v>0</v>
      </c>
      <c r="L110" s="12">
        <f t="shared" si="35"/>
        <v>0</v>
      </c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</row>
    <row r="111" spans="2:56" s="43" customFormat="1">
      <c r="B111" s="35"/>
      <c r="C111" s="11" t="s">
        <v>218</v>
      </c>
      <c r="D111" s="10" t="s">
        <v>10</v>
      </c>
      <c r="E111" s="55">
        <v>6</v>
      </c>
      <c r="F111" s="12"/>
      <c r="G111" s="12">
        <f t="shared" si="32"/>
        <v>0</v>
      </c>
      <c r="H111" s="12"/>
      <c r="I111" s="12">
        <f t="shared" si="33"/>
        <v>0</v>
      </c>
      <c r="J111" s="12"/>
      <c r="K111" s="12">
        <f t="shared" si="34"/>
        <v>0</v>
      </c>
      <c r="L111" s="12">
        <f t="shared" si="35"/>
        <v>0</v>
      </c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</row>
    <row r="112" spans="2:56" s="43" customFormat="1">
      <c r="B112" s="35"/>
      <c r="C112" s="11" t="s">
        <v>212</v>
      </c>
      <c r="D112" s="10" t="s">
        <v>10</v>
      </c>
      <c r="E112" s="55">
        <v>4</v>
      </c>
      <c r="F112" s="12"/>
      <c r="G112" s="12">
        <f t="shared" si="32"/>
        <v>0</v>
      </c>
      <c r="H112" s="12"/>
      <c r="I112" s="12">
        <f t="shared" si="33"/>
        <v>0</v>
      </c>
      <c r="J112" s="12"/>
      <c r="K112" s="12">
        <f t="shared" si="34"/>
        <v>0</v>
      </c>
      <c r="L112" s="12">
        <f t="shared" si="35"/>
        <v>0</v>
      </c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</row>
    <row r="113" spans="2:56" s="43" customFormat="1">
      <c r="B113" s="35"/>
      <c r="C113" s="11" t="s">
        <v>201</v>
      </c>
      <c r="D113" s="10" t="s">
        <v>10</v>
      </c>
      <c r="E113" s="55">
        <v>1</v>
      </c>
      <c r="F113" s="12"/>
      <c r="G113" s="12">
        <f t="shared" si="32"/>
        <v>0</v>
      </c>
      <c r="H113" s="12"/>
      <c r="I113" s="12">
        <f t="shared" si="33"/>
        <v>0</v>
      </c>
      <c r="J113" s="12"/>
      <c r="K113" s="12">
        <f t="shared" si="34"/>
        <v>0</v>
      </c>
      <c r="L113" s="12">
        <f t="shared" si="35"/>
        <v>0</v>
      </c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</row>
    <row r="114" spans="2:56" s="43" customFormat="1">
      <c r="B114" s="35"/>
      <c r="C114" s="11" t="s">
        <v>25</v>
      </c>
      <c r="D114" s="10" t="s">
        <v>20</v>
      </c>
      <c r="E114" s="55">
        <v>1</v>
      </c>
      <c r="F114" s="12"/>
      <c r="G114" s="12">
        <f t="shared" si="32"/>
        <v>0</v>
      </c>
      <c r="H114" s="12"/>
      <c r="I114" s="12">
        <f t="shared" si="33"/>
        <v>0</v>
      </c>
      <c r="J114" s="12"/>
      <c r="K114" s="12">
        <f t="shared" si="34"/>
        <v>0</v>
      </c>
      <c r="L114" s="12">
        <f t="shared" si="35"/>
        <v>0</v>
      </c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</row>
    <row r="115" spans="2:56" s="43" customFormat="1">
      <c r="B115" s="51"/>
      <c r="C115" s="52" t="s">
        <v>219</v>
      </c>
      <c r="D115" s="52"/>
      <c r="E115" s="53"/>
      <c r="F115" s="54"/>
      <c r="G115" s="53"/>
      <c r="H115" s="53"/>
      <c r="I115" s="53"/>
      <c r="J115" s="53"/>
      <c r="K115" s="53"/>
      <c r="L115" s="53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</row>
    <row r="116" spans="2:56" s="43" customFormat="1">
      <c r="B116" s="35"/>
      <c r="C116" s="11" t="s">
        <v>200</v>
      </c>
      <c r="D116" s="10" t="s">
        <v>20</v>
      </c>
      <c r="E116" s="55">
        <v>1</v>
      </c>
      <c r="F116" s="12"/>
      <c r="G116" s="12">
        <f t="shared" ref="G116:G121" si="36">E116*F116</f>
        <v>0</v>
      </c>
      <c r="H116" s="12"/>
      <c r="I116" s="12">
        <f t="shared" ref="I116:I121" si="37">H116*E116</f>
        <v>0</v>
      </c>
      <c r="J116" s="12"/>
      <c r="K116" s="12">
        <f t="shared" ref="K116:K121" si="38">J116*E116</f>
        <v>0</v>
      </c>
      <c r="L116" s="12">
        <f t="shared" ref="L116:L121" si="39">K116+I116+G116</f>
        <v>0</v>
      </c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</row>
    <row r="117" spans="2:56" s="43" customFormat="1">
      <c r="B117" s="35"/>
      <c r="C117" s="11" t="s">
        <v>608</v>
      </c>
      <c r="D117" s="10" t="s">
        <v>10</v>
      </c>
      <c r="E117" s="55">
        <v>1</v>
      </c>
      <c r="F117" s="12"/>
      <c r="G117" s="12">
        <f t="shared" si="36"/>
        <v>0</v>
      </c>
      <c r="H117" s="12"/>
      <c r="I117" s="12">
        <f t="shared" si="37"/>
        <v>0</v>
      </c>
      <c r="J117" s="12"/>
      <c r="K117" s="12">
        <f t="shared" si="38"/>
        <v>0</v>
      </c>
      <c r="L117" s="12">
        <f t="shared" si="39"/>
        <v>0</v>
      </c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</row>
    <row r="118" spans="2:56" s="43" customFormat="1">
      <c r="B118" s="35"/>
      <c r="C118" s="11" t="s">
        <v>214</v>
      </c>
      <c r="D118" s="10" t="s">
        <v>10</v>
      </c>
      <c r="E118" s="55">
        <v>7</v>
      </c>
      <c r="F118" s="12"/>
      <c r="G118" s="12">
        <f t="shared" si="36"/>
        <v>0</v>
      </c>
      <c r="H118" s="12"/>
      <c r="I118" s="12">
        <f t="shared" si="37"/>
        <v>0</v>
      </c>
      <c r="J118" s="12"/>
      <c r="K118" s="12">
        <f t="shared" si="38"/>
        <v>0</v>
      </c>
      <c r="L118" s="12">
        <f t="shared" si="39"/>
        <v>0</v>
      </c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</row>
    <row r="119" spans="2:56" s="43" customFormat="1">
      <c r="B119" s="35"/>
      <c r="C119" s="11" t="s">
        <v>220</v>
      </c>
      <c r="D119" s="10" t="s">
        <v>10</v>
      </c>
      <c r="E119" s="55">
        <v>16</v>
      </c>
      <c r="F119" s="12"/>
      <c r="G119" s="12">
        <f t="shared" si="36"/>
        <v>0</v>
      </c>
      <c r="H119" s="12"/>
      <c r="I119" s="12">
        <f t="shared" si="37"/>
        <v>0</v>
      </c>
      <c r="J119" s="12"/>
      <c r="K119" s="12">
        <f t="shared" si="38"/>
        <v>0</v>
      </c>
      <c r="L119" s="12">
        <f t="shared" si="39"/>
        <v>0</v>
      </c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</row>
    <row r="120" spans="2:56" s="43" customFormat="1">
      <c r="B120" s="35"/>
      <c r="C120" s="11" t="s">
        <v>221</v>
      </c>
      <c r="D120" s="10" t="s">
        <v>10</v>
      </c>
      <c r="E120" s="55">
        <v>22</v>
      </c>
      <c r="F120" s="12"/>
      <c r="G120" s="12">
        <f t="shared" si="36"/>
        <v>0</v>
      </c>
      <c r="H120" s="12"/>
      <c r="I120" s="12">
        <f t="shared" si="37"/>
        <v>0</v>
      </c>
      <c r="J120" s="12"/>
      <c r="K120" s="12">
        <f t="shared" si="38"/>
        <v>0</v>
      </c>
      <c r="L120" s="12">
        <f t="shared" si="39"/>
        <v>0</v>
      </c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</row>
    <row r="121" spans="2:56" s="43" customFormat="1">
      <c r="B121" s="35"/>
      <c r="C121" s="11" t="s">
        <v>25</v>
      </c>
      <c r="D121" s="10" t="s">
        <v>20</v>
      </c>
      <c r="E121" s="55">
        <v>1</v>
      </c>
      <c r="F121" s="12"/>
      <c r="G121" s="12">
        <f t="shared" si="36"/>
        <v>0</v>
      </c>
      <c r="H121" s="12"/>
      <c r="I121" s="12">
        <f t="shared" si="37"/>
        <v>0</v>
      </c>
      <c r="J121" s="12"/>
      <c r="K121" s="12">
        <f t="shared" si="38"/>
        <v>0</v>
      </c>
      <c r="L121" s="12">
        <f t="shared" si="39"/>
        <v>0</v>
      </c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</row>
    <row r="122" spans="2:56" s="43" customFormat="1">
      <c r="B122" s="51"/>
      <c r="C122" s="52" t="s">
        <v>612</v>
      </c>
      <c r="D122" s="52"/>
      <c r="E122" s="53"/>
      <c r="F122" s="54"/>
      <c r="G122" s="53"/>
      <c r="H122" s="53"/>
      <c r="I122" s="53"/>
      <c r="J122" s="53"/>
      <c r="K122" s="53"/>
      <c r="L122" s="53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</row>
    <row r="123" spans="2:56" s="43" customFormat="1">
      <c r="B123" s="35"/>
      <c r="C123" s="11" t="s">
        <v>200</v>
      </c>
      <c r="D123" s="10" t="s">
        <v>20</v>
      </c>
      <c r="E123" s="55">
        <v>1</v>
      </c>
      <c r="F123" s="12"/>
      <c r="G123" s="12">
        <f t="shared" ref="G123:G126" si="40">E123*F123</f>
        <v>0</v>
      </c>
      <c r="H123" s="12"/>
      <c r="I123" s="12">
        <f t="shared" ref="I123:I126" si="41">H123*E123</f>
        <v>0</v>
      </c>
      <c r="J123" s="12"/>
      <c r="K123" s="12">
        <f t="shared" ref="K123:K126" si="42">J123*E123</f>
        <v>0</v>
      </c>
      <c r="L123" s="12">
        <f t="shared" ref="L123:L126" si="43">K123+I123+G123</f>
        <v>0</v>
      </c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</row>
    <row r="124" spans="2:56" s="43" customFormat="1">
      <c r="B124" s="35"/>
      <c r="C124" s="11" t="s">
        <v>613</v>
      </c>
      <c r="D124" s="10" t="s">
        <v>10</v>
      </c>
      <c r="E124" s="55">
        <v>3</v>
      </c>
      <c r="F124" s="12"/>
      <c r="G124" s="12">
        <f t="shared" si="40"/>
        <v>0</v>
      </c>
      <c r="H124" s="12"/>
      <c r="I124" s="12">
        <f t="shared" si="41"/>
        <v>0</v>
      </c>
      <c r="J124" s="12"/>
      <c r="K124" s="12">
        <f t="shared" si="42"/>
        <v>0</v>
      </c>
      <c r="L124" s="12">
        <f t="shared" si="43"/>
        <v>0</v>
      </c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</row>
    <row r="125" spans="2:56" s="43" customFormat="1">
      <c r="B125" s="35"/>
      <c r="C125" s="11" t="s">
        <v>220</v>
      </c>
      <c r="D125" s="10" t="s">
        <v>10</v>
      </c>
      <c r="E125" s="55">
        <v>1</v>
      </c>
      <c r="F125" s="12"/>
      <c r="G125" s="12">
        <f t="shared" si="40"/>
        <v>0</v>
      </c>
      <c r="H125" s="12"/>
      <c r="I125" s="12">
        <f t="shared" si="41"/>
        <v>0</v>
      </c>
      <c r="J125" s="12"/>
      <c r="K125" s="12">
        <f t="shared" si="42"/>
        <v>0</v>
      </c>
      <c r="L125" s="12">
        <f t="shared" si="43"/>
        <v>0</v>
      </c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</row>
    <row r="126" spans="2:56" s="43" customFormat="1">
      <c r="B126" s="35"/>
      <c r="C126" s="11" t="s">
        <v>25</v>
      </c>
      <c r="D126" s="10" t="s">
        <v>20</v>
      </c>
      <c r="E126" s="55">
        <v>1</v>
      </c>
      <c r="F126" s="12"/>
      <c r="G126" s="12">
        <f t="shared" si="40"/>
        <v>0</v>
      </c>
      <c r="H126" s="12"/>
      <c r="I126" s="12">
        <f t="shared" si="41"/>
        <v>0</v>
      </c>
      <c r="J126" s="12"/>
      <c r="K126" s="12">
        <f t="shared" si="42"/>
        <v>0</v>
      </c>
      <c r="L126" s="12">
        <f t="shared" si="43"/>
        <v>0</v>
      </c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</row>
    <row r="127" spans="2:56" s="43" customFormat="1">
      <c r="B127" s="51"/>
      <c r="C127" s="52" t="s">
        <v>614</v>
      </c>
      <c r="D127" s="52"/>
      <c r="E127" s="53"/>
      <c r="F127" s="54"/>
      <c r="G127" s="53"/>
      <c r="H127" s="53"/>
      <c r="I127" s="53"/>
      <c r="J127" s="53"/>
      <c r="K127" s="53"/>
      <c r="L127" s="53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</row>
    <row r="128" spans="2:56" s="43" customFormat="1">
      <c r="B128" s="35"/>
      <c r="C128" s="11" t="s">
        <v>200</v>
      </c>
      <c r="D128" s="10" t="s">
        <v>20</v>
      </c>
      <c r="E128" s="55">
        <v>1</v>
      </c>
      <c r="F128" s="12"/>
      <c r="G128" s="12">
        <f t="shared" ref="G128:G133" si="44">E128*F128</f>
        <v>0</v>
      </c>
      <c r="H128" s="12"/>
      <c r="I128" s="12">
        <f t="shared" ref="I128:I133" si="45">H128*E128</f>
        <v>0</v>
      </c>
      <c r="J128" s="12"/>
      <c r="K128" s="12">
        <f t="shared" ref="K128:K133" si="46">J128*E128</f>
        <v>0</v>
      </c>
      <c r="L128" s="12">
        <f t="shared" ref="L128:L133" si="47">K128+I128+G128</f>
        <v>0</v>
      </c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</row>
    <row r="129" spans="2:56" s="43" customFormat="1">
      <c r="B129" s="35"/>
      <c r="C129" s="11" t="s">
        <v>607</v>
      </c>
      <c r="D129" s="10" t="s">
        <v>10</v>
      </c>
      <c r="E129" s="55">
        <v>1</v>
      </c>
      <c r="F129" s="12"/>
      <c r="G129" s="12">
        <f t="shared" si="44"/>
        <v>0</v>
      </c>
      <c r="H129" s="12"/>
      <c r="I129" s="12">
        <f t="shared" si="45"/>
        <v>0</v>
      </c>
      <c r="J129" s="12"/>
      <c r="K129" s="12">
        <f t="shared" si="46"/>
        <v>0</v>
      </c>
      <c r="L129" s="12">
        <f t="shared" si="47"/>
        <v>0</v>
      </c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</row>
    <row r="130" spans="2:56" s="43" customFormat="1">
      <c r="B130" s="35"/>
      <c r="C130" s="11" t="s">
        <v>609</v>
      </c>
      <c r="D130" s="10" t="s">
        <v>10</v>
      </c>
      <c r="E130" s="55">
        <v>2</v>
      </c>
      <c r="F130" s="12"/>
      <c r="G130" s="12">
        <f t="shared" si="44"/>
        <v>0</v>
      </c>
      <c r="H130" s="12"/>
      <c r="I130" s="12">
        <f t="shared" si="45"/>
        <v>0</v>
      </c>
      <c r="J130" s="12"/>
      <c r="K130" s="12">
        <f t="shared" si="46"/>
        <v>0</v>
      </c>
      <c r="L130" s="12">
        <f t="shared" si="47"/>
        <v>0</v>
      </c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</row>
    <row r="131" spans="2:56" s="43" customFormat="1">
      <c r="B131" s="35"/>
      <c r="C131" s="11" t="s">
        <v>214</v>
      </c>
      <c r="D131" s="10" t="s">
        <v>10</v>
      </c>
      <c r="E131" s="55">
        <v>3</v>
      </c>
      <c r="F131" s="12"/>
      <c r="G131" s="12">
        <f t="shared" si="44"/>
        <v>0</v>
      </c>
      <c r="H131" s="12"/>
      <c r="I131" s="12">
        <f t="shared" si="45"/>
        <v>0</v>
      </c>
      <c r="J131" s="12"/>
      <c r="K131" s="12">
        <f t="shared" si="46"/>
        <v>0</v>
      </c>
      <c r="L131" s="12">
        <f t="shared" si="47"/>
        <v>0</v>
      </c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</row>
    <row r="132" spans="2:56" s="43" customFormat="1">
      <c r="B132" s="35"/>
      <c r="C132" s="11" t="s">
        <v>615</v>
      </c>
      <c r="D132" s="10" t="s">
        <v>10</v>
      </c>
      <c r="E132" s="55">
        <v>1</v>
      </c>
      <c r="F132" s="12"/>
      <c r="G132" s="12">
        <f t="shared" si="44"/>
        <v>0</v>
      </c>
      <c r="H132" s="12"/>
      <c r="I132" s="12">
        <f t="shared" si="45"/>
        <v>0</v>
      </c>
      <c r="J132" s="12"/>
      <c r="K132" s="12">
        <f t="shared" si="46"/>
        <v>0</v>
      </c>
      <c r="L132" s="12">
        <f t="shared" si="47"/>
        <v>0</v>
      </c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</row>
    <row r="133" spans="2:56" s="43" customFormat="1">
      <c r="B133" s="35"/>
      <c r="C133" s="11" t="s">
        <v>25</v>
      </c>
      <c r="D133" s="10" t="s">
        <v>20</v>
      </c>
      <c r="E133" s="55">
        <v>1</v>
      </c>
      <c r="F133" s="12"/>
      <c r="G133" s="12">
        <f t="shared" si="44"/>
        <v>0</v>
      </c>
      <c r="H133" s="12"/>
      <c r="I133" s="12">
        <f t="shared" si="45"/>
        <v>0</v>
      </c>
      <c r="J133" s="12"/>
      <c r="K133" s="12">
        <f t="shared" si="46"/>
        <v>0</v>
      </c>
      <c r="L133" s="12">
        <f t="shared" si="47"/>
        <v>0</v>
      </c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</row>
    <row r="134" spans="2:56" s="43" customFormat="1">
      <c r="B134" s="51"/>
      <c r="C134" s="52" t="s">
        <v>222</v>
      </c>
      <c r="D134" s="52"/>
      <c r="E134" s="53"/>
      <c r="F134" s="54"/>
      <c r="G134" s="53"/>
      <c r="H134" s="53"/>
      <c r="I134" s="53"/>
      <c r="J134" s="53"/>
      <c r="K134" s="53"/>
      <c r="L134" s="53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</row>
    <row r="135" spans="2:56" s="43" customFormat="1">
      <c r="B135" s="35"/>
      <c r="C135" s="11" t="s">
        <v>223</v>
      </c>
      <c r="D135" s="10" t="s">
        <v>160</v>
      </c>
      <c r="E135" s="55">
        <v>55</v>
      </c>
      <c r="F135" s="12"/>
      <c r="G135" s="12">
        <f t="shared" ref="G135:G141" si="48">E135*F135</f>
        <v>0</v>
      </c>
      <c r="H135" s="12"/>
      <c r="I135" s="12">
        <f t="shared" ref="I135:I141" si="49">H135*E135</f>
        <v>0</v>
      </c>
      <c r="J135" s="12"/>
      <c r="K135" s="12">
        <f t="shared" ref="K135:K141" si="50">J135*E135</f>
        <v>0</v>
      </c>
      <c r="L135" s="12">
        <f t="shared" ref="L135:L141" si="51">K135+I135+G135</f>
        <v>0</v>
      </c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</row>
    <row r="136" spans="2:56" s="43" customFormat="1">
      <c r="B136" s="35"/>
      <c r="C136" s="11" t="s">
        <v>224</v>
      </c>
      <c r="D136" s="10" t="s">
        <v>10</v>
      </c>
      <c r="E136" s="55">
        <v>6</v>
      </c>
      <c r="F136" s="12"/>
      <c r="G136" s="12">
        <f t="shared" si="48"/>
        <v>0</v>
      </c>
      <c r="H136" s="12"/>
      <c r="I136" s="12">
        <f t="shared" si="49"/>
        <v>0</v>
      </c>
      <c r="J136" s="12"/>
      <c r="K136" s="12">
        <f t="shared" si="50"/>
        <v>0</v>
      </c>
      <c r="L136" s="12">
        <f t="shared" si="51"/>
        <v>0</v>
      </c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</row>
    <row r="137" spans="2:56" s="43" customFormat="1">
      <c r="B137" s="35"/>
      <c r="C137" s="11" t="s">
        <v>225</v>
      </c>
      <c r="D137" s="10" t="s">
        <v>10</v>
      </c>
      <c r="E137" s="55">
        <v>6</v>
      </c>
      <c r="F137" s="12"/>
      <c r="G137" s="12">
        <f t="shared" si="48"/>
        <v>0</v>
      </c>
      <c r="H137" s="12"/>
      <c r="I137" s="12">
        <f t="shared" si="49"/>
        <v>0</v>
      </c>
      <c r="J137" s="12"/>
      <c r="K137" s="12">
        <f t="shared" si="50"/>
        <v>0</v>
      </c>
      <c r="L137" s="12">
        <f t="shared" si="51"/>
        <v>0</v>
      </c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</row>
    <row r="138" spans="2:56" s="43" customFormat="1">
      <c r="B138" s="35"/>
      <c r="C138" s="11" t="s">
        <v>226</v>
      </c>
      <c r="D138" s="10" t="s">
        <v>10</v>
      </c>
      <c r="E138" s="55">
        <v>3</v>
      </c>
      <c r="F138" s="12"/>
      <c r="G138" s="12">
        <f t="shared" si="48"/>
        <v>0</v>
      </c>
      <c r="H138" s="12"/>
      <c r="I138" s="12">
        <f t="shared" si="49"/>
        <v>0</v>
      </c>
      <c r="J138" s="12"/>
      <c r="K138" s="12">
        <f t="shared" si="50"/>
        <v>0</v>
      </c>
      <c r="L138" s="12">
        <f t="shared" si="51"/>
        <v>0</v>
      </c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</row>
    <row r="139" spans="2:56" s="43" customFormat="1">
      <c r="B139" s="35"/>
      <c r="C139" s="11" t="s">
        <v>227</v>
      </c>
      <c r="D139" s="10" t="s">
        <v>10</v>
      </c>
      <c r="E139" s="55">
        <v>1</v>
      </c>
      <c r="F139" s="12"/>
      <c r="G139" s="12">
        <f t="shared" si="48"/>
        <v>0</v>
      </c>
      <c r="H139" s="12"/>
      <c r="I139" s="12">
        <f t="shared" si="49"/>
        <v>0</v>
      </c>
      <c r="J139" s="12"/>
      <c r="K139" s="12">
        <f t="shared" si="50"/>
        <v>0</v>
      </c>
      <c r="L139" s="12">
        <f t="shared" si="51"/>
        <v>0</v>
      </c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</row>
    <row r="140" spans="2:56" s="43" customFormat="1">
      <c r="B140" s="35"/>
      <c r="C140" s="11" t="s">
        <v>228</v>
      </c>
      <c r="D140" s="10" t="s">
        <v>160</v>
      </c>
      <c r="E140" s="55">
        <v>100</v>
      </c>
      <c r="F140" s="12"/>
      <c r="G140" s="12">
        <f t="shared" si="48"/>
        <v>0</v>
      </c>
      <c r="H140" s="12"/>
      <c r="I140" s="12">
        <f t="shared" si="49"/>
        <v>0</v>
      </c>
      <c r="J140" s="12"/>
      <c r="K140" s="12">
        <f t="shared" si="50"/>
        <v>0</v>
      </c>
      <c r="L140" s="12">
        <f t="shared" si="51"/>
        <v>0</v>
      </c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</row>
    <row r="141" spans="2:56" s="43" customFormat="1">
      <c r="B141" s="35"/>
      <c r="C141" s="11" t="s">
        <v>616</v>
      </c>
      <c r="D141" s="10" t="s">
        <v>160</v>
      </c>
      <c r="E141" s="55">
        <v>80</v>
      </c>
      <c r="F141" s="12"/>
      <c r="G141" s="12">
        <f t="shared" si="48"/>
        <v>0</v>
      </c>
      <c r="H141" s="12"/>
      <c r="I141" s="12">
        <f t="shared" si="49"/>
        <v>0</v>
      </c>
      <c r="J141" s="12"/>
      <c r="K141" s="12">
        <f t="shared" si="50"/>
        <v>0</v>
      </c>
      <c r="L141" s="12">
        <f t="shared" si="51"/>
        <v>0</v>
      </c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</row>
    <row r="142" spans="2:56" s="43" customFormat="1">
      <c r="B142" s="51"/>
      <c r="C142" s="52" t="s">
        <v>229</v>
      </c>
      <c r="D142" s="52"/>
      <c r="E142" s="53"/>
      <c r="F142" s="54"/>
      <c r="G142" s="53"/>
      <c r="H142" s="53"/>
      <c r="I142" s="53"/>
      <c r="J142" s="53"/>
      <c r="K142" s="53"/>
      <c r="L142" s="53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</row>
    <row r="143" spans="2:56" s="43" customFormat="1">
      <c r="B143" s="35"/>
      <c r="C143" s="11" t="s">
        <v>230</v>
      </c>
      <c r="D143" s="10" t="s">
        <v>10</v>
      </c>
      <c r="E143" s="55">
        <v>1</v>
      </c>
      <c r="F143" s="12"/>
      <c r="G143" s="12">
        <f t="shared" ref="G143:G154" si="52">E143*F143</f>
        <v>0</v>
      </c>
      <c r="H143" s="12"/>
      <c r="I143" s="12">
        <f t="shared" ref="I143:I154" si="53">H143*E143</f>
        <v>0</v>
      </c>
      <c r="J143" s="12"/>
      <c r="K143" s="12">
        <f t="shared" ref="K143:K154" si="54">J143*E143</f>
        <v>0</v>
      </c>
      <c r="L143" s="12">
        <f t="shared" ref="L143:L154" si="55">K143+I143+G143</f>
        <v>0</v>
      </c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</row>
    <row r="144" spans="2:56" s="43" customFormat="1">
      <c r="B144" s="35"/>
      <c r="C144" s="11" t="s">
        <v>231</v>
      </c>
      <c r="D144" s="10" t="s">
        <v>10</v>
      </c>
      <c r="E144" s="55">
        <v>1</v>
      </c>
      <c r="F144" s="12"/>
      <c r="G144" s="12">
        <f t="shared" si="52"/>
        <v>0</v>
      </c>
      <c r="H144" s="12"/>
      <c r="I144" s="12">
        <f t="shared" si="53"/>
        <v>0</v>
      </c>
      <c r="J144" s="12"/>
      <c r="K144" s="12">
        <f t="shared" si="54"/>
        <v>0</v>
      </c>
      <c r="L144" s="12">
        <f t="shared" si="55"/>
        <v>0</v>
      </c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</row>
    <row r="145" spans="2:56" s="43" customFormat="1">
      <c r="B145" s="35"/>
      <c r="C145" s="11" t="s">
        <v>232</v>
      </c>
      <c r="D145" s="10" t="s">
        <v>10</v>
      </c>
      <c r="E145" s="55">
        <v>2</v>
      </c>
      <c r="F145" s="12"/>
      <c r="G145" s="12">
        <f t="shared" si="52"/>
        <v>0</v>
      </c>
      <c r="H145" s="12"/>
      <c r="I145" s="12">
        <f t="shared" si="53"/>
        <v>0</v>
      </c>
      <c r="J145" s="12"/>
      <c r="K145" s="12">
        <f t="shared" si="54"/>
        <v>0</v>
      </c>
      <c r="L145" s="12">
        <f t="shared" si="55"/>
        <v>0</v>
      </c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</row>
    <row r="146" spans="2:56" s="43" customFormat="1">
      <c r="B146" s="35"/>
      <c r="C146" s="11" t="s">
        <v>233</v>
      </c>
      <c r="D146" s="10" t="s">
        <v>10</v>
      </c>
      <c r="E146" s="55">
        <v>1</v>
      </c>
      <c r="F146" s="12"/>
      <c r="G146" s="12">
        <f t="shared" si="52"/>
        <v>0</v>
      </c>
      <c r="H146" s="12"/>
      <c r="I146" s="12">
        <f t="shared" si="53"/>
        <v>0</v>
      </c>
      <c r="J146" s="12"/>
      <c r="K146" s="12">
        <f t="shared" si="54"/>
        <v>0</v>
      </c>
      <c r="L146" s="12">
        <f t="shared" si="55"/>
        <v>0</v>
      </c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</row>
    <row r="147" spans="2:56" s="43" customFormat="1">
      <c r="B147" s="35"/>
      <c r="C147" s="11" t="s">
        <v>234</v>
      </c>
      <c r="D147" s="10" t="s">
        <v>160</v>
      </c>
      <c r="E147" s="55">
        <v>100</v>
      </c>
      <c r="F147" s="12"/>
      <c r="G147" s="12">
        <f t="shared" si="52"/>
        <v>0</v>
      </c>
      <c r="H147" s="12"/>
      <c r="I147" s="12">
        <f t="shared" si="53"/>
        <v>0</v>
      </c>
      <c r="J147" s="12"/>
      <c r="K147" s="12">
        <f t="shared" si="54"/>
        <v>0</v>
      </c>
      <c r="L147" s="12">
        <f t="shared" si="55"/>
        <v>0</v>
      </c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</row>
    <row r="148" spans="2:56" s="43" customFormat="1">
      <c r="B148" s="35"/>
      <c r="C148" s="11" t="s">
        <v>235</v>
      </c>
      <c r="D148" s="10" t="s">
        <v>10</v>
      </c>
      <c r="E148" s="55">
        <v>1</v>
      </c>
      <c r="F148" s="12"/>
      <c r="G148" s="12">
        <f t="shared" si="52"/>
        <v>0</v>
      </c>
      <c r="H148" s="12"/>
      <c r="I148" s="12">
        <f t="shared" si="53"/>
        <v>0</v>
      </c>
      <c r="J148" s="12"/>
      <c r="K148" s="12">
        <f t="shared" si="54"/>
        <v>0</v>
      </c>
      <c r="L148" s="12">
        <f t="shared" si="55"/>
        <v>0</v>
      </c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</row>
    <row r="149" spans="2:56" s="43" customFormat="1">
      <c r="B149" s="35"/>
      <c r="C149" s="11" t="s">
        <v>236</v>
      </c>
      <c r="D149" s="10" t="s">
        <v>10</v>
      </c>
      <c r="E149" s="55">
        <v>10</v>
      </c>
      <c r="F149" s="12"/>
      <c r="G149" s="12">
        <f t="shared" si="52"/>
        <v>0</v>
      </c>
      <c r="H149" s="12"/>
      <c r="I149" s="12">
        <f t="shared" si="53"/>
        <v>0</v>
      </c>
      <c r="J149" s="12"/>
      <c r="K149" s="12">
        <f t="shared" si="54"/>
        <v>0</v>
      </c>
      <c r="L149" s="12">
        <f t="shared" si="55"/>
        <v>0</v>
      </c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</row>
    <row r="150" spans="2:56" s="43" customFormat="1">
      <c r="B150" s="35"/>
      <c r="C150" s="11" t="s">
        <v>237</v>
      </c>
      <c r="D150" s="10" t="s">
        <v>10</v>
      </c>
      <c r="E150" s="55">
        <v>15</v>
      </c>
      <c r="F150" s="12"/>
      <c r="G150" s="12">
        <f t="shared" si="52"/>
        <v>0</v>
      </c>
      <c r="H150" s="12"/>
      <c r="I150" s="12">
        <f t="shared" si="53"/>
        <v>0</v>
      </c>
      <c r="J150" s="12"/>
      <c r="K150" s="12">
        <f t="shared" si="54"/>
        <v>0</v>
      </c>
      <c r="L150" s="12">
        <f t="shared" si="55"/>
        <v>0</v>
      </c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</row>
    <row r="151" spans="2:56" s="43" customFormat="1">
      <c r="B151" s="35"/>
      <c r="C151" s="11" t="s">
        <v>238</v>
      </c>
      <c r="D151" s="10" t="s">
        <v>160</v>
      </c>
      <c r="E151" s="55">
        <v>4</v>
      </c>
      <c r="F151" s="12"/>
      <c r="G151" s="12">
        <f t="shared" si="52"/>
        <v>0</v>
      </c>
      <c r="H151" s="12"/>
      <c r="I151" s="12">
        <f t="shared" si="53"/>
        <v>0</v>
      </c>
      <c r="J151" s="12"/>
      <c r="K151" s="12">
        <f t="shared" si="54"/>
        <v>0</v>
      </c>
      <c r="L151" s="12">
        <f t="shared" si="55"/>
        <v>0</v>
      </c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</row>
    <row r="152" spans="2:56" s="43" customFormat="1">
      <c r="B152" s="35"/>
      <c r="C152" s="11" t="s">
        <v>239</v>
      </c>
      <c r="D152" s="10" t="s">
        <v>10</v>
      </c>
      <c r="E152" s="55">
        <v>1</v>
      </c>
      <c r="F152" s="12"/>
      <c r="G152" s="12">
        <f t="shared" si="52"/>
        <v>0</v>
      </c>
      <c r="H152" s="12"/>
      <c r="I152" s="12">
        <f t="shared" si="53"/>
        <v>0</v>
      </c>
      <c r="J152" s="12"/>
      <c r="K152" s="12">
        <f t="shared" si="54"/>
        <v>0</v>
      </c>
      <c r="L152" s="12">
        <f t="shared" si="55"/>
        <v>0</v>
      </c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</row>
    <row r="153" spans="2:56" s="43" customFormat="1">
      <c r="B153" s="35"/>
      <c r="C153" s="11" t="s">
        <v>240</v>
      </c>
      <c r="D153" s="10" t="s">
        <v>10</v>
      </c>
      <c r="E153" s="55">
        <v>1</v>
      </c>
      <c r="F153" s="12"/>
      <c r="G153" s="12">
        <f t="shared" si="52"/>
        <v>0</v>
      </c>
      <c r="H153" s="12"/>
      <c r="I153" s="12">
        <f t="shared" si="53"/>
        <v>0</v>
      </c>
      <c r="J153" s="12"/>
      <c r="K153" s="12">
        <f t="shared" si="54"/>
        <v>0</v>
      </c>
      <c r="L153" s="12">
        <f t="shared" si="55"/>
        <v>0</v>
      </c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</row>
    <row r="154" spans="2:56" s="43" customFormat="1">
      <c r="B154" s="35"/>
      <c r="C154" s="11" t="s">
        <v>241</v>
      </c>
      <c r="D154" s="10" t="s">
        <v>10</v>
      </c>
      <c r="E154" s="55">
        <v>3</v>
      </c>
      <c r="F154" s="12"/>
      <c r="G154" s="12">
        <f t="shared" si="52"/>
        <v>0</v>
      </c>
      <c r="H154" s="12"/>
      <c r="I154" s="12">
        <f t="shared" si="53"/>
        <v>0</v>
      </c>
      <c r="J154" s="12"/>
      <c r="K154" s="12">
        <f t="shared" si="54"/>
        <v>0</v>
      </c>
      <c r="L154" s="12">
        <f t="shared" si="55"/>
        <v>0</v>
      </c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</row>
    <row r="155" spans="2:56" s="43" customFormat="1">
      <c r="B155" s="51"/>
      <c r="C155" s="52" t="s">
        <v>242</v>
      </c>
      <c r="D155" s="52"/>
      <c r="E155" s="53"/>
      <c r="F155" s="54"/>
      <c r="G155" s="53"/>
      <c r="H155" s="53"/>
      <c r="I155" s="53"/>
      <c r="J155" s="53"/>
      <c r="K155" s="53"/>
      <c r="L155" s="53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</row>
    <row r="156" spans="2:56" s="43" customFormat="1">
      <c r="B156" s="35"/>
      <c r="C156" s="11" t="s">
        <v>617</v>
      </c>
      <c r="D156" s="10" t="s">
        <v>10</v>
      </c>
      <c r="E156" s="55">
        <v>1</v>
      </c>
      <c r="F156" s="12"/>
      <c r="G156" s="12">
        <f t="shared" ref="G156" si="56">E156*F156</f>
        <v>0</v>
      </c>
      <c r="H156" s="12"/>
      <c r="I156" s="12">
        <f t="shared" ref="I156" si="57">H156*E156</f>
        <v>0</v>
      </c>
      <c r="J156" s="12"/>
      <c r="K156" s="12">
        <f t="shared" ref="K156" si="58">J156*E156</f>
        <v>0</v>
      </c>
      <c r="L156" s="12">
        <f t="shared" ref="L156" si="59">K156+I156+G156</f>
        <v>0</v>
      </c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</row>
    <row r="157" spans="2:56">
      <c r="B157" s="13" t="s">
        <v>9</v>
      </c>
      <c r="C157" s="14" t="s">
        <v>290</v>
      </c>
      <c r="D157" s="15"/>
      <c r="E157" s="14"/>
      <c r="F157" s="15"/>
      <c r="G157" s="16"/>
      <c r="H157" s="17"/>
      <c r="I157" s="16"/>
      <c r="J157" s="17"/>
      <c r="K157" s="16"/>
      <c r="L157" s="16"/>
      <c r="M157" s="66"/>
    </row>
    <row r="158" spans="2:56" ht="15.6" customHeight="1">
      <c r="B158" s="51"/>
      <c r="C158" s="52" t="s">
        <v>158</v>
      </c>
      <c r="D158" s="52"/>
      <c r="E158" s="53"/>
      <c r="F158" s="54"/>
      <c r="G158" s="53"/>
      <c r="H158" s="53"/>
      <c r="I158" s="53"/>
      <c r="J158" s="53"/>
      <c r="K158" s="53"/>
      <c r="L158" s="53"/>
      <c r="M158" s="66"/>
    </row>
    <row r="159" spans="2:56">
      <c r="B159" s="35">
        <v>1</v>
      </c>
      <c r="C159" s="11" t="s">
        <v>281</v>
      </c>
      <c r="D159" s="10" t="s">
        <v>160</v>
      </c>
      <c r="E159" s="55">
        <v>49049</v>
      </c>
      <c r="F159" s="12"/>
      <c r="G159" s="12">
        <f t="shared" ref="G159:G160" si="60">E159*F159</f>
        <v>0</v>
      </c>
      <c r="H159" s="12"/>
      <c r="I159" s="12">
        <f t="shared" ref="I159:I160" si="61">H159*E159</f>
        <v>0</v>
      </c>
      <c r="J159" s="12"/>
      <c r="K159" s="12">
        <f t="shared" ref="K159:K160" si="62">J159*E159</f>
        <v>0</v>
      </c>
      <c r="L159" s="12">
        <f t="shared" ref="L159:L160" si="63">K159+I159+G159</f>
        <v>0</v>
      </c>
      <c r="M159" s="66"/>
    </row>
    <row r="160" spans="2:56">
      <c r="B160" s="35">
        <v>2</v>
      </c>
      <c r="C160" s="11" t="s">
        <v>282</v>
      </c>
      <c r="D160" s="10" t="s">
        <v>160</v>
      </c>
      <c r="E160" s="55">
        <v>33015.840000000004</v>
      </c>
      <c r="F160" s="12"/>
      <c r="G160" s="12">
        <f t="shared" si="60"/>
        <v>0</v>
      </c>
      <c r="H160" s="12"/>
      <c r="I160" s="12">
        <f t="shared" si="61"/>
        <v>0</v>
      </c>
      <c r="J160" s="12"/>
      <c r="K160" s="12">
        <f t="shared" si="62"/>
        <v>0</v>
      </c>
      <c r="L160" s="12">
        <f t="shared" si="63"/>
        <v>0</v>
      </c>
      <c r="M160" s="66"/>
    </row>
    <row r="161" spans="2:13" ht="15.6" customHeight="1">
      <c r="B161" s="51"/>
      <c r="C161" s="52" t="s">
        <v>191</v>
      </c>
      <c r="D161" s="52"/>
      <c r="E161" s="53"/>
      <c r="F161" s="54"/>
      <c r="G161" s="53"/>
      <c r="H161" s="53"/>
      <c r="I161" s="53"/>
      <c r="J161" s="53"/>
      <c r="K161" s="53"/>
      <c r="L161" s="53"/>
      <c r="M161" s="66"/>
    </row>
    <row r="162" spans="2:13">
      <c r="B162" s="35">
        <v>2</v>
      </c>
      <c r="C162" s="11" t="s">
        <v>283</v>
      </c>
      <c r="D162" s="10" t="s">
        <v>10</v>
      </c>
      <c r="E162" s="55">
        <v>385</v>
      </c>
      <c r="F162" s="12"/>
      <c r="G162" s="12">
        <f t="shared" ref="G162:G163" si="64">E162*F162</f>
        <v>0</v>
      </c>
      <c r="H162" s="12"/>
      <c r="I162" s="12">
        <f t="shared" ref="I162:I163" si="65">H162*E162</f>
        <v>0</v>
      </c>
      <c r="J162" s="12"/>
      <c r="K162" s="12">
        <f t="shared" ref="K162:K163" si="66">J162*E162</f>
        <v>0</v>
      </c>
      <c r="L162" s="12">
        <f t="shared" ref="L162:L163" si="67">K162+I162+G162</f>
        <v>0</v>
      </c>
      <c r="M162" s="66"/>
    </row>
    <row r="163" spans="2:13">
      <c r="B163" s="35">
        <v>3</v>
      </c>
      <c r="C163" s="11" t="s">
        <v>284</v>
      </c>
      <c r="D163" s="10" t="s">
        <v>10</v>
      </c>
      <c r="E163" s="55">
        <v>4994</v>
      </c>
      <c r="F163" s="12"/>
      <c r="G163" s="12">
        <f t="shared" si="64"/>
        <v>0</v>
      </c>
      <c r="H163" s="12"/>
      <c r="I163" s="12">
        <f t="shared" si="65"/>
        <v>0</v>
      </c>
      <c r="J163" s="12"/>
      <c r="K163" s="12">
        <f t="shared" si="66"/>
        <v>0</v>
      </c>
      <c r="L163" s="12">
        <f t="shared" si="67"/>
        <v>0</v>
      </c>
      <c r="M163" s="66"/>
    </row>
    <row r="164" spans="2:13">
      <c r="B164" s="51"/>
      <c r="C164" s="52" t="s">
        <v>195</v>
      </c>
      <c r="D164" s="52"/>
      <c r="E164" s="53"/>
      <c r="F164" s="54"/>
      <c r="G164" s="53"/>
      <c r="H164" s="53"/>
      <c r="I164" s="53"/>
      <c r="J164" s="53"/>
      <c r="K164" s="53"/>
      <c r="L164" s="53"/>
      <c r="M164" s="66"/>
    </row>
    <row r="165" spans="2:13">
      <c r="B165" s="35">
        <v>2</v>
      </c>
      <c r="C165" s="11" t="s">
        <v>285</v>
      </c>
      <c r="D165" s="10" t="s">
        <v>10</v>
      </c>
      <c r="E165" s="55">
        <v>627</v>
      </c>
      <c r="F165" s="12"/>
      <c r="G165" s="12">
        <f t="shared" ref="G165" si="68">E165*F165</f>
        <v>0</v>
      </c>
      <c r="H165" s="12"/>
      <c r="I165" s="12">
        <f t="shared" ref="I165" si="69">H165*E165</f>
        <v>0</v>
      </c>
      <c r="J165" s="12"/>
      <c r="K165" s="12">
        <f t="shared" ref="K165" si="70">J165*E165</f>
        <v>0</v>
      </c>
      <c r="L165" s="12">
        <f t="shared" ref="L165" si="71">K165+I165+G165</f>
        <v>0</v>
      </c>
      <c r="M165" s="66"/>
    </row>
    <row r="166" spans="2:13">
      <c r="B166" s="51"/>
      <c r="C166" s="52" t="s">
        <v>286</v>
      </c>
      <c r="D166" s="52"/>
      <c r="E166" s="53"/>
      <c r="F166" s="54"/>
      <c r="G166" s="53"/>
      <c r="H166" s="53"/>
      <c r="I166" s="53"/>
      <c r="J166" s="53"/>
      <c r="K166" s="53"/>
      <c r="L166" s="53"/>
      <c r="M166" s="66"/>
    </row>
    <row r="167" spans="2:13">
      <c r="B167" s="35">
        <v>1</v>
      </c>
      <c r="C167" s="11" t="s">
        <v>292</v>
      </c>
      <c r="D167" s="10" t="s">
        <v>20</v>
      </c>
      <c r="E167" s="55">
        <v>176</v>
      </c>
      <c r="F167" s="12"/>
      <c r="G167" s="12">
        <f t="shared" ref="G167:G168" si="72">E167*F167</f>
        <v>0</v>
      </c>
      <c r="H167" s="12"/>
      <c r="I167" s="12">
        <f t="shared" ref="I167:I168" si="73">H167*E167</f>
        <v>0</v>
      </c>
      <c r="J167" s="12"/>
      <c r="K167" s="12">
        <f t="shared" ref="K167:K168" si="74">J167*E167</f>
        <v>0</v>
      </c>
      <c r="L167" s="12">
        <f t="shared" ref="L167:L168" si="75">K167+I167+G167</f>
        <v>0</v>
      </c>
      <c r="M167" s="66"/>
    </row>
    <row r="168" spans="2:13">
      <c r="B168" s="35">
        <v>2</v>
      </c>
      <c r="C168" s="11" t="s">
        <v>287</v>
      </c>
      <c r="D168" s="10" t="s">
        <v>10</v>
      </c>
      <c r="E168" s="55">
        <v>187</v>
      </c>
      <c r="F168" s="12"/>
      <c r="G168" s="12">
        <f t="shared" si="72"/>
        <v>0</v>
      </c>
      <c r="H168" s="12"/>
      <c r="I168" s="12">
        <f t="shared" si="73"/>
        <v>0</v>
      </c>
      <c r="J168" s="12"/>
      <c r="K168" s="12">
        <f t="shared" si="74"/>
        <v>0</v>
      </c>
      <c r="L168" s="12">
        <f t="shared" si="75"/>
        <v>0</v>
      </c>
      <c r="M168" s="66"/>
    </row>
    <row r="169" spans="2:13">
      <c r="B169" s="51"/>
      <c r="C169" s="52" t="s">
        <v>288</v>
      </c>
      <c r="D169" s="52"/>
      <c r="E169" s="53"/>
      <c r="F169" s="54"/>
      <c r="G169" s="53"/>
      <c r="H169" s="53"/>
      <c r="I169" s="53"/>
      <c r="J169" s="53"/>
      <c r="K169" s="53"/>
      <c r="L169" s="53"/>
      <c r="M169" s="66"/>
    </row>
    <row r="170" spans="2:13">
      <c r="B170" s="35">
        <v>4</v>
      </c>
      <c r="C170" s="11" t="s">
        <v>289</v>
      </c>
      <c r="D170" s="10" t="s">
        <v>160</v>
      </c>
      <c r="E170" s="55">
        <v>7150</v>
      </c>
      <c r="F170" s="12"/>
      <c r="G170" s="12">
        <f t="shared" ref="G170:G171" si="76">E170*F170</f>
        <v>0</v>
      </c>
      <c r="H170" s="12"/>
      <c r="I170" s="12">
        <f t="shared" ref="I170:I171" si="77">H170*E170</f>
        <v>0</v>
      </c>
      <c r="J170" s="12"/>
      <c r="K170" s="12">
        <f t="shared" ref="K170:K171" si="78">J170*E170</f>
        <v>0</v>
      </c>
      <c r="L170" s="12">
        <f t="shared" ref="L170:L171" si="79">K170+I170+G170</f>
        <v>0</v>
      </c>
      <c r="M170" s="66"/>
    </row>
    <row r="171" spans="2:13">
      <c r="B171" s="35">
        <v>5</v>
      </c>
      <c r="C171" s="11" t="s">
        <v>291</v>
      </c>
      <c r="D171" s="10" t="s">
        <v>10</v>
      </c>
      <c r="E171" s="55">
        <v>165</v>
      </c>
      <c r="F171" s="12"/>
      <c r="G171" s="12">
        <f t="shared" si="76"/>
        <v>0</v>
      </c>
      <c r="H171" s="12"/>
      <c r="I171" s="12">
        <f t="shared" si="77"/>
        <v>0</v>
      </c>
      <c r="J171" s="12"/>
      <c r="K171" s="12">
        <f t="shared" si="78"/>
        <v>0</v>
      </c>
      <c r="L171" s="12">
        <f t="shared" si="79"/>
        <v>0</v>
      </c>
      <c r="M171" s="66"/>
    </row>
    <row r="172" spans="2:13">
      <c r="B172" s="35"/>
      <c r="C172" s="11" t="s">
        <v>25</v>
      </c>
      <c r="D172" s="10"/>
      <c r="E172" s="59">
        <v>0.1</v>
      </c>
      <c r="F172" s="12"/>
      <c r="G172" s="12">
        <f>SUM(G6:G171)*E172</f>
        <v>0</v>
      </c>
      <c r="H172" s="12"/>
      <c r="I172" s="12"/>
      <c r="J172" s="12"/>
      <c r="K172" s="12"/>
      <c r="L172" s="12">
        <f t="shared" ref="L172" si="80">K172+I172+G172</f>
        <v>0</v>
      </c>
      <c r="M172" s="66"/>
    </row>
    <row r="173" spans="2:13">
      <c r="B173" s="13" t="s">
        <v>9</v>
      </c>
      <c r="C173" s="14" t="s">
        <v>8</v>
      </c>
      <c r="D173" s="15"/>
      <c r="E173" s="14"/>
      <c r="F173" s="15"/>
      <c r="G173" s="16">
        <f>SUM(G6:G172)</f>
        <v>0</v>
      </c>
      <c r="H173" s="17"/>
      <c r="I173" s="16">
        <f>SUM(I6:I172)</f>
        <v>0</v>
      </c>
      <c r="J173" s="17"/>
      <c r="K173" s="16">
        <f>SUM(K6:K172)</f>
        <v>0</v>
      </c>
      <c r="L173" s="16">
        <f>SUM(L6:L172)</f>
        <v>0</v>
      </c>
      <c r="M173" s="66"/>
    </row>
    <row r="174" spans="2:13">
      <c r="B174" s="9"/>
      <c r="C174" s="11" t="s">
        <v>11</v>
      </c>
      <c r="D174" s="18"/>
      <c r="E174" s="19"/>
      <c r="F174" s="20"/>
      <c r="G174" s="21"/>
      <c r="H174" s="20"/>
      <c r="I174" s="20"/>
      <c r="J174" s="20"/>
      <c r="K174" s="20"/>
      <c r="L174" s="22">
        <f>L173*E174</f>
        <v>0</v>
      </c>
      <c r="M174" s="66"/>
    </row>
    <row r="175" spans="2:13">
      <c r="B175" s="9"/>
      <c r="C175" s="11" t="s">
        <v>8</v>
      </c>
      <c r="D175" s="18"/>
      <c r="E175" s="19"/>
      <c r="F175" s="20"/>
      <c r="G175" s="21"/>
      <c r="H175" s="20"/>
      <c r="I175" s="20"/>
      <c r="J175" s="20"/>
      <c r="K175" s="20"/>
      <c r="L175" s="22">
        <f>L174+L173</f>
        <v>0</v>
      </c>
      <c r="M175" s="66"/>
    </row>
    <row r="176" spans="2:13">
      <c r="B176" s="9"/>
      <c r="C176" s="11" t="s">
        <v>12</v>
      </c>
      <c r="D176" s="18"/>
      <c r="E176" s="19"/>
      <c r="F176" s="20"/>
      <c r="G176" s="21"/>
      <c r="H176" s="20"/>
      <c r="I176" s="20"/>
      <c r="J176" s="20"/>
      <c r="K176" s="20"/>
      <c r="L176" s="22">
        <f>L175*E176</f>
        <v>0</v>
      </c>
      <c r="M176" s="66"/>
    </row>
    <row r="177" spans="2:12">
      <c r="B177" s="9"/>
      <c r="C177" s="11" t="s">
        <v>8</v>
      </c>
      <c r="D177" s="18"/>
      <c r="E177" s="19"/>
      <c r="F177" s="20"/>
      <c r="G177" s="21"/>
      <c r="H177" s="20"/>
      <c r="I177" s="20"/>
      <c r="J177" s="20"/>
      <c r="K177" s="20"/>
      <c r="L177" s="22">
        <f>L176+L175</f>
        <v>0</v>
      </c>
    </row>
    <row r="178" spans="2:12">
      <c r="B178" s="9"/>
      <c r="C178" s="11" t="s">
        <v>13</v>
      </c>
      <c r="D178" s="18"/>
      <c r="E178" s="19"/>
      <c r="F178" s="20"/>
      <c r="G178" s="21"/>
      <c r="H178" s="20"/>
      <c r="I178" s="20"/>
      <c r="J178" s="20"/>
      <c r="K178" s="20"/>
      <c r="L178" s="22">
        <f>L177*E178</f>
        <v>0</v>
      </c>
    </row>
    <row r="179" spans="2:12">
      <c r="B179" s="9"/>
      <c r="C179" s="11" t="s">
        <v>8</v>
      </c>
      <c r="D179" s="18"/>
      <c r="E179" s="19"/>
      <c r="F179" s="20"/>
      <c r="G179" s="21"/>
      <c r="H179" s="20"/>
      <c r="I179" s="20"/>
      <c r="J179" s="20"/>
      <c r="K179" s="20"/>
      <c r="L179" s="22">
        <f>L178+L177</f>
        <v>0</v>
      </c>
    </row>
    <row r="180" spans="2:12">
      <c r="B180" s="9"/>
      <c r="C180" s="11" t="s">
        <v>14</v>
      </c>
      <c r="D180" s="18"/>
      <c r="E180" s="19">
        <v>0.18</v>
      </c>
      <c r="F180" s="20"/>
      <c r="G180" s="21"/>
      <c r="H180" s="20"/>
      <c r="I180" s="20"/>
      <c r="J180" s="20"/>
      <c r="K180" s="20"/>
      <c r="L180" s="22">
        <f>L179*E180</f>
        <v>0</v>
      </c>
    </row>
    <row r="181" spans="2:12">
      <c r="B181" s="23"/>
      <c r="C181" s="24" t="s">
        <v>8</v>
      </c>
      <c r="D181" s="25"/>
      <c r="E181" s="24"/>
      <c r="F181" s="25"/>
      <c r="G181" s="27"/>
      <c r="H181" s="28"/>
      <c r="I181" s="28"/>
      <c r="J181" s="28"/>
      <c r="K181" s="28"/>
      <c r="L181" s="26">
        <f>L180+L179</f>
        <v>0</v>
      </c>
    </row>
  </sheetData>
  <mergeCells count="2">
    <mergeCell ref="B2:B3"/>
    <mergeCell ref="C2:C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7DB22-E9BD-4414-BA2A-6CD3CAC790E9}">
  <dimension ref="B2:BD58"/>
  <sheetViews>
    <sheetView zoomScale="122" zoomScaleNormal="85" workbookViewId="0">
      <selection activeCell="H5" activeCellId="2" sqref="E51:E55 F5:F1048576 H5:H1048576"/>
    </sheetView>
  </sheetViews>
  <sheetFormatPr defaultRowHeight="14.4"/>
  <cols>
    <col min="2" max="2" width="9" bestFit="1" customWidth="1"/>
    <col min="3" max="3" width="73.77734375" bestFit="1" customWidth="1"/>
    <col min="4" max="4" width="9" bestFit="1" customWidth="1"/>
    <col min="5" max="5" width="10" bestFit="1" customWidth="1"/>
    <col min="6" max="6" width="9" bestFit="1" customWidth="1"/>
    <col min="7" max="7" width="10" bestFit="1" customWidth="1"/>
    <col min="8" max="8" width="9" bestFit="1" customWidth="1"/>
    <col min="9" max="9" width="10" bestFit="1" customWidth="1"/>
    <col min="10" max="11" width="9" bestFit="1" customWidth="1"/>
    <col min="12" max="12" width="10" bestFit="1" customWidth="1"/>
  </cols>
  <sheetData>
    <row r="2" spans="2:56" s="4" customFormat="1" ht="12" customHeight="1">
      <c r="B2" s="68" t="s">
        <v>0</v>
      </c>
      <c r="C2" s="70" t="s">
        <v>1</v>
      </c>
      <c r="D2" s="38" t="s">
        <v>2</v>
      </c>
      <c r="E2" s="40" t="s">
        <v>3</v>
      </c>
      <c r="F2" s="48" t="s">
        <v>4</v>
      </c>
      <c r="G2" s="49"/>
      <c r="H2" s="48" t="s">
        <v>5</v>
      </c>
      <c r="I2" s="49"/>
      <c r="J2" s="50" t="s">
        <v>6</v>
      </c>
      <c r="K2" s="49"/>
      <c r="L2" s="36" t="s">
        <v>3</v>
      </c>
      <c r="Q2" s="5"/>
      <c r="S2" s="5"/>
    </row>
    <row r="3" spans="2:56" s="4" customFormat="1" ht="12" customHeight="1">
      <c r="B3" s="69"/>
      <c r="C3" s="71"/>
      <c r="D3" s="39"/>
      <c r="E3" s="41"/>
      <c r="F3" s="6" t="s">
        <v>7</v>
      </c>
      <c r="G3" s="7" t="s">
        <v>8</v>
      </c>
      <c r="H3" s="6" t="s">
        <v>7</v>
      </c>
      <c r="I3" s="7" t="s">
        <v>8</v>
      </c>
      <c r="J3" s="6" t="s">
        <v>7</v>
      </c>
      <c r="K3" s="7" t="s">
        <v>8</v>
      </c>
      <c r="L3" s="37"/>
      <c r="Q3" s="5"/>
      <c r="S3" s="5"/>
    </row>
    <row r="4" spans="2:56" s="43" customFormat="1"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</row>
    <row r="5" spans="2:56">
      <c r="B5" s="51"/>
      <c r="C5" s="52" t="s">
        <v>243</v>
      </c>
      <c r="D5" s="52"/>
      <c r="E5" s="53"/>
      <c r="F5" s="54"/>
      <c r="G5" s="53"/>
      <c r="H5" s="53"/>
      <c r="I5" s="53"/>
      <c r="J5" s="53"/>
      <c r="K5" s="53"/>
      <c r="L5" s="53"/>
    </row>
    <row r="6" spans="2:56">
      <c r="B6" s="35">
        <v>1</v>
      </c>
      <c r="C6" s="11" t="s">
        <v>244</v>
      </c>
      <c r="D6" s="10" t="s">
        <v>10</v>
      </c>
      <c r="E6" s="55">
        <f>1*0</f>
        <v>0</v>
      </c>
      <c r="F6" s="12"/>
      <c r="G6" s="12">
        <f t="shared" ref="G6:G15" si="0">E6*F6</f>
        <v>0</v>
      </c>
      <c r="H6" s="12"/>
      <c r="I6" s="12">
        <f t="shared" ref="I6:I15" si="1">H6*E6</f>
        <v>0</v>
      </c>
      <c r="J6" s="12"/>
      <c r="K6" s="12">
        <f t="shared" ref="K6:K15" si="2">J6*E6</f>
        <v>0</v>
      </c>
      <c r="L6" s="12">
        <f t="shared" ref="L6:L15" si="3">K6+I6+G6</f>
        <v>0</v>
      </c>
    </row>
    <row r="7" spans="2:56">
      <c r="B7" s="35">
        <v>2</v>
      </c>
      <c r="C7" s="11" t="s">
        <v>245</v>
      </c>
      <c r="D7" s="10" t="s">
        <v>10</v>
      </c>
      <c r="E7" s="55">
        <f>7*0</f>
        <v>0</v>
      </c>
      <c r="F7" s="12"/>
      <c r="G7" s="12">
        <f t="shared" si="0"/>
        <v>0</v>
      </c>
      <c r="H7" s="12"/>
      <c r="I7" s="12">
        <f t="shared" si="1"/>
        <v>0</v>
      </c>
      <c r="J7" s="12"/>
      <c r="K7" s="12">
        <f t="shared" si="2"/>
        <v>0</v>
      </c>
      <c r="L7" s="12">
        <f t="shared" si="3"/>
        <v>0</v>
      </c>
    </row>
    <row r="8" spans="2:56">
      <c r="B8" s="35">
        <v>3</v>
      </c>
      <c r="C8" s="11" t="s">
        <v>246</v>
      </c>
      <c r="D8" s="10" t="s">
        <v>10</v>
      </c>
      <c r="E8" s="55">
        <f>7*0</f>
        <v>0</v>
      </c>
      <c r="F8" s="12"/>
      <c r="G8" s="12">
        <f t="shared" si="0"/>
        <v>0</v>
      </c>
      <c r="H8" s="12"/>
      <c r="I8" s="12">
        <f t="shared" si="1"/>
        <v>0</v>
      </c>
      <c r="J8" s="12"/>
      <c r="K8" s="12">
        <f t="shared" si="2"/>
        <v>0</v>
      </c>
      <c r="L8" s="12">
        <f t="shared" si="3"/>
        <v>0</v>
      </c>
    </row>
    <row r="9" spans="2:56">
      <c r="B9" s="35">
        <v>4</v>
      </c>
      <c r="C9" s="11" t="s">
        <v>247</v>
      </c>
      <c r="D9" s="10" t="s">
        <v>10</v>
      </c>
      <c r="E9" s="55">
        <f>2*0</f>
        <v>0</v>
      </c>
      <c r="F9" s="12"/>
      <c r="G9" s="12">
        <f t="shared" si="0"/>
        <v>0</v>
      </c>
      <c r="H9" s="12"/>
      <c r="I9" s="12">
        <f t="shared" si="1"/>
        <v>0</v>
      </c>
      <c r="J9" s="12"/>
      <c r="K9" s="12">
        <f t="shared" si="2"/>
        <v>0</v>
      </c>
      <c r="L9" s="12">
        <f t="shared" si="3"/>
        <v>0</v>
      </c>
    </row>
    <row r="10" spans="2:56">
      <c r="B10" s="35">
        <v>5</v>
      </c>
      <c r="C10" s="11" t="s">
        <v>248</v>
      </c>
      <c r="D10" s="10" t="s">
        <v>10</v>
      </c>
      <c r="E10" s="55">
        <f>3*0</f>
        <v>0</v>
      </c>
      <c r="F10" s="12"/>
      <c r="G10" s="12">
        <f t="shared" si="0"/>
        <v>0</v>
      </c>
      <c r="H10" s="12"/>
      <c r="I10" s="12">
        <f t="shared" si="1"/>
        <v>0</v>
      </c>
      <c r="J10" s="12"/>
      <c r="K10" s="12">
        <f t="shared" si="2"/>
        <v>0</v>
      </c>
      <c r="L10" s="12">
        <f t="shared" si="3"/>
        <v>0</v>
      </c>
    </row>
    <row r="11" spans="2:56">
      <c r="B11" s="35">
        <v>5</v>
      </c>
      <c r="C11" s="11" t="s">
        <v>249</v>
      </c>
      <c r="D11" s="10" t="s">
        <v>10</v>
      </c>
      <c r="E11" s="55">
        <f>165*0</f>
        <v>0</v>
      </c>
      <c r="F11" s="12"/>
      <c r="G11" s="12">
        <f t="shared" si="0"/>
        <v>0</v>
      </c>
      <c r="H11" s="12"/>
      <c r="I11" s="12">
        <f t="shared" si="1"/>
        <v>0</v>
      </c>
      <c r="J11" s="12"/>
      <c r="K11" s="12">
        <f t="shared" si="2"/>
        <v>0</v>
      </c>
      <c r="L11" s="12">
        <f t="shared" si="3"/>
        <v>0</v>
      </c>
    </row>
    <row r="12" spans="2:56">
      <c r="B12" s="35">
        <v>6</v>
      </c>
      <c r="C12" s="11" t="s">
        <v>250</v>
      </c>
      <c r="D12" s="10" t="s">
        <v>10</v>
      </c>
      <c r="E12" s="55">
        <f>1*0</f>
        <v>0</v>
      </c>
      <c r="F12" s="12"/>
      <c r="G12" s="12">
        <f t="shared" si="0"/>
        <v>0</v>
      </c>
      <c r="H12" s="12"/>
      <c r="I12" s="12">
        <f t="shared" si="1"/>
        <v>0</v>
      </c>
      <c r="J12" s="12"/>
      <c r="K12" s="12">
        <f t="shared" si="2"/>
        <v>0</v>
      </c>
      <c r="L12" s="12">
        <f t="shared" si="3"/>
        <v>0</v>
      </c>
    </row>
    <row r="13" spans="2:56">
      <c r="B13" s="35">
        <v>7</v>
      </c>
      <c r="C13" s="11" t="s">
        <v>251</v>
      </c>
      <c r="D13" s="10" t="s">
        <v>10</v>
      </c>
      <c r="E13" s="55">
        <f>1*0</f>
        <v>0</v>
      </c>
      <c r="F13" s="12"/>
      <c r="G13" s="12">
        <f t="shared" si="0"/>
        <v>0</v>
      </c>
      <c r="H13" s="12"/>
      <c r="I13" s="12">
        <f t="shared" si="1"/>
        <v>0</v>
      </c>
      <c r="J13" s="12"/>
      <c r="K13" s="12">
        <f t="shared" si="2"/>
        <v>0</v>
      </c>
      <c r="L13" s="12">
        <f t="shared" si="3"/>
        <v>0</v>
      </c>
    </row>
    <row r="14" spans="2:56">
      <c r="B14" s="35">
        <v>8</v>
      </c>
      <c r="C14" s="11" t="s">
        <v>252</v>
      </c>
      <c r="D14" s="10" t="s">
        <v>160</v>
      </c>
      <c r="E14" s="55">
        <v>10500</v>
      </c>
      <c r="F14" s="12"/>
      <c r="G14" s="12">
        <f t="shared" si="0"/>
        <v>0</v>
      </c>
      <c r="H14" s="12"/>
      <c r="I14" s="12">
        <f t="shared" si="1"/>
        <v>0</v>
      </c>
      <c r="J14" s="12"/>
      <c r="K14" s="12">
        <f t="shared" si="2"/>
        <v>0</v>
      </c>
      <c r="L14" s="12">
        <f t="shared" si="3"/>
        <v>0</v>
      </c>
    </row>
    <row r="15" spans="2:56">
      <c r="B15" s="35">
        <v>8</v>
      </c>
      <c r="C15" s="11" t="s">
        <v>253</v>
      </c>
      <c r="D15" s="10" t="s">
        <v>10</v>
      </c>
      <c r="E15" s="55">
        <f>1*0</f>
        <v>0</v>
      </c>
      <c r="F15" s="12"/>
      <c r="G15" s="12">
        <f t="shared" si="0"/>
        <v>0</v>
      </c>
      <c r="H15" s="12"/>
      <c r="I15" s="12">
        <f t="shared" si="1"/>
        <v>0</v>
      </c>
      <c r="J15" s="12"/>
      <c r="K15" s="12">
        <f t="shared" si="2"/>
        <v>0</v>
      </c>
      <c r="L15" s="12">
        <f t="shared" si="3"/>
        <v>0</v>
      </c>
    </row>
    <row r="16" spans="2:56">
      <c r="B16" s="51"/>
      <c r="C16" s="52" t="s">
        <v>254</v>
      </c>
      <c r="D16" s="52"/>
      <c r="E16" s="53"/>
      <c r="F16" s="54"/>
      <c r="G16" s="53"/>
      <c r="H16" s="53"/>
      <c r="I16" s="53"/>
      <c r="J16" s="53"/>
      <c r="K16" s="53"/>
      <c r="L16" s="53"/>
    </row>
    <row r="17" spans="2:12">
      <c r="B17" s="35">
        <v>1</v>
      </c>
      <c r="C17" s="11" t="s">
        <v>255</v>
      </c>
      <c r="D17" s="10" t="s">
        <v>10</v>
      </c>
      <c r="E17" s="55">
        <f>113*0</f>
        <v>0</v>
      </c>
      <c r="F17" s="12"/>
      <c r="G17" s="12">
        <f t="shared" ref="G17:G24" si="4">E17*F17</f>
        <v>0</v>
      </c>
      <c r="H17" s="12"/>
      <c r="I17" s="12">
        <f t="shared" ref="I17:I24" si="5">H17*E17</f>
        <v>0</v>
      </c>
      <c r="J17" s="12"/>
      <c r="K17" s="12">
        <f t="shared" ref="K17:K24" si="6">J17*E17</f>
        <v>0</v>
      </c>
      <c r="L17" s="12">
        <f t="shared" ref="L17:L24" si="7">K17+I17+G17</f>
        <v>0</v>
      </c>
    </row>
    <row r="18" spans="2:12">
      <c r="B18" s="35">
        <v>1</v>
      </c>
      <c r="C18" s="11" t="s">
        <v>256</v>
      </c>
      <c r="D18" s="10" t="s">
        <v>10</v>
      </c>
      <c r="E18" s="55">
        <f>15*0</f>
        <v>0</v>
      </c>
      <c r="F18" s="12"/>
      <c r="G18" s="12">
        <f t="shared" si="4"/>
        <v>0</v>
      </c>
      <c r="H18" s="12"/>
      <c r="I18" s="12">
        <f t="shared" si="5"/>
        <v>0</v>
      </c>
      <c r="J18" s="12"/>
      <c r="K18" s="12">
        <f t="shared" si="6"/>
        <v>0</v>
      </c>
      <c r="L18" s="12">
        <f t="shared" si="7"/>
        <v>0</v>
      </c>
    </row>
    <row r="19" spans="2:12">
      <c r="B19" s="35">
        <v>2</v>
      </c>
      <c r="C19" s="11" t="s">
        <v>257</v>
      </c>
      <c r="D19" s="10" t="s">
        <v>10</v>
      </c>
      <c r="E19" s="55">
        <f>1*0</f>
        <v>0</v>
      </c>
      <c r="F19" s="12"/>
      <c r="G19" s="12">
        <f t="shared" si="4"/>
        <v>0</v>
      </c>
      <c r="H19" s="12"/>
      <c r="I19" s="12">
        <f t="shared" si="5"/>
        <v>0</v>
      </c>
      <c r="J19" s="12"/>
      <c r="K19" s="12">
        <f t="shared" si="6"/>
        <v>0</v>
      </c>
      <c r="L19" s="12">
        <f t="shared" si="7"/>
        <v>0</v>
      </c>
    </row>
    <row r="20" spans="2:12">
      <c r="B20" s="35">
        <v>3</v>
      </c>
      <c r="C20" s="11" t="s">
        <v>258</v>
      </c>
      <c r="D20" s="10" t="s">
        <v>10</v>
      </c>
      <c r="E20" s="55">
        <f>2*0</f>
        <v>0</v>
      </c>
      <c r="F20" s="12"/>
      <c r="G20" s="12">
        <f t="shared" si="4"/>
        <v>0</v>
      </c>
      <c r="H20" s="12"/>
      <c r="I20" s="12">
        <f t="shared" si="5"/>
        <v>0</v>
      </c>
      <c r="J20" s="12"/>
      <c r="K20" s="12">
        <f t="shared" si="6"/>
        <v>0</v>
      </c>
      <c r="L20" s="12">
        <f t="shared" si="7"/>
        <v>0</v>
      </c>
    </row>
    <row r="21" spans="2:12">
      <c r="B21" s="35">
        <v>4</v>
      </c>
      <c r="C21" s="11" t="s">
        <v>245</v>
      </c>
      <c r="D21" s="10" t="s">
        <v>10</v>
      </c>
      <c r="E21" s="55">
        <f>6*0</f>
        <v>0</v>
      </c>
      <c r="F21" s="12"/>
      <c r="G21" s="12">
        <f t="shared" si="4"/>
        <v>0</v>
      </c>
      <c r="H21" s="12"/>
      <c r="I21" s="12">
        <f t="shared" si="5"/>
        <v>0</v>
      </c>
      <c r="J21" s="12"/>
      <c r="K21" s="12">
        <f t="shared" si="6"/>
        <v>0</v>
      </c>
      <c r="L21" s="12">
        <f t="shared" si="7"/>
        <v>0</v>
      </c>
    </row>
    <row r="22" spans="2:12">
      <c r="B22" s="35">
        <v>5</v>
      </c>
      <c r="C22" s="11" t="s">
        <v>246</v>
      </c>
      <c r="D22" s="10" t="s">
        <v>10</v>
      </c>
      <c r="E22" s="55">
        <f>6*0</f>
        <v>0</v>
      </c>
      <c r="F22" s="12"/>
      <c r="G22" s="12">
        <f t="shared" si="4"/>
        <v>0</v>
      </c>
      <c r="H22" s="12"/>
      <c r="I22" s="12">
        <f t="shared" si="5"/>
        <v>0</v>
      </c>
      <c r="J22" s="12"/>
      <c r="K22" s="12">
        <f t="shared" si="6"/>
        <v>0</v>
      </c>
      <c r="L22" s="12">
        <f t="shared" si="7"/>
        <v>0</v>
      </c>
    </row>
    <row r="23" spans="2:12">
      <c r="B23" s="35">
        <v>6</v>
      </c>
      <c r="C23" s="11" t="s">
        <v>259</v>
      </c>
      <c r="D23" s="10" t="s">
        <v>10</v>
      </c>
      <c r="E23" s="55">
        <f>50*0</f>
        <v>0</v>
      </c>
      <c r="F23" s="12"/>
      <c r="G23" s="12">
        <f t="shared" si="4"/>
        <v>0</v>
      </c>
      <c r="H23" s="12"/>
      <c r="I23" s="12">
        <f t="shared" si="5"/>
        <v>0</v>
      </c>
      <c r="J23" s="12"/>
      <c r="K23" s="12">
        <f t="shared" si="6"/>
        <v>0</v>
      </c>
      <c r="L23" s="12">
        <f t="shared" si="7"/>
        <v>0</v>
      </c>
    </row>
    <row r="24" spans="2:12">
      <c r="B24" s="35">
        <v>7</v>
      </c>
      <c r="C24" s="11" t="s">
        <v>252</v>
      </c>
      <c r="D24" s="10" t="s">
        <v>160</v>
      </c>
      <c r="E24" s="55">
        <v>3350</v>
      </c>
      <c r="F24" s="12"/>
      <c r="G24" s="12">
        <f t="shared" si="4"/>
        <v>0</v>
      </c>
      <c r="H24" s="12"/>
      <c r="I24" s="12">
        <f t="shared" si="5"/>
        <v>0</v>
      </c>
      <c r="J24" s="12"/>
      <c r="K24" s="12">
        <f t="shared" si="6"/>
        <v>0</v>
      </c>
      <c r="L24" s="12">
        <f t="shared" si="7"/>
        <v>0</v>
      </c>
    </row>
    <row r="25" spans="2:12">
      <c r="B25" s="51"/>
      <c r="C25" s="52" t="s">
        <v>260</v>
      </c>
      <c r="D25" s="52"/>
      <c r="E25" s="53"/>
      <c r="F25" s="54"/>
      <c r="G25" s="53"/>
      <c r="H25" s="53"/>
      <c r="I25" s="53"/>
      <c r="J25" s="53"/>
      <c r="K25" s="53"/>
      <c r="L25" s="53"/>
    </row>
    <row r="26" spans="2:12">
      <c r="B26" s="35">
        <v>1</v>
      </c>
      <c r="C26" s="11" t="s">
        <v>561</v>
      </c>
      <c r="D26" s="10" t="s">
        <v>10</v>
      </c>
      <c r="E26" s="55">
        <v>1</v>
      </c>
      <c r="F26" s="12"/>
      <c r="G26" s="12">
        <f t="shared" ref="G26:G36" si="8">E26*F26</f>
        <v>0</v>
      </c>
      <c r="H26" s="12"/>
      <c r="I26" s="12">
        <f t="shared" ref="I26:I36" si="9">H26*E26</f>
        <v>0</v>
      </c>
      <c r="J26" s="12"/>
      <c r="K26" s="12">
        <f t="shared" ref="K26:K36" si="10">J26*E26</f>
        <v>0</v>
      </c>
      <c r="L26" s="12">
        <f t="shared" ref="L26:L36" si="11">K26+I26+G26</f>
        <v>0</v>
      </c>
    </row>
    <row r="27" spans="2:12">
      <c r="B27" s="35">
        <v>2</v>
      </c>
      <c r="C27" s="11" t="s">
        <v>562</v>
      </c>
      <c r="D27" s="10" t="s">
        <v>10</v>
      </c>
      <c r="E27" s="55">
        <v>2</v>
      </c>
      <c r="F27" s="12"/>
      <c r="G27" s="12">
        <f t="shared" si="8"/>
        <v>0</v>
      </c>
      <c r="H27" s="12"/>
      <c r="I27" s="12">
        <f t="shared" si="9"/>
        <v>0</v>
      </c>
      <c r="J27" s="12"/>
      <c r="K27" s="12">
        <f t="shared" si="10"/>
        <v>0</v>
      </c>
      <c r="L27" s="12">
        <f t="shared" si="11"/>
        <v>0</v>
      </c>
    </row>
    <row r="28" spans="2:12">
      <c r="B28" s="35">
        <v>3</v>
      </c>
      <c r="C28" s="11" t="s">
        <v>261</v>
      </c>
      <c r="D28" s="10" t="s">
        <v>10</v>
      </c>
      <c r="E28" s="55">
        <v>14</v>
      </c>
      <c r="F28" s="12"/>
      <c r="G28" s="12">
        <f t="shared" si="8"/>
        <v>0</v>
      </c>
      <c r="H28" s="12"/>
      <c r="I28" s="12">
        <f t="shared" si="9"/>
        <v>0</v>
      </c>
      <c r="J28" s="12"/>
      <c r="K28" s="12">
        <f t="shared" si="10"/>
        <v>0</v>
      </c>
      <c r="L28" s="12">
        <f t="shared" si="11"/>
        <v>0</v>
      </c>
    </row>
    <row r="29" spans="2:12">
      <c r="B29" s="35">
        <v>4</v>
      </c>
      <c r="C29" s="11" t="s">
        <v>571</v>
      </c>
      <c r="D29" s="10" t="s">
        <v>10</v>
      </c>
      <c r="E29" s="55">
        <v>242</v>
      </c>
      <c r="F29" s="12"/>
      <c r="G29" s="12">
        <f t="shared" si="8"/>
        <v>0</v>
      </c>
      <c r="H29" s="12"/>
      <c r="I29" s="12">
        <f t="shared" si="9"/>
        <v>0</v>
      </c>
      <c r="J29" s="12"/>
      <c r="K29" s="12">
        <f t="shared" si="10"/>
        <v>0</v>
      </c>
      <c r="L29" s="12">
        <f t="shared" si="11"/>
        <v>0</v>
      </c>
    </row>
    <row r="30" spans="2:12">
      <c r="B30" s="35">
        <v>5</v>
      </c>
      <c r="C30" s="11" t="s">
        <v>262</v>
      </c>
      <c r="D30" s="10" t="s">
        <v>10</v>
      </c>
      <c r="E30" s="55">
        <v>379</v>
      </c>
      <c r="F30" s="12"/>
      <c r="G30" s="12">
        <f t="shared" si="8"/>
        <v>0</v>
      </c>
      <c r="H30" s="12"/>
      <c r="I30" s="12">
        <f t="shared" si="9"/>
        <v>0</v>
      </c>
      <c r="J30" s="12"/>
      <c r="K30" s="12">
        <f t="shared" si="10"/>
        <v>0</v>
      </c>
      <c r="L30" s="12">
        <f t="shared" si="11"/>
        <v>0</v>
      </c>
    </row>
    <row r="31" spans="2:12">
      <c r="B31" s="35">
        <v>6</v>
      </c>
      <c r="C31" s="11" t="s">
        <v>263</v>
      </c>
      <c r="D31" s="10" t="s">
        <v>10</v>
      </c>
      <c r="E31" s="55">
        <v>125</v>
      </c>
      <c r="F31" s="12"/>
      <c r="G31" s="12">
        <f t="shared" si="8"/>
        <v>0</v>
      </c>
      <c r="H31" s="12"/>
      <c r="I31" s="12">
        <f t="shared" si="9"/>
        <v>0</v>
      </c>
      <c r="J31" s="12"/>
      <c r="K31" s="12">
        <f t="shared" si="10"/>
        <v>0</v>
      </c>
      <c r="L31" s="12">
        <f t="shared" si="11"/>
        <v>0</v>
      </c>
    </row>
    <row r="32" spans="2:12">
      <c r="B32" s="35">
        <v>7</v>
      </c>
      <c r="C32" s="11" t="s">
        <v>264</v>
      </c>
      <c r="D32" s="10" t="s">
        <v>10</v>
      </c>
      <c r="E32" s="55">
        <v>45</v>
      </c>
      <c r="F32" s="12"/>
      <c r="G32" s="12">
        <f t="shared" si="8"/>
        <v>0</v>
      </c>
      <c r="H32" s="12"/>
      <c r="I32" s="12">
        <f t="shared" si="9"/>
        <v>0</v>
      </c>
      <c r="J32" s="12"/>
      <c r="K32" s="12">
        <f t="shared" si="10"/>
        <v>0</v>
      </c>
      <c r="L32" s="12">
        <f t="shared" si="11"/>
        <v>0</v>
      </c>
    </row>
    <row r="33" spans="2:12">
      <c r="B33" s="35">
        <v>8</v>
      </c>
      <c r="C33" s="11" t="s">
        <v>265</v>
      </c>
      <c r="D33" s="10" t="s">
        <v>10</v>
      </c>
      <c r="E33" s="55">
        <v>47</v>
      </c>
      <c r="F33" s="12"/>
      <c r="G33" s="12">
        <f t="shared" si="8"/>
        <v>0</v>
      </c>
      <c r="H33" s="12"/>
      <c r="I33" s="12">
        <f t="shared" si="9"/>
        <v>0</v>
      </c>
      <c r="J33" s="12"/>
      <c r="K33" s="12">
        <f t="shared" si="10"/>
        <v>0</v>
      </c>
      <c r="L33" s="12">
        <f t="shared" si="11"/>
        <v>0</v>
      </c>
    </row>
    <row r="34" spans="2:12">
      <c r="B34" s="35">
        <v>9</v>
      </c>
      <c r="C34" s="11" t="s">
        <v>266</v>
      </c>
      <c r="D34" s="10" t="s">
        <v>10</v>
      </c>
      <c r="E34" s="55">
        <v>45</v>
      </c>
      <c r="F34" s="12"/>
      <c r="G34" s="12">
        <f t="shared" si="8"/>
        <v>0</v>
      </c>
      <c r="H34" s="12"/>
      <c r="I34" s="12">
        <f t="shared" si="9"/>
        <v>0</v>
      </c>
      <c r="J34" s="12"/>
      <c r="K34" s="12">
        <f t="shared" si="10"/>
        <v>0</v>
      </c>
      <c r="L34" s="12">
        <f t="shared" si="11"/>
        <v>0</v>
      </c>
    </row>
    <row r="35" spans="2:12">
      <c r="B35" s="35">
        <v>10</v>
      </c>
      <c r="C35" s="11" t="s">
        <v>563</v>
      </c>
      <c r="D35" s="10" t="s">
        <v>10</v>
      </c>
      <c r="E35" s="55">
        <v>45</v>
      </c>
      <c r="F35" s="12"/>
      <c r="G35" s="12">
        <f t="shared" si="8"/>
        <v>0</v>
      </c>
      <c r="H35" s="12"/>
      <c r="I35" s="12">
        <f t="shared" si="9"/>
        <v>0</v>
      </c>
      <c r="J35" s="12"/>
      <c r="K35" s="12">
        <f t="shared" si="10"/>
        <v>0</v>
      </c>
      <c r="L35" s="12">
        <f t="shared" si="11"/>
        <v>0</v>
      </c>
    </row>
    <row r="36" spans="2:12">
      <c r="B36" s="35">
        <v>11</v>
      </c>
      <c r="C36" s="11" t="s">
        <v>564</v>
      </c>
      <c r="D36" s="10" t="s">
        <v>160</v>
      </c>
      <c r="E36" s="55">
        <v>3160</v>
      </c>
      <c r="F36" s="12"/>
      <c r="G36" s="12">
        <f t="shared" si="8"/>
        <v>0</v>
      </c>
      <c r="H36" s="12"/>
      <c r="I36" s="12">
        <f t="shared" si="9"/>
        <v>0</v>
      </c>
      <c r="J36" s="12"/>
      <c r="K36" s="12">
        <f t="shared" si="10"/>
        <v>0</v>
      </c>
      <c r="L36" s="12">
        <f t="shared" si="11"/>
        <v>0</v>
      </c>
    </row>
    <row r="37" spans="2:12">
      <c r="B37" s="35">
        <v>12</v>
      </c>
      <c r="C37" s="11" t="s">
        <v>267</v>
      </c>
      <c r="D37" s="10" t="s">
        <v>160</v>
      </c>
      <c r="E37" s="55">
        <v>11500</v>
      </c>
      <c r="F37" s="12"/>
      <c r="G37" s="12">
        <f t="shared" ref="G37" si="12">E37*F37</f>
        <v>0</v>
      </c>
      <c r="H37" s="12"/>
      <c r="I37" s="12">
        <f t="shared" ref="I37" si="13">H37*E37</f>
        <v>0</v>
      </c>
      <c r="J37" s="12"/>
      <c r="K37" s="12">
        <f t="shared" ref="K37" si="14">J37*E37</f>
        <v>0</v>
      </c>
      <c r="L37" s="12">
        <f t="shared" ref="L37" si="15">K37+I37+G37</f>
        <v>0</v>
      </c>
    </row>
    <row r="38" spans="2:12" ht="16.2" customHeight="1">
      <c r="B38" s="51"/>
      <c r="C38" s="52" t="s">
        <v>268</v>
      </c>
      <c r="D38" s="52"/>
      <c r="E38" s="53"/>
      <c r="F38" s="54"/>
      <c r="G38" s="53"/>
      <c r="H38" s="53"/>
      <c r="I38" s="53"/>
      <c r="J38" s="53"/>
      <c r="K38" s="53"/>
      <c r="L38" s="53"/>
    </row>
    <row r="39" spans="2:12">
      <c r="B39" s="35">
        <v>1</v>
      </c>
      <c r="C39" s="11" t="s">
        <v>269</v>
      </c>
      <c r="D39" s="10" t="s">
        <v>10</v>
      </c>
      <c r="E39" s="55">
        <v>1</v>
      </c>
      <c r="F39" s="12"/>
      <c r="G39" s="12">
        <f t="shared" ref="G39:G41" si="16">E39*F39</f>
        <v>0</v>
      </c>
      <c r="H39" s="12"/>
      <c r="I39" s="12">
        <f t="shared" ref="I39:I41" si="17">H39*E39</f>
        <v>0</v>
      </c>
      <c r="J39" s="12"/>
      <c r="K39" s="12">
        <f t="shared" ref="K39:K41" si="18">J39*E39</f>
        <v>0</v>
      </c>
      <c r="L39" s="12">
        <f t="shared" ref="L39:L41" si="19">K39+I39+G39</f>
        <v>0</v>
      </c>
    </row>
    <row r="40" spans="2:12">
      <c r="B40" s="35">
        <v>2</v>
      </c>
      <c r="C40" s="11" t="s">
        <v>562</v>
      </c>
      <c r="D40" s="10" t="s">
        <v>10</v>
      </c>
      <c r="E40" s="55">
        <v>2</v>
      </c>
      <c r="F40" s="12"/>
      <c r="G40" s="12">
        <f t="shared" si="16"/>
        <v>0</v>
      </c>
      <c r="H40" s="12"/>
      <c r="I40" s="12">
        <f t="shared" si="17"/>
        <v>0</v>
      </c>
      <c r="J40" s="12"/>
      <c r="K40" s="12">
        <f t="shared" si="18"/>
        <v>0</v>
      </c>
      <c r="L40" s="12">
        <f t="shared" si="19"/>
        <v>0</v>
      </c>
    </row>
    <row r="41" spans="2:12">
      <c r="B41" s="35">
        <v>3</v>
      </c>
      <c r="C41" s="11" t="s">
        <v>565</v>
      </c>
      <c r="D41" s="10" t="s">
        <v>10</v>
      </c>
      <c r="E41" s="55">
        <v>12</v>
      </c>
      <c r="F41" s="12"/>
      <c r="G41" s="12">
        <f t="shared" si="16"/>
        <v>0</v>
      </c>
      <c r="H41" s="12"/>
      <c r="I41" s="12">
        <f t="shared" si="17"/>
        <v>0</v>
      </c>
      <c r="J41" s="12"/>
      <c r="K41" s="12">
        <f t="shared" si="18"/>
        <v>0</v>
      </c>
      <c r="L41" s="12">
        <f t="shared" si="19"/>
        <v>0</v>
      </c>
    </row>
    <row r="42" spans="2:12">
      <c r="B42" s="35">
        <v>4</v>
      </c>
      <c r="C42" s="11" t="s">
        <v>566</v>
      </c>
      <c r="D42" s="10" t="s">
        <v>10</v>
      </c>
      <c r="E42" s="55">
        <v>2</v>
      </c>
      <c r="F42" s="12"/>
      <c r="G42" s="12">
        <f t="shared" ref="G42:G44" si="20">E42*F42</f>
        <v>0</v>
      </c>
      <c r="H42" s="12"/>
      <c r="I42" s="12">
        <f t="shared" ref="I42:I44" si="21">H42*E42</f>
        <v>0</v>
      </c>
      <c r="J42" s="12"/>
      <c r="K42" s="12">
        <f t="shared" ref="K42:K44" si="22">J42*E42</f>
        <v>0</v>
      </c>
      <c r="L42" s="12">
        <f t="shared" ref="L42:L44" si="23">K42+I42+G42</f>
        <v>0</v>
      </c>
    </row>
    <row r="43" spans="2:12">
      <c r="B43" s="35">
        <v>5</v>
      </c>
      <c r="C43" s="11" t="s">
        <v>563</v>
      </c>
      <c r="D43" s="10" t="s">
        <v>10</v>
      </c>
      <c r="E43" s="55">
        <v>12</v>
      </c>
      <c r="F43" s="12"/>
      <c r="G43" s="12">
        <f t="shared" si="20"/>
        <v>0</v>
      </c>
      <c r="H43" s="12"/>
      <c r="I43" s="12">
        <f t="shared" si="21"/>
        <v>0</v>
      </c>
      <c r="J43" s="12"/>
      <c r="K43" s="12">
        <f t="shared" si="22"/>
        <v>0</v>
      </c>
      <c r="L43" s="12">
        <f t="shared" si="23"/>
        <v>0</v>
      </c>
    </row>
    <row r="44" spans="2:12">
      <c r="B44" s="35">
        <v>6</v>
      </c>
      <c r="C44" s="11" t="s">
        <v>267</v>
      </c>
      <c r="D44" s="10" t="s">
        <v>160</v>
      </c>
      <c r="E44" s="55">
        <v>300</v>
      </c>
      <c r="F44" s="12"/>
      <c r="G44" s="12">
        <f t="shared" si="20"/>
        <v>0</v>
      </c>
      <c r="H44" s="12"/>
      <c r="I44" s="12">
        <f t="shared" si="21"/>
        <v>0</v>
      </c>
      <c r="J44" s="12"/>
      <c r="K44" s="12">
        <f t="shared" si="22"/>
        <v>0</v>
      </c>
      <c r="L44" s="12">
        <f t="shared" si="23"/>
        <v>0</v>
      </c>
    </row>
    <row r="45" spans="2:12">
      <c r="B45" s="51"/>
      <c r="C45" s="52" t="s">
        <v>270</v>
      </c>
      <c r="D45" s="52"/>
      <c r="E45" s="53"/>
      <c r="F45" s="54"/>
      <c r="G45" s="53"/>
      <c r="H45" s="53"/>
      <c r="I45" s="53"/>
      <c r="J45" s="53"/>
      <c r="K45" s="53"/>
      <c r="L45" s="53"/>
    </row>
    <row r="46" spans="2:12">
      <c r="B46" s="35">
        <v>1</v>
      </c>
      <c r="C46" s="11" t="s">
        <v>271</v>
      </c>
      <c r="D46" s="10" t="s">
        <v>10</v>
      </c>
      <c r="E46" s="55">
        <v>1</v>
      </c>
      <c r="F46" s="12"/>
      <c r="G46" s="12">
        <f t="shared" ref="G46:G48" si="24">E46*F46</f>
        <v>0</v>
      </c>
      <c r="H46" s="12"/>
      <c r="I46" s="12">
        <f t="shared" ref="I46:I48" si="25">H46*E46</f>
        <v>0</v>
      </c>
      <c r="J46" s="12"/>
      <c r="K46" s="12">
        <f t="shared" ref="K46:K48" si="26">J46*E46</f>
        <v>0</v>
      </c>
      <c r="L46" s="12">
        <f t="shared" ref="L46:L49" si="27">K46+I46+G46</f>
        <v>0</v>
      </c>
    </row>
    <row r="47" spans="2:12">
      <c r="B47" s="35">
        <v>2</v>
      </c>
      <c r="C47" s="11" t="s">
        <v>272</v>
      </c>
      <c r="D47" s="10" t="s">
        <v>10</v>
      </c>
      <c r="E47" s="55">
        <v>59</v>
      </c>
      <c r="F47" s="12"/>
      <c r="G47" s="12">
        <f t="shared" si="24"/>
        <v>0</v>
      </c>
      <c r="H47" s="12"/>
      <c r="I47" s="12">
        <f t="shared" si="25"/>
        <v>0</v>
      </c>
      <c r="J47" s="12"/>
      <c r="K47" s="12">
        <f t="shared" si="26"/>
        <v>0</v>
      </c>
      <c r="L47" s="12">
        <f t="shared" si="27"/>
        <v>0</v>
      </c>
    </row>
    <row r="48" spans="2:12">
      <c r="B48" s="35">
        <v>3</v>
      </c>
      <c r="C48" s="11" t="s">
        <v>273</v>
      </c>
      <c r="D48" s="10" t="s">
        <v>160</v>
      </c>
      <c r="E48" s="55">
        <v>2650</v>
      </c>
      <c r="F48" s="12"/>
      <c r="G48" s="12">
        <f t="shared" si="24"/>
        <v>0</v>
      </c>
      <c r="H48" s="12"/>
      <c r="I48" s="12">
        <f t="shared" si="25"/>
        <v>0</v>
      </c>
      <c r="J48" s="12"/>
      <c r="K48" s="12">
        <f t="shared" si="26"/>
        <v>0</v>
      </c>
      <c r="L48" s="12">
        <f t="shared" si="27"/>
        <v>0</v>
      </c>
    </row>
    <row r="49" spans="2:12">
      <c r="B49" s="35"/>
      <c r="C49" s="11" t="s">
        <v>25</v>
      </c>
      <c r="D49" s="10"/>
      <c r="E49" s="59">
        <v>0.1</v>
      </c>
      <c r="F49" s="12"/>
      <c r="G49" s="12">
        <f>SUM(G5:G48)*E49</f>
        <v>0</v>
      </c>
      <c r="H49" s="12"/>
      <c r="I49" s="12"/>
      <c r="J49" s="12"/>
      <c r="K49" s="12"/>
      <c r="L49" s="12">
        <f t="shared" si="27"/>
        <v>0</v>
      </c>
    </row>
    <row r="50" spans="2:12">
      <c r="B50" s="13" t="s">
        <v>9</v>
      </c>
      <c r="C50" s="14" t="s">
        <v>8</v>
      </c>
      <c r="D50" s="15"/>
      <c r="E50" s="14"/>
      <c r="F50" s="15"/>
      <c r="G50" s="16">
        <f>SUM(G5:G49)</f>
        <v>0</v>
      </c>
      <c r="H50" s="17"/>
      <c r="I50" s="16">
        <f>SUM(I5:I49)</f>
        <v>0</v>
      </c>
      <c r="J50" s="17"/>
      <c r="K50" s="16">
        <f>SUM(K5:K49)</f>
        <v>0</v>
      </c>
      <c r="L50" s="16">
        <f>SUM(L5:L49)</f>
        <v>0</v>
      </c>
    </row>
    <row r="51" spans="2:12">
      <c r="B51" s="9"/>
      <c r="C51" s="11" t="s">
        <v>11</v>
      </c>
      <c r="D51" s="18"/>
      <c r="E51" s="19"/>
      <c r="F51" s="20"/>
      <c r="G51" s="21"/>
      <c r="H51" s="20"/>
      <c r="I51" s="20"/>
      <c r="J51" s="20"/>
      <c r="K51" s="20"/>
      <c r="L51" s="22">
        <f>L50*E51</f>
        <v>0</v>
      </c>
    </row>
    <row r="52" spans="2:12">
      <c r="B52" s="9"/>
      <c r="C52" s="11" t="s">
        <v>8</v>
      </c>
      <c r="D52" s="18"/>
      <c r="E52" s="19"/>
      <c r="F52" s="20"/>
      <c r="G52" s="21"/>
      <c r="H52" s="20"/>
      <c r="I52" s="20"/>
      <c r="J52" s="20"/>
      <c r="K52" s="20"/>
      <c r="L52" s="22">
        <f>L51+L50</f>
        <v>0</v>
      </c>
    </row>
    <row r="53" spans="2:12">
      <c r="B53" s="9"/>
      <c r="C53" s="11" t="s">
        <v>12</v>
      </c>
      <c r="D53" s="18"/>
      <c r="E53" s="19"/>
      <c r="F53" s="20"/>
      <c r="G53" s="21"/>
      <c r="H53" s="20"/>
      <c r="I53" s="20"/>
      <c r="J53" s="20"/>
      <c r="K53" s="20"/>
      <c r="L53" s="22">
        <f>L52*E53</f>
        <v>0</v>
      </c>
    </row>
    <row r="54" spans="2:12">
      <c r="B54" s="9"/>
      <c r="C54" s="11" t="s">
        <v>8</v>
      </c>
      <c r="D54" s="18"/>
      <c r="E54" s="19"/>
      <c r="F54" s="20"/>
      <c r="G54" s="21"/>
      <c r="H54" s="20"/>
      <c r="I54" s="20"/>
      <c r="J54" s="20"/>
      <c r="K54" s="20"/>
      <c r="L54" s="22">
        <f>L53+L52</f>
        <v>0</v>
      </c>
    </row>
    <row r="55" spans="2:12">
      <c r="B55" s="9"/>
      <c r="C55" s="11" t="s">
        <v>13</v>
      </c>
      <c r="D55" s="18"/>
      <c r="E55" s="19"/>
      <c r="F55" s="20"/>
      <c r="G55" s="21"/>
      <c r="H55" s="20"/>
      <c r="I55" s="20"/>
      <c r="J55" s="20"/>
      <c r="K55" s="20"/>
      <c r="L55" s="22">
        <f>L54*E55</f>
        <v>0</v>
      </c>
    </row>
    <row r="56" spans="2:12">
      <c r="B56" s="9"/>
      <c r="C56" s="11" t="s">
        <v>8</v>
      </c>
      <c r="D56" s="18"/>
      <c r="E56" s="19"/>
      <c r="F56" s="20"/>
      <c r="G56" s="21"/>
      <c r="H56" s="20"/>
      <c r="I56" s="20"/>
      <c r="J56" s="20"/>
      <c r="K56" s="20"/>
      <c r="L56" s="22">
        <f>L55+L54</f>
        <v>0</v>
      </c>
    </row>
    <row r="57" spans="2:12">
      <c r="B57" s="9"/>
      <c r="C57" s="11" t="s">
        <v>14</v>
      </c>
      <c r="D57" s="18"/>
      <c r="E57" s="19">
        <v>0.18</v>
      </c>
      <c r="F57" s="20"/>
      <c r="G57" s="21"/>
      <c r="H57" s="20"/>
      <c r="I57" s="20"/>
      <c r="J57" s="20"/>
      <c r="K57" s="20"/>
      <c r="L57" s="22">
        <f>L56*E57</f>
        <v>0</v>
      </c>
    </row>
    <row r="58" spans="2:12">
      <c r="B58" s="23"/>
      <c r="C58" s="24" t="s">
        <v>8</v>
      </c>
      <c r="D58" s="25"/>
      <c r="E58" s="24"/>
      <c r="F58" s="25"/>
      <c r="G58" s="27"/>
      <c r="H58" s="28"/>
      <c r="I58" s="28"/>
      <c r="J58" s="28"/>
      <c r="K58" s="28"/>
      <c r="L58" s="26">
        <f>L57+L56</f>
        <v>0</v>
      </c>
    </row>
  </sheetData>
  <mergeCells count="2">
    <mergeCell ref="B2:B3"/>
    <mergeCell ref="C2: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კრებსითი</vt:lpstr>
      <vt:lpstr>წყალმომარაგება</vt:lpstr>
      <vt:lpstr>წყალმომარაგების სატუმბი</vt:lpstr>
      <vt:lpstr>სანიაღვრე</vt:lpstr>
      <vt:lpstr>ხანძარქრობა</vt:lpstr>
      <vt:lpstr>ვენტილაცია</vt:lpstr>
      <vt:lpstr>სახანძრო ვენტილაცია</vt:lpstr>
      <vt:lpstr>ელექტროობა</vt:lpstr>
      <vt:lpstr>სუსტი დენები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Tazo Bakuradze</dc:creator>
  <cp:lastModifiedBy>Salome Qoqiashvili</cp:lastModifiedBy>
  <dcterms:created xsi:type="dcterms:W3CDTF">2015-06-05T18:17:20Z</dcterms:created>
  <dcterms:modified xsi:type="dcterms:W3CDTF">2026-09-07T09:04:30Z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734c74-3ec3-4e8f-91d9-a915579f742b_Enabled">
    <vt:lpwstr>true</vt:lpwstr>
  </property>
  <property fmtid="{D5CDD505-2E9C-101B-9397-08002B2CF9AE}" pid="3" name="MSIP_Label_80734c74-3ec3-4e8f-91d9-a915579f742b_SetDate">
    <vt:lpwstr>2026-09-07T09:04:28Z</vt:lpwstr>
  </property>
  <property fmtid="{D5CDD505-2E9C-101B-9397-08002B2CF9AE}" pid="4" name="MSIP_Label_80734c74-3ec3-4e8f-91d9-a915579f742b_Method">
    <vt:lpwstr>Privileged</vt:lpwstr>
  </property>
  <property fmtid="{D5CDD505-2E9C-101B-9397-08002B2CF9AE}" pid="5" name="MSIP_Label_80734c74-3ec3-4e8f-91d9-a915579f742b_Name">
    <vt:lpwstr>PROC OTHER</vt:lpwstr>
  </property>
  <property fmtid="{D5CDD505-2E9C-101B-9397-08002B2CF9AE}" pid="6" name="MSIP_Label_80734c74-3ec3-4e8f-91d9-a915579f742b_SiteId">
    <vt:lpwstr>e2029e44-8d8d-4545-b8ad-ca25d5446356</vt:lpwstr>
  </property>
  <property fmtid="{D5CDD505-2E9C-101B-9397-08002B2CF9AE}" pid="7" name="MSIP_Label_80734c74-3ec3-4e8f-91d9-a915579f742b_ActionId">
    <vt:lpwstr>88a3cc57-62b0-4027-b74a-a73f68a56025</vt:lpwstr>
  </property>
  <property fmtid="{D5CDD505-2E9C-101B-9397-08002B2CF9AE}" pid="8" name="MSIP_Label_80734c74-3ec3-4e8f-91d9-a915579f742b_ContentBits">
    <vt:lpwstr>0</vt:lpwstr>
  </property>
  <property fmtid="{D5CDD505-2E9C-101B-9397-08002B2CF9AE}" pid="9" name="MSIP_Label_80734c74-3ec3-4e8f-91d9-a915579f742b_Tag">
    <vt:lpwstr>10, 0, 1, 1</vt:lpwstr>
  </property>
</Properties>
</file>