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uf-my.sharepoint.com/personal/kuteliaz_knauf_com/Documents/Desktop/Knauf/Tender/შენობა#14/"/>
    </mc:Choice>
  </mc:AlternateContent>
  <xr:revisionPtr revIDLastSave="21" documentId="11_F62F541F649DDB8C31E6048730B2CA3B50485F3B" xr6:coauthVersionLast="47" xr6:coauthVersionMax="47" xr10:uidLastSave="{5C565CD6-5468-40CE-892E-C77B2F485598}"/>
  <bookViews>
    <workbookView xWindow="-120" yWindow="-120" windowWidth="29040" windowHeight="15720" xr2:uid="{00000000-000D-0000-FFFF-FFFF00000000}"/>
  </bookViews>
  <sheets>
    <sheet name="დემონტაჟი-მშენებლობ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5" i="1" l="1"/>
  <c r="L74" i="1"/>
  <c r="K27" i="1"/>
  <c r="I27" i="1"/>
  <c r="G27" i="1"/>
  <c r="L27" i="1" l="1"/>
  <c r="K43" i="1"/>
  <c r="K24" i="1"/>
  <c r="K21" i="1"/>
  <c r="K20" i="1"/>
  <c r="K28" i="1"/>
  <c r="K63" i="1"/>
  <c r="I63" i="1"/>
  <c r="G63" i="1"/>
  <c r="K64" i="1"/>
  <c r="I64" i="1"/>
  <c r="G64" i="1"/>
  <c r="K65" i="1"/>
  <c r="I65" i="1"/>
  <c r="G65" i="1"/>
  <c r="K66" i="1"/>
  <c r="I66" i="1"/>
  <c r="G66" i="1"/>
  <c r="K67" i="1"/>
  <c r="I67" i="1"/>
  <c r="G67" i="1"/>
  <c r="K68" i="1"/>
  <c r="I68" i="1"/>
  <c r="G68" i="1"/>
  <c r="K56" i="1"/>
  <c r="I56" i="1"/>
  <c r="G56" i="1"/>
  <c r="I48" i="1"/>
  <c r="K57" i="1"/>
  <c r="K55" i="1"/>
  <c r="I55" i="1"/>
  <c r="K52" i="1"/>
  <c r="K51" i="1"/>
  <c r="K53" i="1"/>
  <c r="I53" i="1"/>
  <c r="G53" i="1"/>
  <c r="I51" i="1"/>
  <c r="I52" i="1"/>
  <c r="G52" i="1"/>
  <c r="G51" i="1"/>
  <c r="I57" i="1"/>
  <c r="G57" i="1"/>
  <c r="G55" i="1"/>
  <c r="K54" i="1"/>
  <c r="I54" i="1"/>
  <c r="G54" i="1"/>
  <c r="K50" i="1"/>
  <c r="I50" i="1"/>
  <c r="G50" i="1"/>
  <c r="K49" i="1"/>
  <c r="I49" i="1"/>
  <c r="G49" i="1"/>
  <c r="L63" i="1" l="1"/>
  <c r="L68" i="1"/>
  <c r="L67" i="1"/>
  <c r="L66" i="1"/>
  <c r="L65" i="1"/>
  <c r="L64" i="1"/>
  <c r="L55" i="1"/>
  <c r="L51" i="1"/>
  <c r="L52" i="1"/>
  <c r="L56" i="1"/>
  <c r="L53" i="1"/>
  <c r="L50" i="1"/>
  <c r="L54" i="1"/>
  <c r="L57" i="1"/>
  <c r="L49" i="1"/>
  <c r="I45" i="1" l="1"/>
  <c r="K46" i="1"/>
  <c r="I46" i="1"/>
  <c r="G46" i="1"/>
  <c r="K45" i="1"/>
  <c r="G45" i="1"/>
  <c r="K48" i="1"/>
  <c r="G48" i="1"/>
  <c r="K47" i="1"/>
  <c r="I47" i="1"/>
  <c r="G47" i="1"/>
  <c r="K42" i="1"/>
  <c r="K44" i="1"/>
  <c r="I44" i="1"/>
  <c r="G44" i="1"/>
  <c r="I43" i="1"/>
  <c r="G43" i="1"/>
  <c r="G37" i="1"/>
  <c r="I37" i="1"/>
  <c r="K37" i="1"/>
  <c r="L37" i="1" s="1"/>
  <c r="G38" i="1"/>
  <c r="I38" i="1"/>
  <c r="K38" i="1"/>
  <c r="G39" i="1"/>
  <c r="I39" i="1"/>
  <c r="K39" i="1"/>
  <c r="G40" i="1"/>
  <c r="I40" i="1"/>
  <c r="K40" i="1"/>
  <c r="G41" i="1"/>
  <c r="I41" i="1"/>
  <c r="K41" i="1"/>
  <c r="G42" i="1"/>
  <c r="I42" i="1"/>
  <c r="K36" i="1"/>
  <c r="I36" i="1"/>
  <c r="G36" i="1"/>
  <c r="K35" i="1"/>
  <c r="I35" i="1"/>
  <c r="G35" i="1"/>
  <c r="K34" i="1"/>
  <c r="I34" i="1"/>
  <c r="G34" i="1"/>
  <c r="K33" i="1"/>
  <c r="I33" i="1"/>
  <c r="G33" i="1"/>
  <c r="K32" i="1"/>
  <c r="I32" i="1"/>
  <c r="G32" i="1"/>
  <c r="K31" i="1"/>
  <c r="I31" i="1"/>
  <c r="G31" i="1"/>
  <c r="K30" i="1"/>
  <c r="I30" i="1"/>
  <c r="G30" i="1"/>
  <c r="K22" i="1"/>
  <c r="K23" i="1"/>
  <c r="I23" i="1"/>
  <c r="G23" i="1"/>
  <c r="K18" i="1"/>
  <c r="I18" i="1"/>
  <c r="G18" i="1"/>
  <c r="K19" i="1"/>
  <c r="K15" i="1"/>
  <c r="I15" i="1"/>
  <c r="G15" i="1"/>
  <c r="K16" i="1"/>
  <c r="I16" i="1"/>
  <c r="G16" i="1"/>
  <c r="K62" i="1"/>
  <c r="I62" i="1"/>
  <c r="G62" i="1"/>
  <c r="K61" i="1"/>
  <c r="I61" i="1"/>
  <c r="G61" i="1"/>
  <c r="K60" i="1"/>
  <c r="I60" i="1"/>
  <c r="G60" i="1"/>
  <c r="K11" i="1"/>
  <c r="K9" i="1"/>
  <c r="I9" i="1"/>
  <c r="K29" i="1"/>
  <c r="I29" i="1"/>
  <c r="G29" i="1"/>
  <c r="I28" i="1"/>
  <c r="G28" i="1"/>
  <c r="K26" i="1"/>
  <c r="I26" i="1"/>
  <c r="G26" i="1"/>
  <c r="K25" i="1"/>
  <c r="I25" i="1"/>
  <c r="G25" i="1"/>
  <c r="I24" i="1"/>
  <c r="G24" i="1"/>
  <c r="I22" i="1"/>
  <c r="G22" i="1"/>
  <c r="I21" i="1"/>
  <c r="G21" i="1"/>
  <c r="I20" i="1"/>
  <c r="G20" i="1"/>
  <c r="I19" i="1"/>
  <c r="G19" i="1"/>
  <c r="K17" i="1"/>
  <c r="I17" i="1"/>
  <c r="G17" i="1"/>
  <c r="K12" i="1"/>
  <c r="I12" i="1"/>
  <c r="G12" i="1"/>
  <c r="I11" i="1"/>
  <c r="G11" i="1"/>
  <c r="K10" i="1"/>
  <c r="I10" i="1"/>
  <c r="G10" i="1"/>
  <c r="G9" i="1"/>
  <c r="K58" i="1" l="1"/>
  <c r="L48" i="1"/>
  <c r="L47" i="1"/>
  <c r="L46" i="1"/>
  <c r="L45" i="1"/>
  <c r="L43" i="1"/>
  <c r="L44" i="1"/>
  <c r="L42" i="1"/>
  <c r="L41" i="1"/>
  <c r="L39" i="1"/>
  <c r="L40" i="1"/>
  <c r="L38" i="1"/>
  <c r="L36" i="1"/>
  <c r="L35" i="1"/>
  <c r="L34" i="1"/>
  <c r="L30" i="1"/>
  <c r="L31" i="1"/>
  <c r="L32" i="1"/>
  <c r="L33" i="1"/>
  <c r="L23" i="1"/>
  <c r="L18" i="1"/>
  <c r="L16" i="1"/>
  <c r="L15" i="1"/>
  <c r="L61" i="1"/>
  <c r="L60" i="1"/>
  <c r="G69" i="1"/>
  <c r="K69" i="1"/>
  <c r="I69" i="1"/>
  <c r="L62" i="1"/>
  <c r="I13" i="1"/>
  <c r="G13" i="1"/>
  <c r="K13" i="1"/>
  <c r="L11" i="1"/>
  <c r="L10" i="1"/>
  <c r="L24" i="1"/>
  <c r="L9" i="1"/>
  <c r="L26" i="1"/>
  <c r="L19" i="1"/>
  <c r="L25" i="1"/>
  <c r="L20" i="1"/>
  <c r="L29" i="1"/>
  <c r="I58" i="1"/>
  <c r="L22" i="1"/>
  <c r="L12" i="1"/>
  <c r="G58" i="1"/>
  <c r="L21" i="1"/>
  <c r="L28" i="1"/>
  <c r="L17" i="1"/>
  <c r="I71" i="1" l="1"/>
  <c r="G71" i="1"/>
  <c r="K71" i="1"/>
  <c r="L69" i="1"/>
  <c r="L58" i="1"/>
  <c r="L13" i="1"/>
  <c r="L71" i="1" l="1"/>
  <c r="L72" i="1"/>
  <c r="L73" i="1" l="1"/>
  <c r="L76" i="1" l="1"/>
  <c r="L77" i="1" s="1"/>
  <c r="L78" i="1" l="1"/>
</calcChain>
</file>

<file path=xl/sharedStrings.xml><?xml version="1.0" encoding="utf-8"?>
<sst xmlns="http://schemas.openxmlformats.org/spreadsheetml/2006/main" count="168" uniqueCount="107">
  <si>
    <t>სულ</t>
  </si>
  <si>
    <t>ხელფასი</t>
  </si>
  <si>
    <t>მ2</t>
  </si>
  <si>
    <t>სამუშაოს დასახელება</t>
  </si>
  <si>
    <t>განზ.</t>
  </si>
  <si>
    <t>რ-ბა</t>
  </si>
  <si>
    <t>მასალები</t>
  </si>
  <si>
    <t>ტრანსპორტი</t>
  </si>
  <si>
    <t>სულ ჯამი</t>
  </si>
  <si>
    <t>ერთ. ფასი</t>
  </si>
  <si>
    <t>ჯამი</t>
  </si>
  <si>
    <t>სულ ღირებულება</t>
  </si>
  <si>
    <t>გ.მ.</t>
  </si>
  <si>
    <t>ცალი</t>
  </si>
  <si>
    <t>საპენსიო</t>
  </si>
  <si>
    <t>სულ ხარჯი</t>
  </si>
  <si>
    <t>დღგ 18%</t>
  </si>
  <si>
    <t>მ3</t>
  </si>
  <si>
    <t xml:space="preserve">  თანხა მოცემულია ეროვნულ ვალუტაში ლარში, დღგ-ს ჩათვლით.</t>
  </si>
  <si>
    <t>№</t>
  </si>
  <si>
    <t>შრომის უსაფრთხოების ატრიბუტები და სამშენებ. ტერიტორიაზე მოწყობა</t>
  </si>
  <si>
    <t>შრომის უსაფრთხოების მიმდინარე ხარჯი</t>
  </si>
  <si>
    <t>თვე</t>
  </si>
  <si>
    <t>ავტოტექნიკის მომსახურება (ავტო-ამწე; ტრაქტორი; თვითმცლელი)</t>
  </si>
  <si>
    <t>შრომითი მომსახურება</t>
  </si>
  <si>
    <t>1200 კვ.მ. საწყობის შენობის სრული დემონტაჟი, სამშენებლო ნარჩენის გატანა</t>
  </si>
  <si>
    <t>სამუშაოს სავარაუდო ვადა 2 თვე</t>
  </si>
  <si>
    <t>ახალი 1200 კვ.მ. სასაწყობე მეტალის ნაგებობის აშენება</t>
  </si>
  <si>
    <t>გეოდეზიური მომსახურება</t>
  </si>
  <si>
    <t>ტრაქტორის მომსახურება (შებენის მიღება გაშლა)</t>
  </si>
  <si>
    <t>დღე</t>
  </si>
  <si>
    <t>სატკეპნის მომსახურება (ტრანსპორტირებით)</t>
  </si>
  <si>
    <t>ტრაქტორის მომსახურება (კატლავანის მომზადება, გასწორება)</t>
  </si>
  <si>
    <t>ტონ.</t>
  </si>
  <si>
    <t>ფილის და სვეტების ფუნდამენტის არმატურა AIII - #12 (ტ. 810 $)</t>
  </si>
  <si>
    <t>ჰიდროიზოლაციის მასტიკის წასმა 1250 კვ.მ. მომზადების ბეტონზე (ქილა 16 კგ.)</t>
  </si>
  <si>
    <t>ხელფასი ბეტონის ფილის მოწყობაზე მოპრიალებით</t>
  </si>
  <si>
    <t>მეტალოკონსტრუქციის მასალები: მილკვადრატი 200/200/3</t>
  </si>
  <si>
    <t>ფერმის ზედა სარტყელი</t>
  </si>
  <si>
    <t>მილკვადრატი 120/80/4</t>
  </si>
  <si>
    <t>ფერმის ქვედა სარტყელი, გრძივი კედლის x კავშირები</t>
  </si>
  <si>
    <t>სვეტები</t>
  </si>
  <si>
    <t>ფერმის დატვირთ.დიაგონალ.</t>
  </si>
  <si>
    <t>მილკვადრატი 100/60/4</t>
  </si>
  <si>
    <t>მილკვადრატი 80/80/3</t>
  </si>
  <si>
    <t>ფერმის შუა დიაგონალები + ცენტრ. გრძივი ფერმის დიაგონალები + სახურავის X-კავშირები</t>
  </si>
  <si>
    <t>მილკვადრატი 60/60/3</t>
  </si>
  <si>
    <t>სახურავის პურლინები</t>
  </si>
  <si>
    <t>მილკვადრატი 160/60/3</t>
  </si>
  <si>
    <t>გრძივი კედლის რიგელები + ცენტრალური გრძივი ფერმის სარტყლები</t>
  </si>
  <si>
    <t>მილკვადრატი 60/60/4</t>
  </si>
  <si>
    <t>საბაზო ფირფიტა</t>
  </si>
  <si>
    <t>300/300/15 მმ. X 27 ცალი</t>
  </si>
  <si>
    <t>გამაგრების წიბოები</t>
  </si>
  <si>
    <t>8 მმ ფურცელი, 4 ც/სვეტი</t>
  </si>
  <si>
    <t>კვანძური/სამონტაჟო ფირფიტები</t>
  </si>
  <si>
    <t>საორიენტაციო მარაგი</t>
  </si>
  <si>
    <t>M20×200 ანკერები</t>
  </si>
  <si>
    <t>4 ც/სვეტი × 27 სვეტი</t>
  </si>
  <si>
    <t>M20 ქანჩი + ფართო შაიბა</t>
  </si>
  <si>
    <t>1 კომპლ./ანკერი</t>
  </si>
  <si>
    <t>კომპლ</t>
  </si>
  <si>
    <t>სახურავის PUR სენდვიჩპანელი</t>
  </si>
  <si>
    <t>კედლის PUR სენდვიჩპანელი</t>
  </si>
  <si>
    <t>50 მმ, თუნუქი 0.35 მმ — გარე კედლები</t>
  </si>
  <si>
    <t>ავტოტექნიკა</t>
  </si>
  <si>
    <t>ავტო-ამწეს მომსახურება</t>
  </si>
  <si>
    <t>ამწე-კალათას მომსახურება</t>
  </si>
  <si>
    <t>სახარჯო მასალა</t>
  </si>
  <si>
    <t>ელექტროდი, საჭრელი ქვა...</t>
  </si>
  <si>
    <t>ანტიკოროზიული საღებავი</t>
  </si>
  <si>
    <t>ლიტ.</t>
  </si>
  <si>
    <t>შავი მეტალის ღებვა 1250 კვ.მ.</t>
  </si>
  <si>
    <t>საღებავის გამხსნელი</t>
  </si>
  <si>
    <t>ხელფასი ლითონის კონსტრუქციის შეღებვაზე</t>
  </si>
  <si>
    <t>სახარჯო მასალა (საჭრელი ქვა; ელექტროდი ....)</t>
  </si>
  <si>
    <t>მართკუთხა საწვიმარი ღარის მოწყობა 150/120</t>
  </si>
  <si>
    <t>თუნუქის კეხის მოწყობა განი 400 მმ.</t>
  </si>
  <si>
    <t>ვერტიკალური საწვიმარი მილი Ø 110</t>
  </si>
  <si>
    <t>ფანჯრის გარეთა საწვეთური, განი 250 მმ</t>
  </si>
  <si>
    <t>რულონური კარებები (თეთრი) h-5000 / L-5000 მმ მონტაჟით</t>
  </si>
  <si>
    <t>ტერიტორიის დასუფთავება, სამშენებლო ნარჩენების გატანა</t>
  </si>
  <si>
    <t>ლითონის კონსტრუქციების მონტაჟი (კედლები 1115 კვ.მ. + სახურავი 1210 კვ.მ.)</t>
  </si>
  <si>
    <t>სენდვიჩპანელების  მონტაჟი (კედლები 1115 კვ.მ. + გადახურვა 1210 კვ.მ.)</t>
  </si>
  <si>
    <t>თითო სეგმენტი დაყოფილი 6 ცალ ფანჯარად (950/120 x 6)</t>
  </si>
  <si>
    <t>თეთრი მეტალოპლასტის ფანჯრები მონტაჟით (8 სეგმენტი 5800/1200)</t>
  </si>
  <si>
    <t>ანგარიში მოცემული ესკიზური პროექტის მიხედვით. სავარაუდო ვადა 2 თვე</t>
  </si>
  <si>
    <t>პროექტირება. სრული პაკეტი</t>
  </si>
  <si>
    <t>დემონტაჟის პროექტის შემდეგ</t>
  </si>
  <si>
    <t>#14 საწყობის საპროექტო ფართი 1200 კვ.მ. (ახალი მშენებლობა)</t>
  </si>
  <si>
    <t>არქიტექტურული პროექტი</t>
  </si>
  <si>
    <t>პროექტის კონსტრუქციული ნაწილი</t>
  </si>
  <si>
    <t>კონსტრუქციების ექსპერტიზა</t>
  </si>
  <si>
    <t>41 დადგენილების დასკვნა (ნახაზების მომზადება)</t>
  </si>
  <si>
    <t>მისაწვდომობის დასკვნა (ნახაზების მომზადება)</t>
  </si>
  <si>
    <t>მშენებლობის ორგანიზების პროექტი</t>
  </si>
  <si>
    <t>გეოლოგია და გეოლოგიის ექსპერტიზა</t>
  </si>
  <si>
    <t>სატრანსპო სქემები</t>
  </si>
  <si>
    <t>ენერგოეფექტურობის დეკლარაცია</t>
  </si>
  <si>
    <t>50 მმ, თუნუქი 0.35 მმ.</t>
  </si>
  <si>
    <t>იატაკის ფუნდამენტის შებენი (ფრაქცია 20 მმ.) სავარაუდო სისქე 500 მმ.</t>
  </si>
  <si>
    <t xml:space="preserve">ხელფასი ცოკოლის კედლის მოწყობაზე </t>
  </si>
  <si>
    <r>
      <t xml:space="preserve">ბეტონი b-30.  ფილა 200 მმ. სისქის + 800/800/500 მმ.x27ც. სვეტების ფუნდამენტ. + </t>
    </r>
    <r>
      <rPr>
        <sz val="10"/>
        <rFont val="Calibri"/>
        <family val="2"/>
        <charset val="204"/>
      </rPr>
      <t>პერიმეტრზე ცოკოლის კედელი 130 გ.მ. X 400/150მმ. + პომპის მომსახურება</t>
    </r>
  </si>
  <si>
    <t>ბეტონი (მომზადება 100 მმ. სისქე) + პომპა</t>
  </si>
  <si>
    <r>
      <t>შპს კნაუფ გიპს თბილისი-ს საწარმოს #14 საწყობის სრული დემონტაჟის და ახალი 1200 კვ.მ. შენობის საპროექტო სამშენებლო</t>
    </r>
    <r>
      <rPr>
        <b/>
        <sz val="12"/>
        <color theme="1"/>
        <rFont val="Calibri"/>
        <family val="2"/>
        <charset val="204"/>
        <scheme val="minor"/>
      </rPr>
      <t xml:space="preserve"> საორენტაციო ხარჯთაღრიცხვა.  08.09.26. </t>
    </r>
  </si>
  <si>
    <t>ზედნადები %</t>
  </si>
  <si>
    <t>გეგმიური დაგროვება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</si>
</sst>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 &quot;#,##0.00&quot;  &quot;;&quot; (&quot;#,##0.00&quot;) &quot;;&quot; -&quot;#&quot;  &quot;;&quot; &quot;@&quot; &quot;"/>
    <numFmt numFmtId="165" formatCode="&quot; &quot;#,##0.00&quot;  BGN &quot;;&quot; (&quot;#,##0.00&quot;) BGN &quot;;&quot; -&quot;#&quot;  BGN &quot;;&quot; &quot;@&quot; &quot;"/>
  </numFmts>
  <fonts count="33">
    <font>
      <sz val="11"/>
      <color theme="1"/>
      <name val="Calibri"/>
      <family val="2"/>
      <scheme val="minor"/>
    </font>
    <font>
      <sz val="10"/>
      <color theme="1"/>
      <name val="AcadNusx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2"/>
      <color rgb="FF000000"/>
      <name val="Aptos Narrow"/>
      <charset val="204"/>
    </font>
    <font>
      <sz val="11"/>
      <color rgb="FF000000"/>
      <name val="Aptos Narrow"/>
      <charset val="204"/>
    </font>
    <font>
      <sz val="10"/>
      <color rgb="FF000000"/>
      <name val="Arial"/>
      <family val="2"/>
      <charset val="204"/>
    </font>
    <font>
      <sz val="10"/>
      <color rgb="FFFF0000"/>
      <name val="Calibri"/>
      <family val="2"/>
      <charset val="204"/>
    </font>
    <font>
      <b/>
      <sz val="11"/>
      <color rgb="FF3F3F3F"/>
      <name val="Calibri"/>
      <family val="2"/>
      <charset val="1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1"/>
      <scheme val="minor"/>
    </font>
    <font>
      <sz val="10"/>
      <color theme="1"/>
      <name val="Arial Unicode MS"/>
      <family val="2"/>
      <charset val="134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</font>
    <font>
      <b/>
      <sz val="11"/>
      <color theme="1"/>
      <name val="Calibri"/>
    </font>
    <font>
      <b/>
      <sz val="10"/>
      <color theme="1"/>
      <name val="Calibri"/>
    </font>
    <font>
      <b/>
      <sz val="11"/>
      <color rgb="FFFF0000"/>
      <name val="Calibri"/>
    </font>
    <font>
      <sz val="10"/>
      <color theme="9" tint="-0.249977111117893"/>
      <name val="Calibri"/>
    </font>
    <font>
      <sz val="10"/>
      <color rgb="FFFF0000"/>
      <name val="Calibri"/>
    </font>
    <font>
      <b/>
      <sz val="10"/>
      <name val="Calibri"/>
    </font>
    <font>
      <sz val="10"/>
      <name val="Calibri"/>
    </font>
    <font>
      <b/>
      <sz val="10"/>
      <color rgb="FFFF0000"/>
      <name val="Calibri"/>
    </font>
    <font>
      <sz val="11"/>
      <name val="Calibri"/>
    </font>
    <font>
      <sz val="1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name val="Calibri"/>
      <family val="2"/>
      <charset val="204"/>
    </font>
    <font>
      <sz val="11"/>
      <color rgb="FF3F3F3F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rgb="FF3F3F3F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9" tint="0.59996337778862885"/>
        <bgColor indexed="65"/>
      </patternFill>
    </fill>
    <fill>
      <patternFill patternType="solid">
        <fgColor rgb="FFFFD9D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rgb="FF7F7F7F"/>
      </bottom>
      <diagonal/>
    </border>
    <border>
      <left/>
      <right/>
      <top style="thin">
        <color indexed="64"/>
      </top>
      <bottom style="thin">
        <color rgb="FF7F7F7F"/>
      </bottom>
      <diagonal/>
    </border>
    <border>
      <left/>
      <right style="thin">
        <color rgb="FF7F7F7F"/>
      </right>
      <top style="thin">
        <color indexed="64"/>
      </top>
      <bottom style="thin">
        <color rgb="FF7F7F7F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165" fontId="4" fillId="0" borderId="0" applyFont="0" applyFill="0" applyBorder="0" applyAlignment="0" applyProtection="0"/>
    <xf numFmtId="0" fontId="9" fillId="4" borderId="13" applyNumberFormat="0" applyAlignment="0" applyProtection="0"/>
    <xf numFmtId="0" fontId="11" fillId="4" borderId="14" applyNumberFormat="0" applyAlignment="0" applyProtection="0"/>
    <xf numFmtId="0" fontId="12" fillId="0" borderId="0">
      <alignment vertical="center"/>
    </xf>
  </cellStyleXfs>
  <cellXfs count="9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2" fontId="20" fillId="6" borderId="1" xfId="1" applyNumberFormat="1" applyFont="1" applyFill="1" applyBorder="1" applyAlignment="1">
      <alignment horizontal="center" vertical="center" wrapText="1"/>
    </xf>
    <xf numFmtId="2" fontId="14" fillId="7" borderId="1" xfId="1" applyNumberFormat="1" applyFont="1" applyFill="1" applyBorder="1" applyAlignment="1">
      <alignment horizontal="center" vertical="center" wrapText="1"/>
    </xf>
    <xf numFmtId="2" fontId="16" fillId="6" borderId="1" xfId="1" applyNumberFormat="1" applyFont="1" applyFill="1" applyBorder="1" applyAlignment="1">
      <alignment horizontal="center" vertical="center" wrapText="1"/>
    </xf>
    <xf numFmtId="2" fontId="14" fillId="0" borderId="1" xfId="1" applyNumberFormat="1" applyFont="1" applyBorder="1" applyAlignment="1">
      <alignment horizontal="center" vertical="center" wrapText="1"/>
    </xf>
    <xf numFmtId="2" fontId="21" fillId="0" borderId="1" xfId="1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2" fontId="14" fillId="8" borderId="1" xfId="0" applyNumberFormat="1" applyFont="1" applyFill="1" applyBorder="1" applyAlignment="1">
      <alignment horizontal="center" vertical="center" wrapText="1"/>
    </xf>
    <xf numFmtId="2" fontId="14" fillId="8" borderId="1" xfId="1" applyNumberFormat="1" applyFont="1" applyFill="1" applyBorder="1" applyAlignment="1">
      <alignment horizontal="center" vertical="center" wrapText="1"/>
    </xf>
    <xf numFmtId="2" fontId="16" fillId="8" borderId="1" xfId="1" applyNumberFormat="1" applyFont="1" applyFill="1" applyBorder="1" applyAlignment="1">
      <alignment horizontal="center" vertical="center" wrapText="1"/>
    </xf>
    <xf numFmtId="2" fontId="16" fillId="9" borderId="1" xfId="1" applyNumberFormat="1" applyFont="1" applyFill="1" applyBorder="1" applyAlignment="1">
      <alignment horizontal="center" vertical="center" wrapText="1"/>
    </xf>
    <xf numFmtId="2" fontId="14" fillId="0" borderId="1" xfId="1" applyNumberFormat="1" applyFont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2" borderId="1" xfId="1" applyNumberFormat="1" applyFont="1" applyFill="1" applyBorder="1" applyAlignment="1">
      <alignment horizontal="center" vertical="center" wrapText="1"/>
    </xf>
    <xf numFmtId="2" fontId="14" fillId="8" borderId="1" xfId="0" applyNumberFormat="1" applyFont="1" applyFill="1" applyBorder="1" applyAlignment="1">
      <alignment horizontal="center" vertical="center"/>
    </xf>
    <xf numFmtId="2" fontId="14" fillId="8" borderId="1" xfId="1" applyNumberFormat="1" applyFont="1" applyFill="1" applyBorder="1" applyAlignment="1">
      <alignment horizontal="center" vertical="center"/>
    </xf>
    <xf numFmtId="2" fontId="16" fillId="8" borderId="1" xfId="1" applyNumberFormat="1" applyFont="1" applyFill="1" applyBorder="1" applyAlignment="1">
      <alignment horizontal="center" vertical="center"/>
    </xf>
    <xf numFmtId="2" fontId="16" fillId="9" borderId="1" xfId="1" applyNumberFormat="1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2" fontId="14" fillId="9" borderId="1" xfId="0" applyNumberFormat="1" applyFont="1" applyFill="1" applyBorder="1" applyAlignment="1">
      <alignment horizontal="center" vertical="center"/>
    </xf>
    <xf numFmtId="2" fontId="14" fillId="9" borderId="1" xfId="1" applyNumberFormat="1" applyFont="1" applyFill="1" applyBorder="1" applyAlignment="1">
      <alignment horizontal="center" vertical="center"/>
    </xf>
    <xf numFmtId="1" fontId="16" fillId="9" borderId="1" xfId="1" applyNumberFormat="1" applyFont="1" applyFill="1" applyBorder="1" applyAlignment="1">
      <alignment horizontal="center" vertical="center"/>
    </xf>
    <xf numFmtId="1" fontId="15" fillId="9" borderId="1" xfId="1" applyNumberFormat="1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1" fontId="17" fillId="9" borderId="1" xfId="1" applyNumberFormat="1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24" fillId="2" borderId="1" xfId="0" applyNumberFormat="1" applyFont="1" applyFill="1" applyBorder="1" applyAlignment="1">
      <alignment horizontal="center" vertical="center" wrapText="1"/>
    </xf>
    <xf numFmtId="2" fontId="24" fillId="2" borderId="1" xfId="1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10" fillId="2" borderId="13" xfId="7" applyNumberFormat="1" applyFont="1" applyFill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2" fontId="10" fillId="2" borderId="13" xfId="7" applyNumberFormat="1" applyFont="1" applyFill="1" applyAlignment="1">
      <alignment horizontal="center" vertical="center" wrapText="1"/>
    </xf>
    <xf numFmtId="2" fontId="28" fillId="2" borderId="13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0" fontId="13" fillId="2" borderId="13" xfId="7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2" fontId="26" fillId="0" borderId="2" xfId="1" applyNumberFormat="1" applyFont="1" applyBorder="1" applyAlignment="1">
      <alignment horizontal="center" vertical="center" wrapText="1"/>
    </xf>
    <xf numFmtId="2" fontId="14" fillId="0" borderId="4" xfId="1" applyNumberFormat="1" applyFont="1" applyBorder="1" applyAlignment="1">
      <alignment horizontal="center" vertical="center" wrapText="1"/>
    </xf>
    <xf numFmtId="2" fontId="14" fillId="0" borderId="3" xfId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2" fontId="14" fillId="5" borderId="2" xfId="0" applyNumberFormat="1" applyFont="1" applyFill="1" applyBorder="1" applyAlignment="1">
      <alignment horizontal="center" vertical="center" wrapText="1"/>
    </xf>
    <xf numFmtId="2" fontId="14" fillId="5" borderId="4" xfId="0" applyNumberFormat="1" applyFont="1" applyFill="1" applyBorder="1" applyAlignment="1">
      <alignment horizontal="center" vertical="center" wrapText="1"/>
    </xf>
    <xf numFmtId="2" fontId="14" fillId="5" borderId="3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3" fillId="5" borderId="15" xfId="8" applyNumberFormat="1" applyFont="1" applyFill="1" applyBorder="1" applyAlignment="1">
      <alignment horizontal="left" vertical="center"/>
    </xf>
    <xf numFmtId="0" fontId="23" fillId="5" borderId="16" xfId="8" applyNumberFormat="1" applyFont="1" applyFill="1" applyBorder="1" applyAlignment="1">
      <alignment horizontal="left" vertical="center"/>
    </xf>
    <xf numFmtId="0" fontId="23" fillId="5" borderId="17" xfId="8" applyNumberFormat="1" applyFont="1" applyFill="1" applyBorder="1" applyAlignment="1">
      <alignment horizontal="left" vertical="center"/>
    </xf>
    <xf numFmtId="2" fontId="14" fillId="0" borderId="2" xfId="1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2" fontId="14" fillId="0" borderId="3" xfId="0" applyNumberFormat="1" applyFont="1" applyBorder="1" applyAlignment="1">
      <alignment horizontal="center" vertical="center"/>
    </xf>
    <xf numFmtId="2" fontId="19" fillId="5" borderId="2" xfId="0" applyNumberFormat="1" applyFont="1" applyFill="1" applyBorder="1" applyAlignment="1">
      <alignment horizontal="center" vertical="center" wrapText="1"/>
    </xf>
    <xf numFmtId="2" fontId="19" fillId="5" borderId="4" xfId="0" applyNumberFormat="1" applyFont="1" applyFill="1" applyBorder="1" applyAlignment="1">
      <alignment horizontal="center" vertical="center" wrapText="1"/>
    </xf>
    <xf numFmtId="2" fontId="19" fillId="5" borderId="3" xfId="0" applyNumberFormat="1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</cellXfs>
  <cellStyles count="10">
    <cellStyle name="Calculation" xfId="8" builtinId="22"/>
    <cellStyle name="Comma" xfId="1" builtinId="3"/>
    <cellStyle name="Comma 2" xfId="2" xr:uid="{00000000-0005-0000-0000-000002000000}"/>
    <cellStyle name="Currency 7" xfId="6" xr:uid="{00000000-0005-0000-0000-000003000000}"/>
    <cellStyle name="Normal" xfId="0" builtinId="0"/>
    <cellStyle name="Normal 10" xfId="5" xr:uid="{00000000-0005-0000-0000-000005000000}"/>
    <cellStyle name="Normal 2" xfId="9" xr:uid="{00000000-0005-0000-0000-000006000000}"/>
    <cellStyle name="Normal 63" xfId="4" xr:uid="{00000000-0005-0000-0000-000007000000}"/>
    <cellStyle name="Normal 7" xfId="3" xr:uid="{00000000-0005-0000-0000-000008000000}"/>
    <cellStyle name="Output" xfId="7" builtinId="21"/>
  </cellStyles>
  <dxfs count="0"/>
  <tableStyles count="0" defaultTableStyle="TableStyleMedium9" defaultPivotStyle="PivotStyleLight16"/>
  <colors>
    <mruColors>
      <color rgb="FFFFD9D9"/>
      <color rgb="FFFFC1C1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600263</xdr:colOff>
      <xdr:row>80</xdr:row>
      <xdr:rowOff>168089</xdr:rowOff>
    </xdr:from>
    <xdr:to>
      <xdr:col>2</xdr:col>
      <xdr:colOff>3913720</xdr:colOff>
      <xdr:row>101</xdr:row>
      <xdr:rowOff>163608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969" y="16416618"/>
          <a:ext cx="5479927" cy="4156636"/>
        </a:xfrm>
        <a:prstGeom prst="rect">
          <a:avLst/>
        </a:prstGeom>
      </xdr:spPr>
    </xdr:pic>
    <xdr:clientData/>
  </xdr:twoCellAnchor>
  <xdr:twoCellAnchor editAs="oneCell">
    <xdr:from>
      <xdr:col>2</xdr:col>
      <xdr:colOff>3988546</xdr:colOff>
      <xdr:row>80</xdr:row>
      <xdr:rowOff>159993</xdr:rowOff>
    </xdr:from>
    <xdr:to>
      <xdr:col>10</xdr:col>
      <xdr:colOff>542311</xdr:colOff>
      <xdr:row>101</xdr:row>
      <xdr:rowOff>161890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3722" y="16408522"/>
          <a:ext cx="5488589" cy="4163014"/>
        </a:xfrm>
        <a:prstGeom prst="rect">
          <a:avLst/>
        </a:prstGeom>
      </xdr:spPr>
    </xdr:pic>
    <xdr:clientData/>
  </xdr:twoCellAnchor>
  <xdr:twoCellAnchor editAs="oneCell">
    <xdr:from>
      <xdr:col>1</xdr:col>
      <xdr:colOff>602195</xdr:colOff>
      <xdr:row>102</xdr:row>
      <xdr:rowOff>53598</xdr:rowOff>
    </xdr:from>
    <xdr:to>
      <xdr:col>2</xdr:col>
      <xdr:colOff>3921944</xdr:colOff>
      <xdr:row>121</xdr:row>
      <xdr:rowOff>43780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901" y="20650010"/>
          <a:ext cx="5486219" cy="3538711"/>
        </a:xfrm>
        <a:prstGeom prst="rect">
          <a:avLst/>
        </a:prstGeom>
      </xdr:spPr>
    </xdr:pic>
    <xdr:clientData/>
  </xdr:twoCellAnchor>
  <xdr:twoCellAnchor editAs="oneCell">
    <xdr:from>
      <xdr:col>2</xdr:col>
      <xdr:colOff>4036114</xdr:colOff>
      <xdr:row>102</xdr:row>
      <xdr:rowOff>51226</xdr:rowOff>
    </xdr:from>
    <xdr:to>
      <xdr:col>10</xdr:col>
      <xdr:colOff>517187</xdr:colOff>
      <xdr:row>121</xdr:row>
      <xdr:rowOff>47253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1290" y="20647638"/>
          <a:ext cx="5415897" cy="354455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93"/>
  <sheetViews>
    <sheetView tabSelected="1" topLeftCell="A71" zoomScaleNormal="100" workbookViewId="0">
      <selection activeCell="L76" sqref="L76"/>
    </sheetView>
  </sheetViews>
  <sheetFormatPr defaultColWidth="9.140625" defaultRowHeight="13.5"/>
  <cols>
    <col min="1" max="1" width="4.7109375" style="1" customWidth="1"/>
    <col min="2" max="2" width="31" style="1" customWidth="1"/>
    <col min="3" max="3" width="67" style="1" customWidth="1"/>
    <col min="4" max="4" width="6.28515625" style="1" customWidth="1"/>
    <col min="5" max="6" width="8.42578125" style="1" customWidth="1"/>
    <col min="7" max="7" width="10.28515625" style="1" customWidth="1"/>
    <col min="8" max="8" width="8.85546875" style="1" customWidth="1"/>
    <col min="9" max="9" width="9.7109375" style="1" customWidth="1"/>
    <col min="10" max="10" width="9" style="1" customWidth="1"/>
    <col min="11" max="11" width="10.7109375" style="1" customWidth="1"/>
    <col min="12" max="12" width="11.140625" style="1" customWidth="1"/>
    <col min="13" max="16384" width="9.140625" style="1"/>
  </cols>
  <sheetData>
    <row r="2" spans="1:12" ht="17.100000000000001" customHeight="1">
      <c r="A2" s="75" t="s">
        <v>104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7"/>
    </row>
    <row r="3" spans="1:12" ht="9.9499999999999993" customHeight="1">
      <c r="A3" s="78"/>
      <c r="B3" s="79"/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1:12" ht="3.6" customHeight="1">
      <c r="A4" s="81"/>
      <c r="B4" s="82"/>
      <c r="C4" s="82"/>
      <c r="D4" s="82"/>
      <c r="E4" s="82"/>
      <c r="F4" s="82"/>
      <c r="G4" s="82"/>
      <c r="H4" s="82"/>
      <c r="I4" s="82"/>
      <c r="J4" s="82"/>
      <c r="K4" s="82"/>
      <c r="L4" s="83"/>
    </row>
    <row r="5" spans="1:12" ht="16.5" customHeight="1">
      <c r="A5" s="73" t="s">
        <v>19</v>
      </c>
      <c r="B5" s="73"/>
      <c r="C5" s="66" t="s">
        <v>3</v>
      </c>
      <c r="D5" s="66" t="s">
        <v>4</v>
      </c>
      <c r="E5" s="66" t="s">
        <v>5</v>
      </c>
      <c r="F5" s="71" t="s">
        <v>6</v>
      </c>
      <c r="G5" s="72"/>
      <c r="H5" s="71" t="s">
        <v>1</v>
      </c>
      <c r="I5" s="72"/>
      <c r="J5" s="71" t="s">
        <v>7</v>
      </c>
      <c r="K5" s="72"/>
      <c r="L5" s="66" t="s">
        <v>8</v>
      </c>
    </row>
    <row r="6" spans="1:12" ht="26.45" customHeight="1">
      <c r="A6" s="74"/>
      <c r="B6" s="74"/>
      <c r="C6" s="67"/>
      <c r="D6" s="67"/>
      <c r="E6" s="67"/>
      <c r="F6" s="3" t="s">
        <v>9</v>
      </c>
      <c r="G6" s="3" t="s">
        <v>10</v>
      </c>
      <c r="H6" s="3" t="s">
        <v>9</v>
      </c>
      <c r="I6" s="3" t="s">
        <v>10</v>
      </c>
      <c r="J6" s="3" t="s">
        <v>9</v>
      </c>
      <c r="K6" s="3" t="s">
        <v>10</v>
      </c>
      <c r="L6" s="67"/>
    </row>
    <row r="7" spans="1:12" ht="4.5" customHeight="1">
      <c r="A7" s="4"/>
      <c r="B7" s="4"/>
      <c r="C7" s="5"/>
      <c r="D7" s="88"/>
      <c r="E7" s="89"/>
      <c r="F7" s="89"/>
      <c r="G7" s="89"/>
      <c r="H7" s="89"/>
      <c r="I7" s="89"/>
      <c r="J7" s="89"/>
      <c r="K7" s="89"/>
      <c r="L7" s="90"/>
    </row>
    <row r="8" spans="1:12" ht="15" customHeight="1">
      <c r="A8" s="32">
        <v>1</v>
      </c>
      <c r="B8" s="32" t="s">
        <v>88</v>
      </c>
      <c r="C8" s="44" t="s">
        <v>25</v>
      </c>
      <c r="D8" s="7"/>
      <c r="E8" s="7"/>
      <c r="F8" s="63" t="s">
        <v>26</v>
      </c>
      <c r="G8" s="64"/>
      <c r="H8" s="64"/>
      <c r="I8" s="64"/>
      <c r="J8" s="64"/>
      <c r="K8" s="64"/>
      <c r="L8" s="65"/>
    </row>
    <row r="9" spans="1:12" ht="15" customHeight="1">
      <c r="A9" s="33"/>
      <c r="B9" s="33"/>
      <c r="C9" s="45" t="s">
        <v>20</v>
      </c>
      <c r="D9" s="46" t="s">
        <v>0</v>
      </c>
      <c r="E9" s="19">
        <v>1</v>
      </c>
      <c r="F9" s="37"/>
      <c r="G9" s="8">
        <f t="shared" ref="G9:G12" si="0">F9*E9</f>
        <v>0</v>
      </c>
      <c r="H9" s="9"/>
      <c r="I9" s="10">
        <f>H9*E9</f>
        <v>0</v>
      </c>
      <c r="J9" s="11"/>
      <c r="K9" s="10">
        <f>J9*E9</f>
        <v>0</v>
      </c>
      <c r="L9" s="20">
        <f>K9+I9+G9</f>
        <v>0</v>
      </c>
    </row>
    <row r="10" spans="1:12" ht="15" customHeight="1">
      <c r="A10" s="33"/>
      <c r="B10" s="32"/>
      <c r="C10" s="45" t="s">
        <v>21</v>
      </c>
      <c r="D10" s="46" t="s">
        <v>22</v>
      </c>
      <c r="E10" s="19">
        <v>2</v>
      </c>
      <c r="F10" s="37"/>
      <c r="G10" s="8">
        <f t="shared" si="0"/>
        <v>0</v>
      </c>
      <c r="H10" s="9"/>
      <c r="I10" s="10">
        <f t="shared" ref="I10:I12" si="1">H10*E10</f>
        <v>0</v>
      </c>
      <c r="J10" s="11"/>
      <c r="K10" s="10">
        <f t="shared" ref="K10:K12" si="2">J10*E10</f>
        <v>0</v>
      </c>
      <c r="L10" s="20">
        <f>K10+I10+G10</f>
        <v>0</v>
      </c>
    </row>
    <row r="11" spans="1:12" ht="15" customHeight="1">
      <c r="A11" s="33"/>
      <c r="B11" s="32"/>
      <c r="C11" s="45" t="s">
        <v>23</v>
      </c>
      <c r="D11" s="46" t="s">
        <v>0</v>
      </c>
      <c r="E11" s="19">
        <v>1</v>
      </c>
      <c r="F11" s="37"/>
      <c r="G11" s="8">
        <f t="shared" si="0"/>
        <v>0</v>
      </c>
      <c r="H11" s="9"/>
      <c r="I11" s="10">
        <f t="shared" si="1"/>
        <v>0</v>
      </c>
      <c r="J11" s="11"/>
      <c r="K11" s="10">
        <f>J11*E11</f>
        <v>0</v>
      </c>
      <c r="L11" s="20">
        <f>K11+I11+G11</f>
        <v>0</v>
      </c>
    </row>
    <row r="12" spans="1:12" ht="15" customHeight="1">
      <c r="A12" s="33"/>
      <c r="B12" s="32"/>
      <c r="C12" s="47" t="s">
        <v>24</v>
      </c>
      <c r="D12" s="46" t="s">
        <v>0</v>
      </c>
      <c r="E12" s="19">
        <v>1</v>
      </c>
      <c r="F12" s="38"/>
      <c r="G12" s="8">
        <f t="shared" si="0"/>
        <v>0</v>
      </c>
      <c r="H12" s="9"/>
      <c r="I12" s="10">
        <f t="shared" si="1"/>
        <v>0</v>
      </c>
      <c r="J12" s="11"/>
      <c r="K12" s="10">
        <f t="shared" si="2"/>
        <v>0</v>
      </c>
      <c r="L12" s="20">
        <f t="shared" ref="L12" si="3">K12+I12+G12</f>
        <v>0</v>
      </c>
    </row>
    <row r="13" spans="1:12" ht="12.6" customHeight="1">
      <c r="A13" s="4"/>
      <c r="B13" s="32"/>
      <c r="C13" s="40" t="s">
        <v>0</v>
      </c>
      <c r="D13" s="14"/>
      <c r="E13" s="14"/>
      <c r="F13" s="15"/>
      <c r="G13" s="16">
        <f>SUM(G9:G12)</f>
        <v>0</v>
      </c>
      <c r="H13" s="15"/>
      <c r="I13" s="16">
        <f>SUM(I9:I12)</f>
        <v>0</v>
      </c>
      <c r="J13" s="15"/>
      <c r="K13" s="16">
        <f>SUM(K9:K12)</f>
        <v>0</v>
      </c>
      <c r="L13" s="17">
        <f>SUM(L9:L12)</f>
        <v>0</v>
      </c>
    </row>
    <row r="14" spans="1:12" ht="15" customHeight="1">
      <c r="A14" s="34">
        <v>2</v>
      </c>
      <c r="B14" s="49"/>
      <c r="C14" s="44" t="s">
        <v>27</v>
      </c>
      <c r="D14" s="6"/>
      <c r="E14" s="6"/>
      <c r="F14" s="63" t="s">
        <v>86</v>
      </c>
      <c r="G14" s="64"/>
      <c r="H14" s="64"/>
      <c r="I14" s="64"/>
      <c r="J14" s="64"/>
      <c r="K14" s="64"/>
      <c r="L14" s="65"/>
    </row>
    <row r="15" spans="1:12" ht="15" customHeight="1">
      <c r="A15" s="33"/>
      <c r="B15" s="32"/>
      <c r="C15" s="45" t="s">
        <v>20</v>
      </c>
      <c r="D15" s="46" t="s">
        <v>0</v>
      </c>
      <c r="E15" s="19">
        <v>1</v>
      </c>
      <c r="F15" s="37"/>
      <c r="G15" s="8">
        <f t="shared" ref="G15" si="4">F15*E15</f>
        <v>0</v>
      </c>
      <c r="H15" s="9"/>
      <c r="I15" s="10">
        <f>H15*E15</f>
        <v>0</v>
      </c>
      <c r="J15" s="11"/>
      <c r="K15" s="10">
        <f>J15*E15</f>
        <v>0</v>
      </c>
      <c r="L15" s="20">
        <f>K15+I15+G15</f>
        <v>0</v>
      </c>
    </row>
    <row r="16" spans="1:12" ht="15" customHeight="1">
      <c r="A16" s="33"/>
      <c r="B16" s="32"/>
      <c r="C16" s="45" t="s">
        <v>21</v>
      </c>
      <c r="D16" s="46" t="s">
        <v>22</v>
      </c>
      <c r="E16" s="19">
        <v>2</v>
      </c>
      <c r="F16" s="37"/>
      <c r="G16" s="8">
        <f t="shared" ref="G16:G42" si="5">F16*E16</f>
        <v>0</v>
      </c>
      <c r="H16" s="9"/>
      <c r="I16" s="10">
        <f t="shared" ref="I16:I42" si="6">H16*E16</f>
        <v>0</v>
      </c>
      <c r="J16" s="11"/>
      <c r="K16" s="10">
        <f t="shared" ref="K16" si="7">J16*E16</f>
        <v>0</v>
      </c>
      <c r="L16" s="20">
        <f>K16+I16+G16</f>
        <v>0</v>
      </c>
    </row>
    <row r="17" spans="1:12" ht="15" customHeight="1">
      <c r="A17" s="33"/>
      <c r="B17" s="32"/>
      <c r="C17" s="45" t="s">
        <v>28</v>
      </c>
      <c r="D17" s="46" t="s">
        <v>0</v>
      </c>
      <c r="E17" s="19">
        <v>1</v>
      </c>
      <c r="F17" s="19"/>
      <c r="G17" s="8">
        <f t="shared" si="5"/>
        <v>0</v>
      </c>
      <c r="H17" s="11"/>
      <c r="I17" s="10">
        <f t="shared" si="6"/>
        <v>0</v>
      </c>
      <c r="J17" s="11"/>
      <c r="K17" s="10">
        <f>J17</f>
        <v>0</v>
      </c>
      <c r="L17" s="18">
        <f t="shared" ref="L17:L42" si="8">K17+I17+G17</f>
        <v>0</v>
      </c>
    </row>
    <row r="18" spans="1:12" ht="15" customHeight="1">
      <c r="A18" s="33"/>
      <c r="B18" s="32"/>
      <c r="C18" s="45" t="s">
        <v>32</v>
      </c>
      <c r="D18" s="48" t="s">
        <v>30</v>
      </c>
      <c r="E18" s="7">
        <v>3</v>
      </c>
      <c r="F18" s="11"/>
      <c r="G18" s="8">
        <f t="shared" ref="G18" si="9">F18*E18</f>
        <v>0</v>
      </c>
      <c r="H18" s="11"/>
      <c r="I18" s="10">
        <f t="shared" ref="I18" si="10">H18*E18</f>
        <v>0</v>
      </c>
      <c r="J18" s="11"/>
      <c r="K18" s="10">
        <f>J18*E18</f>
        <v>0</v>
      </c>
      <c r="L18" s="18">
        <f t="shared" ref="L18" si="11">K18+I18+G18</f>
        <v>0</v>
      </c>
    </row>
    <row r="19" spans="1:12" ht="15" customHeight="1">
      <c r="A19" s="33"/>
      <c r="B19" s="32"/>
      <c r="C19" s="45" t="s">
        <v>100</v>
      </c>
      <c r="D19" s="46" t="s">
        <v>17</v>
      </c>
      <c r="E19" s="7">
        <v>630</v>
      </c>
      <c r="F19" s="11"/>
      <c r="G19" s="8">
        <f t="shared" si="5"/>
        <v>0</v>
      </c>
      <c r="H19" s="11"/>
      <c r="I19" s="10">
        <f t="shared" si="6"/>
        <v>0</v>
      </c>
      <c r="J19" s="11"/>
      <c r="K19" s="10">
        <f>J19*E19</f>
        <v>0</v>
      </c>
      <c r="L19" s="18">
        <f t="shared" si="8"/>
        <v>0</v>
      </c>
    </row>
    <row r="20" spans="1:12" ht="15" customHeight="1">
      <c r="A20" s="33"/>
      <c r="B20" s="32"/>
      <c r="C20" s="45" t="s">
        <v>29</v>
      </c>
      <c r="D20" s="48" t="s">
        <v>30</v>
      </c>
      <c r="E20" s="7">
        <v>2</v>
      </c>
      <c r="F20" s="11"/>
      <c r="G20" s="8">
        <f t="shared" si="5"/>
        <v>0</v>
      </c>
      <c r="H20" s="11"/>
      <c r="I20" s="10">
        <f t="shared" si="6"/>
        <v>0</v>
      </c>
      <c r="J20" s="11"/>
      <c r="K20" s="10">
        <f>J20*E20</f>
        <v>0</v>
      </c>
      <c r="L20" s="18">
        <f t="shared" si="8"/>
        <v>0</v>
      </c>
    </row>
    <row r="21" spans="1:12" ht="15" customHeight="1">
      <c r="A21" s="33"/>
      <c r="B21" s="32"/>
      <c r="C21" s="45" t="s">
        <v>31</v>
      </c>
      <c r="D21" s="46" t="s">
        <v>30</v>
      </c>
      <c r="E21" s="7">
        <v>2</v>
      </c>
      <c r="F21" s="11"/>
      <c r="G21" s="8">
        <f t="shared" si="5"/>
        <v>0</v>
      </c>
      <c r="H21" s="11"/>
      <c r="I21" s="10">
        <f t="shared" si="6"/>
        <v>0</v>
      </c>
      <c r="J21" s="11"/>
      <c r="K21" s="10">
        <f>J21*E21</f>
        <v>0</v>
      </c>
      <c r="L21" s="18">
        <f t="shared" si="8"/>
        <v>0</v>
      </c>
    </row>
    <row r="22" spans="1:12" ht="15" customHeight="1">
      <c r="A22" s="33"/>
      <c r="B22" s="32"/>
      <c r="C22" s="45" t="s">
        <v>103</v>
      </c>
      <c r="D22" s="46" t="s">
        <v>17</v>
      </c>
      <c r="E22" s="13">
        <v>125</v>
      </c>
      <c r="F22" s="12"/>
      <c r="G22" s="8">
        <f t="shared" ref="G22:G23" si="12">F22*E22</f>
        <v>0</v>
      </c>
      <c r="H22" s="11"/>
      <c r="I22" s="10">
        <f t="shared" ref="I22:I23" si="13">H22*E22</f>
        <v>0</v>
      </c>
      <c r="J22" s="11"/>
      <c r="K22" s="10">
        <f t="shared" ref="K22:K25" si="14">J22</f>
        <v>0</v>
      </c>
      <c r="L22" s="18">
        <f t="shared" ref="L22:L23" si="15">K22+I22+G22</f>
        <v>0</v>
      </c>
    </row>
    <row r="23" spans="1:12" ht="15" customHeight="1">
      <c r="A23" s="33"/>
      <c r="B23" s="32"/>
      <c r="C23" s="45" t="s">
        <v>35</v>
      </c>
      <c r="D23" s="46" t="s">
        <v>13</v>
      </c>
      <c r="E23" s="7">
        <v>30</v>
      </c>
      <c r="F23" s="11"/>
      <c r="G23" s="8">
        <f t="shared" si="12"/>
        <v>0</v>
      </c>
      <c r="H23" s="11"/>
      <c r="I23" s="10">
        <f t="shared" si="13"/>
        <v>0</v>
      </c>
      <c r="J23" s="11"/>
      <c r="K23" s="10">
        <f t="shared" si="14"/>
        <v>0</v>
      </c>
      <c r="L23" s="18">
        <f t="shared" si="15"/>
        <v>0</v>
      </c>
    </row>
    <row r="24" spans="1:12" ht="15" customHeight="1">
      <c r="A24" s="33"/>
      <c r="B24" s="32"/>
      <c r="C24" s="45" t="s">
        <v>34</v>
      </c>
      <c r="D24" s="46" t="s">
        <v>33</v>
      </c>
      <c r="E24" s="19">
        <v>23</v>
      </c>
      <c r="F24" s="37"/>
      <c r="G24" s="8">
        <f t="shared" si="5"/>
        <v>0</v>
      </c>
      <c r="H24" s="11"/>
      <c r="I24" s="10">
        <f t="shared" si="6"/>
        <v>0</v>
      </c>
      <c r="J24" s="11"/>
      <c r="K24" s="10">
        <f>J24*2</f>
        <v>0</v>
      </c>
      <c r="L24" s="39">
        <f>K24+I24+G24</f>
        <v>0</v>
      </c>
    </row>
    <row r="25" spans="1:12" ht="29.45" customHeight="1">
      <c r="A25" s="33"/>
      <c r="B25" s="32"/>
      <c r="C25" s="45" t="s">
        <v>102</v>
      </c>
      <c r="D25" s="46" t="s">
        <v>17</v>
      </c>
      <c r="E25" s="7">
        <v>268</v>
      </c>
      <c r="F25" s="11"/>
      <c r="G25" s="8">
        <f t="shared" si="5"/>
        <v>0</v>
      </c>
      <c r="H25" s="11"/>
      <c r="I25" s="10">
        <f t="shared" si="6"/>
        <v>0</v>
      </c>
      <c r="J25" s="11"/>
      <c r="K25" s="10">
        <f t="shared" si="14"/>
        <v>0</v>
      </c>
      <c r="L25" s="18">
        <f t="shared" ref="L25:L29" si="16">K25+I25+G25</f>
        <v>0</v>
      </c>
    </row>
    <row r="26" spans="1:12" ht="15" customHeight="1">
      <c r="A26" s="33"/>
      <c r="B26" s="32"/>
      <c r="C26" s="45" t="s">
        <v>36</v>
      </c>
      <c r="D26" s="46" t="s">
        <v>2</v>
      </c>
      <c r="E26" s="7">
        <v>1250</v>
      </c>
      <c r="F26" s="11"/>
      <c r="G26" s="8">
        <f t="shared" si="5"/>
        <v>0</v>
      </c>
      <c r="H26" s="11"/>
      <c r="I26" s="10">
        <f t="shared" si="6"/>
        <v>0</v>
      </c>
      <c r="J26" s="11"/>
      <c r="K26" s="10">
        <f>J26*E26</f>
        <v>0</v>
      </c>
      <c r="L26" s="18">
        <f t="shared" si="16"/>
        <v>0</v>
      </c>
    </row>
    <row r="27" spans="1:12" ht="15" customHeight="1">
      <c r="A27" s="33"/>
      <c r="B27" s="32"/>
      <c r="C27" s="45" t="s">
        <v>101</v>
      </c>
      <c r="D27" s="46" t="s">
        <v>12</v>
      </c>
      <c r="E27" s="7">
        <v>130</v>
      </c>
      <c r="F27" s="11"/>
      <c r="G27" s="8">
        <f t="shared" ref="G27" si="17">F27*E27</f>
        <v>0</v>
      </c>
      <c r="H27" s="11"/>
      <c r="I27" s="10">
        <f t="shared" ref="I27" si="18">H27*E27</f>
        <v>0</v>
      </c>
      <c r="J27" s="11"/>
      <c r="K27" s="10">
        <f>J27*E27</f>
        <v>0</v>
      </c>
      <c r="L27" s="18">
        <f t="shared" ref="L27" si="19">K27+I27+G27</f>
        <v>0</v>
      </c>
    </row>
    <row r="28" spans="1:12" ht="15" customHeight="1">
      <c r="A28" s="33"/>
      <c r="B28" s="32" t="s">
        <v>41</v>
      </c>
      <c r="C28" s="45" t="s">
        <v>37</v>
      </c>
      <c r="D28" s="46" t="s">
        <v>12</v>
      </c>
      <c r="E28" s="7">
        <v>210</v>
      </c>
      <c r="F28" s="20"/>
      <c r="G28" s="8">
        <f t="shared" si="5"/>
        <v>0</v>
      </c>
      <c r="H28" s="11"/>
      <c r="I28" s="10">
        <f t="shared" si="6"/>
        <v>0</v>
      </c>
      <c r="J28" s="11"/>
      <c r="K28" s="10">
        <f>J28*3</f>
        <v>0</v>
      </c>
      <c r="L28" s="18">
        <f t="shared" si="16"/>
        <v>0</v>
      </c>
    </row>
    <row r="29" spans="1:12" ht="15" customHeight="1">
      <c r="A29" s="33"/>
      <c r="B29" s="32" t="s">
        <v>38</v>
      </c>
      <c r="C29" s="45" t="s">
        <v>39</v>
      </c>
      <c r="D29" s="46" t="s">
        <v>12</v>
      </c>
      <c r="E29" s="7">
        <v>228</v>
      </c>
      <c r="F29" s="20"/>
      <c r="G29" s="8">
        <f t="shared" si="5"/>
        <v>0</v>
      </c>
      <c r="H29" s="11"/>
      <c r="I29" s="10">
        <f t="shared" si="6"/>
        <v>0</v>
      </c>
      <c r="J29" s="11"/>
      <c r="K29" s="10">
        <f t="shared" ref="K29:K41" si="20">J29</f>
        <v>0</v>
      </c>
      <c r="L29" s="18">
        <f t="shared" si="16"/>
        <v>0</v>
      </c>
    </row>
    <row r="30" spans="1:12" ht="27" customHeight="1">
      <c r="A30" s="33"/>
      <c r="B30" s="47" t="s">
        <v>40</v>
      </c>
      <c r="C30" s="45" t="s">
        <v>43</v>
      </c>
      <c r="D30" s="46" t="s">
        <v>12</v>
      </c>
      <c r="E30" s="7">
        <v>282</v>
      </c>
      <c r="F30" s="20"/>
      <c r="G30" s="8">
        <f t="shared" ref="G30:G31" si="21">F30*E30</f>
        <v>0</v>
      </c>
      <c r="H30" s="11"/>
      <c r="I30" s="10">
        <f t="shared" ref="I30:I31" si="22">H30*E30</f>
        <v>0</v>
      </c>
      <c r="J30" s="11"/>
      <c r="K30" s="10">
        <f t="shared" si="20"/>
        <v>0</v>
      </c>
      <c r="L30" s="18">
        <f t="shared" ref="L30:L31" si="23">K30+I30+G30</f>
        <v>0</v>
      </c>
    </row>
    <row r="31" spans="1:12" ht="14.1" customHeight="1">
      <c r="A31" s="33"/>
      <c r="B31" s="32" t="s">
        <v>42</v>
      </c>
      <c r="C31" s="45" t="s">
        <v>44</v>
      </c>
      <c r="D31" s="46" t="s">
        <v>12</v>
      </c>
      <c r="E31" s="7">
        <v>150</v>
      </c>
      <c r="F31" s="20"/>
      <c r="G31" s="8">
        <f t="shared" si="21"/>
        <v>0</v>
      </c>
      <c r="H31" s="11"/>
      <c r="I31" s="10">
        <f t="shared" si="22"/>
        <v>0</v>
      </c>
      <c r="J31" s="11"/>
      <c r="K31" s="10">
        <f t="shared" si="20"/>
        <v>0</v>
      </c>
      <c r="L31" s="18">
        <f t="shared" si="23"/>
        <v>0</v>
      </c>
    </row>
    <row r="32" spans="1:12" ht="39.6" customHeight="1">
      <c r="A32" s="33"/>
      <c r="B32" s="47" t="s">
        <v>45</v>
      </c>
      <c r="C32" s="54" t="s">
        <v>46</v>
      </c>
      <c r="D32" s="46" t="s">
        <v>12</v>
      </c>
      <c r="E32" s="7">
        <v>408</v>
      </c>
      <c r="F32" s="20"/>
      <c r="G32" s="8">
        <f t="shared" ref="G32:G36" si="24">F32*E32</f>
        <v>0</v>
      </c>
      <c r="H32" s="11"/>
      <c r="I32" s="10">
        <f t="shared" ref="I32:I36" si="25">H32*E32</f>
        <v>0</v>
      </c>
      <c r="J32" s="11"/>
      <c r="K32" s="10">
        <f t="shared" si="20"/>
        <v>0</v>
      </c>
      <c r="L32" s="18">
        <f t="shared" ref="L32:L36" si="26">K32+I32+G32</f>
        <v>0</v>
      </c>
    </row>
    <row r="33" spans="1:12" ht="14.45" customHeight="1">
      <c r="A33" s="33"/>
      <c r="B33" s="50" t="s">
        <v>47</v>
      </c>
      <c r="C33" s="45" t="s">
        <v>48</v>
      </c>
      <c r="D33" s="46" t="s">
        <v>12</v>
      </c>
      <c r="E33" s="7">
        <v>1296</v>
      </c>
      <c r="F33" s="20"/>
      <c r="G33" s="8">
        <f t="shared" si="24"/>
        <v>0</v>
      </c>
      <c r="H33" s="11"/>
      <c r="I33" s="10">
        <f t="shared" si="25"/>
        <v>0</v>
      </c>
      <c r="J33" s="11"/>
      <c r="K33" s="10">
        <f t="shared" si="20"/>
        <v>0</v>
      </c>
      <c r="L33" s="18">
        <f t="shared" si="26"/>
        <v>0</v>
      </c>
    </row>
    <row r="34" spans="1:12" ht="42" customHeight="1">
      <c r="A34" s="33"/>
      <c r="B34" s="50" t="s">
        <v>49</v>
      </c>
      <c r="C34" s="45" t="s">
        <v>50</v>
      </c>
      <c r="D34" s="46" t="s">
        <v>12</v>
      </c>
      <c r="E34" s="7">
        <v>480</v>
      </c>
      <c r="F34" s="20"/>
      <c r="G34" s="8">
        <f t="shared" si="24"/>
        <v>0</v>
      </c>
      <c r="H34" s="11"/>
      <c r="I34" s="10">
        <f t="shared" si="25"/>
        <v>0</v>
      </c>
      <c r="J34" s="11"/>
      <c r="K34" s="10">
        <f t="shared" si="20"/>
        <v>0</v>
      </c>
      <c r="L34" s="18">
        <f t="shared" si="26"/>
        <v>0</v>
      </c>
    </row>
    <row r="35" spans="1:12" ht="15" customHeight="1">
      <c r="A35" s="33"/>
      <c r="B35" s="50" t="s">
        <v>51</v>
      </c>
      <c r="C35" s="45" t="s">
        <v>52</v>
      </c>
      <c r="D35" s="46" t="s">
        <v>33</v>
      </c>
      <c r="E35" s="7">
        <v>0.28999999999999998</v>
      </c>
      <c r="F35" s="11"/>
      <c r="G35" s="8">
        <f t="shared" si="24"/>
        <v>0</v>
      </c>
      <c r="H35" s="11"/>
      <c r="I35" s="10">
        <f t="shared" si="25"/>
        <v>0</v>
      </c>
      <c r="J35" s="11"/>
      <c r="K35" s="10">
        <f t="shared" si="20"/>
        <v>0</v>
      </c>
      <c r="L35" s="18">
        <f t="shared" si="26"/>
        <v>0</v>
      </c>
    </row>
    <row r="36" spans="1:12" ht="15" customHeight="1">
      <c r="A36" s="33"/>
      <c r="B36" s="50" t="s">
        <v>53</v>
      </c>
      <c r="C36" s="59" t="s">
        <v>54</v>
      </c>
      <c r="D36" s="46" t="s">
        <v>33</v>
      </c>
      <c r="E36" s="7">
        <v>3.5000000000000003E-2</v>
      </c>
      <c r="F36" s="11"/>
      <c r="G36" s="8">
        <f t="shared" si="24"/>
        <v>0</v>
      </c>
      <c r="H36" s="11"/>
      <c r="I36" s="10">
        <f t="shared" si="25"/>
        <v>0</v>
      </c>
      <c r="J36" s="11"/>
      <c r="K36" s="10">
        <f t="shared" si="20"/>
        <v>0</v>
      </c>
      <c r="L36" s="18">
        <f t="shared" si="26"/>
        <v>0</v>
      </c>
    </row>
    <row r="37" spans="1:12" ht="27.95" customHeight="1">
      <c r="A37" s="33"/>
      <c r="B37" s="50" t="s">
        <v>55</v>
      </c>
      <c r="C37" s="59" t="s">
        <v>56</v>
      </c>
      <c r="D37" s="46" t="s">
        <v>33</v>
      </c>
      <c r="E37" s="7">
        <v>0.9</v>
      </c>
      <c r="F37" s="11"/>
      <c r="G37" s="8">
        <f t="shared" si="5"/>
        <v>0</v>
      </c>
      <c r="H37" s="11"/>
      <c r="I37" s="10">
        <f t="shared" si="6"/>
        <v>0</v>
      </c>
      <c r="J37" s="11"/>
      <c r="K37" s="10">
        <f t="shared" si="20"/>
        <v>0</v>
      </c>
      <c r="L37" s="18">
        <f t="shared" si="8"/>
        <v>0</v>
      </c>
    </row>
    <row r="38" spans="1:12" ht="15" customHeight="1">
      <c r="A38" s="33"/>
      <c r="B38" s="50" t="s">
        <v>57</v>
      </c>
      <c r="C38" s="59" t="s">
        <v>58</v>
      </c>
      <c r="D38" s="46" t="s">
        <v>13</v>
      </c>
      <c r="E38" s="7">
        <v>108</v>
      </c>
      <c r="F38" s="11"/>
      <c r="G38" s="8">
        <f t="shared" si="5"/>
        <v>0</v>
      </c>
      <c r="H38" s="11"/>
      <c r="I38" s="10">
        <f t="shared" si="6"/>
        <v>0</v>
      </c>
      <c r="J38" s="11"/>
      <c r="K38" s="10">
        <f t="shared" si="20"/>
        <v>0</v>
      </c>
      <c r="L38" s="18">
        <f t="shared" si="8"/>
        <v>0</v>
      </c>
    </row>
    <row r="39" spans="1:12" ht="15" customHeight="1">
      <c r="A39" s="33"/>
      <c r="B39" s="50" t="s">
        <v>59</v>
      </c>
      <c r="C39" s="59" t="s">
        <v>60</v>
      </c>
      <c r="D39" s="46" t="s">
        <v>61</v>
      </c>
      <c r="E39" s="7">
        <v>108</v>
      </c>
      <c r="F39" s="11"/>
      <c r="G39" s="8">
        <f t="shared" si="5"/>
        <v>0</v>
      </c>
      <c r="H39" s="11"/>
      <c r="I39" s="10">
        <f t="shared" si="6"/>
        <v>0</v>
      </c>
      <c r="J39" s="11"/>
      <c r="K39" s="10">
        <f t="shared" si="20"/>
        <v>0</v>
      </c>
      <c r="L39" s="18">
        <f t="shared" si="8"/>
        <v>0</v>
      </c>
    </row>
    <row r="40" spans="1:12" ht="15" customHeight="1">
      <c r="A40" s="33"/>
      <c r="B40" s="50" t="s">
        <v>62</v>
      </c>
      <c r="C40" s="59" t="s">
        <v>99</v>
      </c>
      <c r="D40" s="46" t="s">
        <v>2</v>
      </c>
      <c r="E40" s="52">
        <v>1190.4960000000001</v>
      </c>
      <c r="F40" s="20"/>
      <c r="G40" s="8">
        <f t="shared" si="5"/>
        <v>0</v>
      </c>
      <c r="H40" s="11"/>
      <c r="I40" s="10">
        <f t="shared" si="6"/>
        <v>0</v>
      </c>
      <c r="J40" s="11"/>
      <c r="K40" s="10">
        <f t="shared" si="20"/>
        <v>0</v>
      </c>
      <c r="L40" s="18">
        <f t="shared" si="8"/>
        <v>0</v>
      </c>
    </row>
    <row r="41" spans="1:12" ht="15" customHeight="1">
      <c r="A41" s="33"/>
      <c r="B41" s="51" t="s">
        <v>63</v>
      </c>
      <c r="C41" s="58" t="s">
        <v>64</v>
      </c>
      <c r="D41" s="46" t="s">
        <v>2</v>
      </c>
      <c r="E41" s="53">
        <v>1069.4312</v>
      </c>
      <c r="F41" s="20"/>
      <c r="G41" s="8">
        <f t="shared" si="5"/>
        <v>0</v>
      </c>
      <c r="H41" s="11"/>
      <c r="I41" s="10">
        <f t="shared" si="6"/>
        <v>0</v>
      </c>
      <c r="J41" s="11"/>
      <c r="K41" s="10">
        <f t="shared" si="20"/>
        <v>0</v>
      </c>
      <c r="L41" s="18">
        <f t="shared" si="8"/>
        <v>0</v>
      </c>
    </row>
    <row r="42" spans="1:12" ht="15" customHeight="1">
      <c r="A42" s="33"/>
      <c r="B42" s="32" t="s">
        <v>65</v>
      </c>
      <c r="C42" s="45" t="s">
        <v>66</v>
      </c>
      <c r="D42" s="46" t="s">
        <v>30</v>
      </c>
      <c r="E42" s="7">
        <v>10</v>
      </c>
      <c r="F42" s="11"/>
      <c r="G42" s="8">
        <f t="shared" si="5"/>
        <v>0</v>
      </c>
      <c r="H42" s="11"/>
      <c r="I42" s="10">
        <f t="shared" si="6"/>
        <v>0</v>
      </c>
      <c r="J42" s="11"/>
      <c r="K42" s="10">
        <f>J42*E42</f>
        <v>0</v>
      </c>
      <c r="L42" s="18">
        <f t="shared" si="8"/>
        <v>0</v>
      </c>
    </row>
    <row r="43" spans="1:12" ht="15" customHeight="1">
      <c r="A43" s="33"/>
      <c r="B43" s="32" t="s">
        <v>65</v>
      </c>
      <c r="C43" s="45" t="s">
        <v>67</v>
      </c>
      <c r="D43" s="46" t="s">
        <v>30</v>
      </c>
      <c r="E43" s="7">
        <v>60</v>
      </c>
      <c r="F43" s="11"/>
      <c r="G43" s="8">
        <f t="shared" ref="G43:G46" si="27">F43*E43</f>
        <v>0</v>
      </c>
      <c r="H43" s="11"/>
      <c r="I43" s="10">
        <f t="shared" ref="I43:I46" si="28">H43*E43</f>
        <v>0</v>
      </c>
      <c r="J43" s="11"/>
      <c r="K43" s="10">
        <f>J43*E43</f>
        <v>0</v>
      </c>
      <c r="L43" s="18">
        <f t="shared" ref="L43:L46" si="29">K43+I43+G43</f>
        <v>0</v>
      </c>
    </row>
    <row r="44" spans="1:12" ht="15" customHeight="1">
      <c r="A44" s="33"/>
      <c r="B44" s="32" t="s">
        <v>69</v>
      </c>
      <c r="C44" s="45" t="s">
        <v>68</v>
      </c>
      <c r="D44" s="46" t="s">
        <v>0</v>
      </c>
      <c r="E44" s="7">
        <v>1</v>
      </c>
      <c r="F44" s="11"/>
      <c r="G44" s="8">
        <f t="shared" si="27"/>
        <v>0</v>
      </c>
      <c r="H44" s="11"/>
      <c r="I44" s="10">
        <f t="shared" si="28"/>
        <v>0</v>
      </c>
      <c r="J44" s="11"/>
      <c r="K44" s="10">
        <f>J44</f>
        <v>0</v>
      </c>
      <c r="L44" s="18">
        <f t="shared" si="29"/>
        <v>0</v>
      </c>
    </row>
    <row r="45" spans="1:12" ht="15" customHeight="1">
      <c r="A45" s="33"/>
      <c r="B45" s="32" t="s">
        <v>72</v>
      </c>
      <c r="C45" s="54" t="s">
        <v>70</v>
      </c>
      <c r="D45" s="46" t="s">
        <v>71</v>
      </c>
      <c r="E45" s="7">
        <v>250</v>
      </c>
      <c r="F45" s="11"/>
      <c r="G45" s="8">
        <f t="shared" si="27"/>
        <v>0</v>
      </c>
      <c r="H45" s="11"/>
      <c r="I45" s="10">
        <f>H45*1250</f>
        <v>0</v>
      </c>
      <c r="J45" s="11"/>
      <c r="K45" s="10">
        <f>J45*E45</f>
        <v>0</v>
      </c>
      <c r="L45" s="18">
        <f t="shared" si="29"/>
        <v>0</v>
      </c>
    </row>
    <row r="46" spans="1:12" ht="15" customHeight="1">
      <c r="A46" s="33"/>
      <c r="B46" s="32"/>
      <c r="C46" s="54" t="s">
        <v>73</v>
      </c>
      <c r="D46" s="46" t="s">
        <v>71</v>
      </c>
      <c r="E46" s="7">
        <v>50</v>
      </c>
      <c r="F46" s="11"/>
      <c r="G46" s="8">
        <f t="shared" si="27"/>
        <v>0</v>
      </c>
      <c r="H46" s="11"/>
      <c r="I46" s="10">
        <f t="shared" si="28"/>
        <v>0</v>
      </c>
      <c r="J46" s="11"/>
      <c r="K46" s="10">
        <f>J46</f>
        <v>0</v>
      </c>
      <c r="L46" s="18">
        <f t="shared" si="29"/>
        <v>0</v>
      </c>
    </row>
    <row r="47" spans="1:12" ht="15" customHeight="1">
      <c r="A47" s="33"/>
      <c r="B47" s="32"/>
      <c r="C47" s="45" t="s">
        <v>74</v>
      </c>
      <c r="D47" s="46" t="s">
        <v>2</v>
      </c>
      <c r="E47" s="7">
        <v>1250</v>
      </c>
      <c r="F47" s="11"/>
      <c r="G47" s="8">
        <f t="shared" ref="G47:G53" si="30">F47*E47</f>
        <v>0</v>
      </c>
      <c r="H47" s="20"/>
      <c r="I47" s="10">
        <f t="shared" ref="I47:I50" si="31">H47*E47</f>
        <v>0</v>
      </c>
      <c r="J47" s="11"/>
      <c r="K47" s="10">
        <f>J47*E47</f>
        <v>0</v>
      </c>
      <c r="L47" s="18">
        <f t="shared" ref="L47:L50" si="32">K47+I47+G47</f>
        <v>0</v>
      </c>
    </row>
    <row r="48" spans="1:12" ht="15" customHeight="1">
      <c r="A48" s="33"/>
      <c r="B48" s="32" t="s">
        <v>1</v>
      </c>
      <c r="C48" s="60" t="s">
        <v>82</v>
      </c>
      <c r="D48" s="46" t="s">
        <v>2</v>
      </c>
      <c r="E48" s="7">
        <v>2325</v>
      </c>
      <c r="F48" s="11"/>
      <c r="G48" s="8">
        <f t="shared" si="30"/>
        <v>0</v>
      </c>
      <c r="H48" s="62"/>
      <c r="I48" s="10">
        <f>H48*E48</f>
        <v>0</v>
      </c>
      <c r="J48" s="11"/>
      <c r="K48" s="10">
        <f>J48</f>
        <v>0</v>
      </c>
      <c r="L48" s="18">
        <f t="shared" si="32"/>
        <v>0</v>
      </c>
    </row>
    <row r="49" spans="1:12" ht="15" customHeight="1">
      <c r="A49" s="33"/>
      <c r="B49" s="32" t="s">
        <v>1</v>
      </c>
      <c r="C49" s="60" t="s">
        <v>83</v>
      </c>
      <c r="D49" s="46" t="s">
        <v>2</v>
      </c>
      <c r="E49" s="7">
        <v>2325</v>
      </c>
      <c r="F49" s="11"/>
      <c r="G49" s="8">
        <f t="shared" si="30"/>
        <v>0</v>
      </c>
      <c r="H49" s="62"/>
      <c r="I49" s="10">
        <f t="shared" si="31"/>
        <v>0</v>
      </c>
      <c r="J49" s="11"/>
      <c r="K49" s="10">
        <f>J49*E49</f>
        <v>0</v>
      </c>
      <c r="L49" s="18">
        <f t="shared" si="32"/>
        <v>0</v>
      </c>
    </row>
    <row r="50" spans="1:12" ht="15" customHeight="1">
      <c r="A50" s="33"/>
      <c r="B50" s="32" t="s">
        <v>1</v>
      </c>
      <c r="C50" s="45" t="s">
        <v>76</v>
      </c>
      <c r="D50" s="46" t="s">
        <v>12</v>
      </c>
      <c r="E50" s="7">
        <v>105</v>
      </c>
      <c r="F50" s="11"/>
      <c r="G50" s="8">
        <f t="shared" si="30"/>
        <v>0</v>
      </c>
      <c r="H50" s="20"/>
      <c r="I50" s="10">
        <f t="shared" si="31"/>
        <v>0</v>
      </c>
      <c r="J50" s="11"/>
      <c r="K50" s="10">
        <f>J50</f>
        <v>0</v>
      </c>
      <c r="L50" s="18">
        <f t="shared" si="32"/>
        <v>0</v>
      </c>
    </row>
    <row r="51" spans="1:12" ht="15" customHeight="1">
      <c r="A51" s="33"/>
      <c r="B51" s="32"/>
      <c r="C51" s="45" t="s">
        <v>77</v>
      </c>
      <c r="D51" s="46" t="s">
        <v>12</v>
      </c>
      <c r="E51" s="7">
        <v>53</v>
      </c>
      <c r="F51" s="11"/>
      <c r="G51" s="8">
        <f t="shared" si="30"/>
        <v>0</v>
      </c>
      <c r="H51" s="20"/>
      <c r="I51" s="10">
        <f>H51*E51</f>
        <v>0</v>
      </c>
      <c r="J51" s="11"/>
      <c r="K51" s="10">
        <f t="shared" ref="K51:K56" si="33">J51*E51</f>
        <v>0</v>
      </c>
      <c r="L51" s="18">
        <f>K51+I51+G51</f>
        <v>0</v>
      </c>
    </row>
    <row r="52" spans="1:12" ht="15" customHeight="1">
      <c r="A52" s="33"/>
      <c r="B52" s="32"/>
      <c r="C52" s="45" t="s">
        <v>78</v>
      </c>
      <c r="D52" s="46" t="s">
        <v>12</v>
      </c>
      <c r="E52" s="7">
        <v>60</v>
      </c>
      <c r="F52" s="11"/>
      <c r="G52" s="8">
        <f t="shared" si="30"/>
        <v>0</v>
      </c>
      <c r="H52" s="20"/>
      <c r="I52" s="10">
        <f>H52*E52</f>
        <v>0</v>
      </c>
      <c r="J52" s="11"/>
      <c r="K52" s="10">
        <f t="shared" si="33"/>
        <v>0</v>
      </c>
      <c r="L52" s="18">
        <f>K52+I52+G52</f>
        <v>0</v>
      </c>
    </row>
    <row r="53" spans="1:12" ht="15" customHeight="1">
      <c r="A53" s="33"/>
      <c r="B53" s="32"/>
      <c r="C53" s="57" t="s">
        <v>79</v>
      </c>
      <c r="D53" s="46" t="s">
        <v>12</v>
      </c>
      <c r="E53" s="7">
        <v>50</v>
      </c>
      <c r="F53" s="11"/>
      <c r="G53" s="8">
        <f t="shared" si="30"/>
        <v>0</v>
      </c>
      <c r="H53" s="20"/>
      <c r="I53" s="10">
        <f t="shared" ref="I53" si="34">H53*E53</f>
        <v>0</v>
      </c>
      <c r="J53" s="11"/>
      <c r="K53" s="10">
        <f t="shared" si="33"/>
        <v>0</v>
      </c>
      <c r="L53" s="18">
        <f>K53+I53+G53</f>
        <v>0</v>
      </c>
    </row>
    <row r="54" spans="1:12" ht="15" customHeight="1">
      <c r="A54" s="33"/>
      <c r="B54" s="32"/>
      <c r="C54" s="60" t="s">
        <v>75</v>
      </c>
      <c r="D54" s="55" t="s">
        <v>0</v>
      </c>
      <c r="E54" s="7">
        <v>1</v>
      </c>
      <c r="F54" s="20"/>
      <c r="G54" s="8">
        <f t="shared" ref="G54:G56" si="35">F54*E54</f>
        <v>0</v>
      </c>
      <c r="H54" s="11"/>
      <c r="I54" s="10">
        <f t="shared" ref="I54:I56" si="36">H54*E54</f>
        <v>0</v>
      </c>
      <c r="J54" s="11"/>
      <c r="K54" s="10">
        <f t="shared" si="33"/>
        <v>0</v>
      </c>
      <c r="L54" s="18">
        <f t="shared" ref="L54:L56" si="37">K54+I54+G54</f>
        <v>0</v>
      </c>
    </row>
    <row r="55" spans="1:12" ht="15" customHeight="1">
      <c r="A55" s="33"/>
      <c r="B55" s="32"/>
      <c r="C55" s="60" t="s">
        <v>80</v>
      </c>
      <c r="D55" s="55" t="s">
        <v>13</v>
      </c>
      <c r="E55" s="56">
        <v>3</v>
      </c>
      <c r="F55" s="11"/>
      <c r="G55" s="8">
        <f t="shared" si="35"/>
        <v>0</v>
      </c>
      <c r="H55" s="11"/>
      <c r="I55" s="10">
        <f t="shared" si="36"/>
        <v>0</v>
      </c>
      <c r="J55" s="11"/>
      <c r="K55" s="10">
        <f t="shared" si="33"/>
        <v>0</v>
      </c>
      <c r="L55" s="18">
        <f t="shared" si="37"/>
        <v>0</v>
      </c>
    </row>
    <row r="56" spans="1:12" ht="27.95" customHeight="1">
      <c r="A56" s="33"/>
      <c r="B56" s="47" t="s">
        <v>84</v>
      </c>
      <c r="C56" s="45" t="s">
        <v>85</v>
      </c>
      <c r="D56" s="46" t="s">
        <v>2</v>
      </c>
      <c r="E56" s="7">
        <v>55.7</v>
      </c>
      <c r="F56" s="20"/>
      <c r="G56" s="8">
        <f t="shared" si="35"/>
        <v>0</v>
      </c>
      <c r="H56" s="11"/>
      <c r="I56" s="10">
        <f t="shared" si="36"/>
        <v>0</v>
      </c>
      <c r="J56" s="11"/>
      <c r="K56" s="10">
        <f t="shared" si="33"/>
        <v>0</v>
      </c>
      <c r="L56" s="18">
        <f t="shared" si="37"/>
        <v>0</v>
      </c>
    </row>
    <row r="57" spans="1:12" ht="15" customHeight="1">
      <c r="A57" s="33"/>
      <c r="B57" s="32"/>
      <c r="C57" s="45" t="s">
        <v>81</v>
      </c>
      <c r="D57" s="46" t="s">
        <v>0</v>
      </c>
      <c r="E57" s="7">
        <v>1</v>
      </c>
      <c r="F57" s="11"/>
      <c r="G57" s="8">
        <f t="shared" ref="G57" si="38">F57*E57</f>
        <v>0</v>
      </c>
      <c r="H57" s="11"/>
      <c r="I57" s="10">
        <f t="shared" ref="I57" si="39">H57*E57</f>
        <v>0</v>
      </c>
      <c r="J57" s="11"/>
      <c r="K57" s="10">
        <f>J57*2</f>
        <v>0</v>
      </c>
      <c r="L57" s="18">
        <f t="shared" ref="L57" si="40">K57+I57+G57</f>
        <v>0</v>
      </c>
    </row>
    <row r="58" spans="1:12" ht="15" customHeight="1">
      <c r="A58" s="4"/>
      <c r="B58" s="32"/>
      <c r="C58" s="41" t="s">
        <v>0</v>
      </c>
      <c r="D58" s="21"/>
      <c r="E58" s="21"/>
      <c r="F58" s="22"/>
      <c r="G58" s="16">
        <f>SUM(G15:G57)</f>
        <v>0</v>
      </c>
      <c r="H58" s="22">
        <v>0</v>
      </c>
      <c r="I58" s="23">
        <f>SUM(I15:I57)</f>
        <v>0</v>
      </c>
      <c r="J58" s="22"/>
      <c r="K58" s="23">
        <f>SUM(K15:K57)</f>
        <v>0</v>
      </c>
      <c r="L58" s="24">
        <f>SUM(L15:L57)</f>
        <v>0</v>
      </c>
    </row>
    <row r="59" spans="1:12" ht="15" customHeight="1">
      <c r="A59" s="35">
        <v>3</v>
      </c>
      <c r="B59" s="32" t="s">
        <v>87</v>
      </c>
      <c r="C59" s="44" t="s">
        <v>89</v>
      </c>
      <c r="D59" s="7"/>
      <c r="E59" s="7"/>
      <c r="F59" s="87"/>
      <c r="G59" s="64"/>
      <c r="H59" s="64"/>
      <c r="I59" s="64"/>
      <c r="J59" s="64"/>
      <c r="K59" s="64"/>
      <c r="L59" s="65"/>
    </row>
    <row r="60" spans="1:12" ht="15" customHeight="1">
      <c r="A60" s="33"/>
      <c r="B60" s="33"/>
      <c r="C60" s="45" t="s">
        <v>90</v>
      </c>
      <c r="D60" s="46" t="s">
        <v>2</v>
      </c>
      <c r="E60" s="7">
        <v>1200</v>
      </c>
      <c r="F60" s="11"/>
      <c r="G60" s="8">
        <f t="shared" ref="G60:G68" si="41">F60*E60</f>
        <v>0</v>
      </c>
      <c r="H60" s="11"/>
      <c r="I60" s="10">
        <f t="shared" ref="I60:I68" si="42">H60*E60</f>
        <v>0</v>
      </c>
      <c r="J60" s="11">
        <v>0</v>
      </c>
      <c r="K60" s="10">
        <f t="shared" ref="K60:K68" si="43">J60*E60</f>
        <v>0</v>
      </c>
      <c r="L60" s="18">
        <f t="shared" ref="L60:L68" si="44">K60+I60+G60</f>
        <v>0</v>
      </c>
    </row>
    <row r="61" spans="1:12" ht="15" customHeight="1">
      <c r="A61" s="33"/>
      <c r="B61" s="33"/>
      <c r="C61" s="45" t="s">
        <v>91</v>
      </c>
      <c r="D61" s="46" t="s">
        <v>2</v>
      </c>
      <c r="E61" s="7">
        <v>1200</v>
      </c>
      <c r="F61" s="11"/>
      <c r="G61" s="8">
        <f t="shared" si="41"/>
        <v>0</v>
      </c>
      <c r="H61" s="11"/>
      <c r="I61" s="10">
        <f t="shared" si="42"/>
        <v>0</v>
      </c>
      <c r="J61" s="11">
        <v>0</v>
      </c>
      <c r="K61" s="10">
        <f t="shared" si="43"/>
        <v>0</v>
      </c>
      <c r="L61" s="18">
        <f t="shared" si="44"/>
        <v>0</v>
      </c>
    </row>
    <row r="62" spans="1:12" ht="15" customHeight="1">
      <c r="A62" s="33"/>
      <c r="B62" s="33"/>
      <c r="C62" s="61" t="s">
        <v>92</v>
      </c>
      <c r="D62" s="46" t="s">
        <v>0</v>
      </c>
      <c r="E62" s="7">
        <v>1</v>
      </c>
      <c r="F62" s="11"/>
      <c r="G62" s="8">
        <f t="shared" si="41"/>
        <v>0</v>
      </c>
      <c r="H62" s="11"/>
      <c r="I62" s="10">
        <f t="shared" si="42"/>
        <v>0</v>
      </c>
      <c r="J62" s="11">
        <v>0</v>
      </c>
      <c r="K62" s="10">
        <f t="shared" si="43"/>
        <v>0</v>
      </c>
      <c r="L62" s="18">
        <f t="shared" si="44"/>
        <v>0</v>
      </c>
    </row>
    <row r="63" spans="1:12" ht="15" customHeight="1">
      <c r="A63" s="33"/>
      <c r="B63" s="33"/>
      <c r="C63" s="45" t="s">
        <v>93</v>
      </c>
      <c r="D63" s="46" t="s">
        <v>0</v>
      </c>
      <c r="E63" s="7">
        <v>1</v>
      </c>
      <c r="F63" s="11"/>
      <c r="G63" s="8">
        <f t="shared" si="41"/>
        <v>0</v>
      </c>
      <c r="H63" s="11"/>
      <c r="I63" s="10">
        <f t="shared" si="42"/>
        <v>0</v>
      </c>
      <c r="J63" s="11">
        <v>0</v>
      </c>
      <c r="K63" s="10">
        <f t="shared" si="43"/>
        <v>0</v>
      </c>
      <c r="L63" s="18">
        <f t="shared" si="44"/>
        <v>0</v>
      </c>
    </row>
    <row r="64" spans="1:12" ht="15" customHeight="1">
      <c r="A64" s="33"/>
      <c r="B64" s="33"/>
      <c r="C64" s="45" t="s">
        <v>94</v>
      </c>
      <c r="D64" s="46" t="s">
        <v>0</v>
      </c>
      <c r="E64" s="7">
        <v>1</v>
      </c>
      <c r="F64" s="11"/>
      <c r="G64" s="8">
        <f t="shared" si="41"/>
        <v>0</v>
      </c>
      <c r="H64" s="11"/>
      <c r="I64" s="10">
        <f t="shared" si="42"/>
        <v>0</v>
      </c>
      <c r="J64" s="11">
        <v>0</v>
      </c>
      <c r="K64" s="10">
        <f t="shared" si="43"/>
        <v>0</v>
      </c>
      <c r="L64" s="18">
        <f t="shared" si="44"/>
        <v>0</v>
      </c>
    </row>
    <row r="65" spans="1:12" ht="15" customHeight="1">
      <c r="A65" s="33"/>
      <c r="B65" s="33"/>
      <c r="C65" s="45" t="s">
        <v>95</v>
      </c>
      <c r="D65" s="46" t="s">
        <v>0</v>
      </c>
      <c r="E65" s="7">
        <v>1</v>
      </c>
      <c r="F65" s="11"/>
      <c r="G65" s="8">
        <f t="shared" si="41"/>
        <v>0</v>
      </c>
      <c r="H65" s="11"/>
      <c r="I65" s="10">
        <f t="shared" si="42"/>
        <v>0</v>
      </c>
      <c r="J65" s="11">
        <v>0</v>
      </c>
      <c r="K65" s="10">
        <f t="shared" si="43"/>
        <v>0</v>
      </c>
      <c r="L65" s="18">
        <f t="shared" si="44"/>
        <v>0</v>
      </c>
    </row>
    <row r="66" spans="1:12" ht="15" customHeight="1">
      <c r="A66" s="33"/>
      <c r="B66" s="33"/>
      <c r="C66" s="45" t="s">
        <v>96</v>
      </c>
      <c r="D66" s="46" t="s">
        <v>0</v>
      </c>
      <c r="E66" s="7">
        <v>1</v>
      </c>
      <c r="F66" s="11"/>
      <c r="G66" s="8">
        <f t="shared" si="41"/>
        <v>0</v>
      </c>
      <c r="H66" s="11"/>
      <c r="I66" s="10">
        <f t="shared" si="42"/>
        <v>0</v>
      </c>
      <c r="J66" s="11">
        <v>0</v>
      </c>
      <c r="K66" s="10">
        <f t="shared" si="43"/>
        <v>0</v>
      </c>
      <c r="L66" s="18">
        <f t="shared" si="44"/>
        <v>0</v>
      </c>
    </row>
    <row r="67" spans="1:12" ht="15" customHeight="1">
      <c r="A67" s="33"/>
      <c r="B67" s="33"/>
      <c r="C67" s="45" t="s">
        <v>97</v>
      </c>
      <c r="D67" s="46" t="s">
        <v>0</v>
      </c>
      <c r="E67" s="7">
        <v>1</v>
      </c>
      <c r="F67" s="11"/>
      <c r="G67" s="8">
        <f t="shared" si="41"/>
        <v>0</v>
      </c>
      <c r="H67" s="11"/>
      <c r="I67" s="10">
        <f t="shared" si="42"/>
        <v>0</v>
      </c>
      <c r="J67" s="11">
        <v>0</v>
      </c>
      <c r="K67" s="10">
        <f t="shared" si="43"/>
        <v>0</v>
      </c>
      <c r="L67" s="18">
        <f t="shared" si="44"/>
        <v>0</v>
      </c>
    </row>
    <row r="68" spans="1:12" ht="15" customHeight="1">
      <c r="A68" s="33"/>
      <c r="B68" s="33"/>
      <c r="C68" s="45" t="s">
        <v>98</v>
      </c>
      <c r="D68" s="46" t="s">
        <v>0</v>
      </c>
      <c r="E68" s="7">
        <v>1</v>
      </c>
      <c r="F68" s="11"/>
      <c r="G68" s="8">
        <f t="shared" si="41"/>
        <v>0</v>
      </c>
      <c r="H68" s="11"/>
      <c r="I68" s="10">
        <f t="shared" si="42"/>
        <v>0</v>
      </c>
      <c r="J68" s="11">
        <v>0</v>
      </c>
      <c r="K68" s="10">
        <f t="shared" si="43"/>
        <v>0</v>
      </c>
      <c r="L68" s="18">
        <f t="shared" si="44"/>
        <v>0</v>
      </c>
    </row>
    <row r="69" spans="1:12" ht="12.6" customHeight="1">
      <c r="A69" s="33"/>
      <c r="B69" s="33"/>
      <c r="C69" s="42" t="s">
        <v>0</v>
      </c>
      <c r="D69" s="21"/>
      <c r="E69" s="21"/>
      <c r="F69" s="22"/>
      <c r="G69" s="16">
        <f>SUM(G60:G68)</f>
        <v>0</v>
      </c>
      <c r="H69" s="22"/>
      <c r="I69" s="23">
        <f>SUM(I60:I68)</f>
        <v>0</v>
      </c>
      <c r="J69" s="22"/>
      <c r="K69" s="23">
        <f>SUM(K60:K68)</f>
        <v>0</v>
      </c>
      <c r="L69" s="24">
        <f>SUM(L60:L68)</f>
        <v>0</v>
      </c>
    </row>
    <row r="70" spans="1:12" ht="3.95" customHeight="1">
      <c r="A70" s="33"/>
      <c r="B70" s="43"/>
      <c r="C70" s="94"/>
      <c r="D70" s="95"/>
      <c r="E70" s="95"/>
      <c r="F70" s="95"/>
      <c r="G70" s="95"/>
      <c r="H70" s="95"/>
      <c r="I70" s="95"/>
      <c r="J70" s="95"/>
      <c r="K70" s="95"/>
      <c r="L70" s="96"/>
    </row>
    <row r="71" spans="1:12" ht="15" customHeight="1">
      <c r="A71" s="33"/>
      <c r="B71" s="33"/>
      <c r="C71" s="25" t="s">
        <v>15</v>
      </c>
      <c r="D71" s="26"/>
      <c r="E71" s="26"/>
      <c r="F71" s="27"/>
      <c r="G71" s="17">
        <f>G69+G58+G13</f>
        <v>0</v>
      </c>
      <c r="H71" s="27"/>
      <c r="I71" s="24">
        <f>I69+I58+I13</f>
        <v>0</v>
      </c>
      <c r="J71" s="27"/>
      <c r="K71" s="24">
        <f>K69+K58+K13</f>
        <v>0</v>
      </c>
      <c r="L71" s="24">
        <f>L69+L58+L13</f>
        <v>0</v>
      </c>
    </row>
    <row r="72" spans="1:12" ht="15" customHeight="1">
      <c r="A72" s="33"/>
      <c r="B72" s="33"/>
      <c r="C72" s="25" t="s">
        <v>14</v>
      </c>
      <c r="D72" s="68"/>
      <c r="E72" s="69"/>
      <c r="F72" s="69"/>
      <c r="G72" s="69"/>
      <c r="H72" s="69"/>
      <c r="I72" s="69"/>
      <c r="J72" s="69"/>
      <c r="K72" s="70"/>
      <c r="L72" s="28">
        <f>((I71+K71)/0.98)*1.02-(I71+K71)</f>
        <v>0</v>
      </c>
    </row>
    <row r="73" spans="1:12" ht="15" customHeight="1">
      <c r="A73" s="33"/>
      <c r="B73" s="33"/>
      <c r="C73" s="25" t="s">
        <v>0</v>
      </c>
      <c r="D73" s="68"/>
      <c r="E73" s="69"/>
      <c r="F73" s="69"/>
      <c r="G73" s="69"/>
      <c r="H73" s="69"/>
      <c r="I73" s="69"/>
      <c r="J73" s="69"/>
      <c r="K73" s="70"/>
      <c r="L73" s="29">
        <f>L71+L72</f>
        <v>0</v>
      </c>
    </row>
    <row r="74" spans="1:12" ht="15" customHeight="1">
      <c r="A74" s="36"/>
      <c r="B74" s="36"/>
      <c r="C74" s="25" t="s">
        <v>105</v>
      </c>
      <c r="D74" s="68"/>
      <c r="E74" s="69"/>
      <c r="F74" s="69"/>
      <c r="G74" s="69"/>
      <c r="H74" s="69"/>
      <c r="I74" s="69"/>
      <c r="J74" s="69"/>
      <c r="K74" s="70"/>
      <c r="L74" s="28">
        <f>L73</f>
        <v>0</v>
      </c>
    </row>
    <row r="75" spans="1:12" ht="15" customHeight="1">
      <c r="A75" s="36"/>
      <c r="B75" s="36"/>
      <c r="C75" s="25" t="s">
        <v>106</v>
      </c>
      <c r="D75" s="68"/>
      <c r="E75" s="69"/>
      <c r="F75" s="69"/>
      <c r="G75" s="69"/>
      <c r="H75" s="69"/>
      <c r="I75" s="69"/>
      <c r="J75" s="69"/>
      <c r="K75" s="70"/>
      <c r="L75" s="28">
        <f>L73</f>
        <v>0</v>
      </c>
    </row>
    <row r="76" spans="1:12" ht="15" customHeight="1">
      <c r="A76" s="36"/>
      <c r="B76" s="36"/>
      <c r="C76" s="25" t="s">
        <v>0</v>
      </c>
      <c r="D76" s="68"/>
      <c r="E76" s="69"/>
      <c r="F76" s="69"/>
      <c r="G76" s="69"/>
      <c r="H76" s="69"/>
      <c r="I76" s="69"/>
      <c r="J76" s="69"/>
      <c r="K76" s="70"/>
      <c r="L76" s="28">
        <f>L73+L74+L75</f>
        <v>0</v>
      </c>
    </row>
    <row r="77" spans="1:12" ht="15" customHeight="1">
      <c r="A77" s="36"/>
      <c r="B77" s="36"/>
      <c r="C77" s="25" t="s">
        <v>16</v>
      </c>
      <c r="D77" s="68"/>
      <c r="E77" s="69"/>
      <c r="F77" s="69"/>
      <c r="G77" s="69"/>
      <c r="H77" s="69"/>
      <c r="I77" s="69"/>
      <c r="J77" s="69"/>
      <c r="K77" s="70"/>
      <c r="L77" s="28">
        <f>L76*0.18</f>
        <v>0</v>
      </c>
    </row>
    <row r="78" spans="1:12" ht="15" customHeight="1">
      <c r="A78" s="36"/>
      <c r="B78" s="36"/>
      <c r="C78" s="30" t="s">
        <v>11</v>
      </c>
      <c r="D78" s="91"/>
      <c r="E78" s="92"/>
      <c r="F78" s="92"/>
      <c r="G78" s="92"/>
      <c r="H78" s="92"/>
      <c r="I78" s="92"/>
      <c r="J78" s="92"/>
      <c r="K78" s="93"/>
      <c r="L78" s="31">
        <f>L76+L77</f>
        <v>0</v>
      </c>
    </row>
    <row r="79" spans="1:12" ht="15" customHeight="1">
      <c r="A79" s="36"/>
      <c r="B79" s="36"/>
      <c r="C79" s="84" t="s">
        <v>18</v>
      </c>
      <c r="D79" s="85"/>
      <c r="E79" s="85"/>
      <c r="F79" s="85"/>
      <c r="G79" s="85"/>
      <c r="H79" s="85"/>
      <c r="I79" s="85"/>
      <c r="J79" s="85"/>
      <c r="K79" s="85"/>
      <c r="L79" s="86"/>
    </row>
    <row r="80" spans="1:12" ht="9.9499999999999993" customHeight="1">
      <c r="I80" s="2"/>
    </row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93" ht="14.45" customHeight="1"/>
  </sheetData>
  <mergeCells count="24">
    <mergeCell ref="A5:A6"/>
    <mergeCell ref="A2:L3"/>
    <mergeCell ref="A4:L4"/>
    <mergeCell ref="B5:B6"/>
    <mergeCell ref="C79:L79"/>
    <mergeCell ref="C5:C6"/>
    <mergeCell ref="D5:D6"/>
    <mergeCell ref="E5:E6"/>
    <mergeCell ref="D77:K77"/>
    <mergeCell ref="F14:L14"/>
    <mergeCell ref="F59:L59"/>
    <mergeCell ref="D7:L7"/>
    <mergeCell ref="D78:K78"/>
    <mergeCell ref="C70:L70"/>
    <mergeCell ref="D72:K72"/>
    <mergeCell ref="D73:K73"/>
    <mergeCell ref="F8:L8"/>
    <mergeCell ref="L5:L6"/>
    <mergeCell ref="D74:K74"/>
    <mergeCell ref="D75:K75"/>
    <mergeCell ref="D76:K76"/>
    <mergeCell ref="F5:G5"/>
    <mergeCell ref="H5:I5"/>
    <mergeCell ref="J5:K5"/>
  </mergeCells>
  <pageMargins left="0.25" right="0.25" top="0.75" bottom="0.75" header="0.3" footer="0.3"/>
  <pageSetup paperSize="9" scale="76" fitToHeight="0" orientation="landscape" horizontalDpi="4294967293" r:id="rId1"/>
  <headerFooter>
    <oddFooter>&amp;C_x000D_&amp;1#&amp;"Aptos"&amp;9&amp;KACACAC Classified as Internal and General Business</oddFooter>
  </headerFooter>
  <drawing r:id="rId2"/>
</worksheet>
</file>

<file path=docMetadata/LabelInfo.xml><?xml version="1.0" encoding="utf-8"?>
<clbl:labelList xmlns:clbl="http://schemas.microsoft.com/office/2020/mipLabelMetadata">
  <clbl:label id="{ed1093ed-f639-41f3-8ff9-69f9a7d23765}" enabled="1" method="Privileged" siteId="{ad200093-0cba-48cb-9853-16fb53354a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დემონტაჟი-მშენებლობა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Irakli</dc:creator>
  <cp:lastModifiedBy>Kutelia, Zurab</cp:lastModifiedBy>
  <cp:lastPrinted>2026-09-08T11:09:43Z</cp:lastPrinted>
  <dcterms:created xsi:type="dcterms:W3CDTF">2012-02-25T09:51:01Z</dcterms:created>
  <dcterms:modified xsi:type="dcterms:W3CDTF">2026-09-09T05:35:06Z</dcterms:modified>
</cp:coreProperties>
</file>