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hikhladze\Desktop\"/>
    </mc:Choice>
  </mc:AlternateContent>
  <bookViews>
    <workbookView xWindow="0" yWindow="0" windowWidth="19200" windowHeight="7840"/>
  </bookViews>
  <sheets>
    <sheet name="Sheet1" sheetId="1" r:id="rId1"/>
  </sheets>
  <definedNames>
    <definedName name="_xlnm._FilterDatabase" localSheetId="0" hidden="1">Sheet1!$A$7:$M$34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8" i="1"/>
  <c r="G27" i="1"/>
  <c r="F29" i="1"/>
  <c r="H29" i="1"/>
  <c r="M29" i="1"/>
  <c r="F28" i="1"/>
  <c r="H28" i="1"/>
  <c r="M28" i="1"/>
  <c r="F27" i="1"/>
  <c r="H27" i="1"/>
  <c r="F25" i="1"/>
  <c r="L25" i="1"/>
  <c r="J24" i="1"/>
  <c r="F21" i="1"/>
  <c r="H21" i="1"/>
  <c r="M21" i="1"/>
  <c r="F22" i="1"/>
  <c r="H22" i="1"/>
  <c r="F19" i="1"/>
  <c r="L19" i="1"/>
  <c r="M19" i="1"/>
  <c r="F18" i="1"/>
  <c r="L18" i="1"/>
  <c r="I17" i="1"/>
  <c r="F17" i="1"/>
  <c r="J17" i="1"/>
  <c r="E14" i="1"/>
  <c r="E13" i="1"/>
  <c r="E11" i="1"/>
  <c r="J9" i="1"/>
  <c r="M9" i="1"/>
  <c r="M27" i="1"/>
  <c r="H23" i="1"/>
  <c r="H30" i="1" s="1"/>
  <c r="M25" i="1"/>
  <c r="L23" i="1"/>
  <c r="M24" i="1"/>
  <c r="J23" i="1"/>
  <c r="M23" i="1" s="1"/>
  <c r="M22" i="1"/>
  <c r="H16" i="1"/>
  <c r="M18" i="1"/>
  <c r="L16" i="1"/>
  <c r="M17" i="1"/>
  <c r="J16" i="1"/>
  <c r="F15" i="1"/>
  <c r="H15" i="1"/>
  <c r="M15" i="1"/>
  <c r="F14" i="1"/>
  <c r="H14" i="1"/>
  <c r="F13" i="1"/>
  <c r="H13" i="1"/>
  <c r="M13" i="1"/>
  <c r="F12" i="1"/>
  <c r="L12" i="1"/>
  <c r="M12" i="1"/>
  <c r="F11" i="1"/>
  <c r="J11" i="1"/>
  <c r="M11" i="1"/>
  <c r="L10" i="1"/>
  <c r="M10" i="1" s="1"/>
  <c r="J10" i="1"/>
  <c r="L30" i="1"/>
  <c r="L31" i="1" s="1"/>
  <c r="M14" i="1"/>
  <c r="H10" i="1"/>
  <c r="L32" i="1" l="1"/>
  <c r="J30" i="1"/>
  <c r="J31" i="1" s="1"/>
  <c r="M16" i="1"/>
  <c r="M30" i="1"/>
  <c r="H31" i="1"/>
  <c r="H32" i="1" s="1"/>
  <c r="H33" i="1" s="1"/>
  <c r="H34" i="1" s="1"/>
  <c r="H35" i="1" s="1"/>
  <c r="M31" i="1"/>
  <c r="M32" i="1" s="1"/>
  <c r="L33" i="1" l="1"/>
  <c r="L34" i="1" s="1"/>
  <c r="L36" i="1" s="1"/>
  <c r="L37" i="1" s="1"/>
  <c r="L38" i="1" s="1"/>
  <c r="L39" i="1" s="1"/>
  <c r="L40" i="1" s="1"/>
  <c r="J32" i="1"/>
  <c r="M35" i="1"/>
  <c r="H36" i="1"/>
  <c r="H37" i="1" s="1"/>
  <c r="H38" i="1" s="1"/>
  <c r="H39" i="1" s="1"/>
  <c r="H40" i="1" s="1"/>
  <c r="M33" i="1"/>
  <c r="M34" i="1" s="1"/>
  <c r="M36" i="1" s="1"/>
  <c r="M37" i="1" s="1"/>
  <c r="M38" i="1" s="1"/>
  <c r="M39" i="1" s="1"/>
  <c r="M40" i="1" s="1"/>
  <c r="J33" i="1" l="1"/>
  <c r="J34" i="1"/>
  <c r="J36" i="1" s="1"/>
  <c r="J37" i="1" s="1"/>
  <c r="J38" i="1" s="1"/>
  <c r="J39" i="1" s="1"/>
  <c r="J40" i="1" s="1"/>
</calcChain>
</file>

<file path=xl/sharedStrings.xml><?xml version="1.0" encoding="utf-8"?>
<sst xmlns="http://schemas.openxmlformats.org/spreadsheetml/2006/main" count="78" uniqueCount="62">
  <si>
    <t>#</t>
  </si>
  <si>
    <t>დასახელება</t>
  </si>
  <si>
    <t>ერთეული</t>
  </si>
  <si>
    <t>რაოდენობა</t>
  </si>
  <si>
    <t>მასალა</t>
  </si>
  <si>
    <t>ხელფასი</t>
  </si>
  <si>
    <t>მანქ. მექ</t>
  </si>
  <si>
    <t>ჯამი</t>
  </si>
  <si>
    <t>ერთ.</t>
  </si>
  <si>
    <t>სულ</t>
  </si>
  <si>
    <t>1</t>
  </si>
  <si>
    <t>კვ.მ.</t>
  </si>
  <si>
    <t>kac/sT</t>
  </si>
  <si>
    <t>manqanebi</t>
  </si>
  <si>
    <t>lari</t>
  </si>
  <si>
    <t>2-100-06</t>
  </si>
  <si>
    <t>შრომითი დანახარჯები</t>
  </si>
  <si>
    <t>კაც/სთ</t>
  </si>
  <si>
    <t xml:space="preserve">Sromis danaxarjebi </t>
  </si>
  <si>
    <t>sxva manqana</t>
  </si>
  <si>
    <t>1-10-113</t>
  </si>
  <si>
    <t>4-1-17</t>
  </si>
  <si>
    <t>4-1-34</t>
  </si>
  <si>
    <t>m2</t>
  </si>
  <si>
    <t>SromiTi resursebi</t>
  </si>
  <si>
    <t>xaraCos liTonis detalebi</t>
  </si>
  <si>
    <t>tona</t>
  </si>
  <si>
    <t>xis detalebi</t>
  </si>
  <si>
    <t>kub.m.</t>
  </si>
  <si>
    <t>fari fenilis</t>
  </si>
  <si>
    <t>kv.m.</t>
  </si>
  <si>
    <t>sxva masala</t>
  </si>
  <si>
    <t>საბაზრო</t>
  </si>
  <si>
    <t>თავი 1 ჯამი</t>
  </si>
  <si>
    <t>ზედნადები ხარჯები</t>
  </si>
  <si>
    <t>ჯანი</t>
  </si>
  <si>
    <t>მოგება</t>
  </si>
  <si>
    <t>თავი 1 - დემონტაჟი</t>
  </si>
  <si>
    <t>masala:</t>
  </si>
  <si>
    <t>kg</t>
  </si>
  <si>
    <t>zeTovani saRebavi</t>
  </si>
  <si>
    <t>olifa</t>
  </si>
  <si>
    <t>masalis transportireba</t>
  </si>
  <si>
    <t>jami</t>
  </si>
  <si>
    <t>gauTvaliswinebeli</t>
  </si>
  <si>
    <t>dRg</t>
  </si>
  <si>
    <t>sul jami</t>
  </si>
  <si>
    <t>ბენზინ გასამართ სადგურზე, ჩასასხმელი დანადგარებიდან ალუმინის შემოვსის მოხსნა და დასაწყობება</t>
  </si>
  <si>
    <t>ГЭСН 15-01-062-01.</t>
  </si>
  <si>
    <t>სატენდერო</t>
  </si>
  <si>
    <t>ავტოამწე 10 ტ</t>
  </si>
  <si>
    <t>11-63</t>
  </si>
  <si>
    <t>ავტომანქანა ბორტებიანი  5 ტ</t>
  </si>
  <si>
    <t>მან/სთ</t>
  </si>
  <si>
    <t>ხარაჩოების მოწყობა პანელების გასაკრავად</t>
  </si>
  <si>
    <t>safasade panelis qvekonstruqcia</t>
  </si>
  <si>
    <t xml:space="preserve">kompozituri panelebiT (karkasiT )  </t>
  </si>
  <si>
    <t>ალუმინის კომპოზიტური პანელის მასალით დანადგარების შემოსვა მართკუთხა ფორმით ქვე კონსტრქუციის გათვალისწინებით (ფერი შეთანხმდეს დამკვეთთან)</t>
  </si>
  <si>
    <t>8.2.3.</t>
  </si>
  <si>
    <t>3.4-31</t>
  </si>
  <si>
    <t>3.4-12</t>
  </si>
  <si>
    <t>ქვეკონსტრქუციის დამუშავება და შეღებვა ანტიკოროზიული საღებავით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</si>
</sst>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.00\ _₾_-;\-* #,##0.00\ _₾_-;_-* &quot;-&quot;??\ _₾_-;_-@_-"/>
    <numFmt numFmtId="166" formatCode="0.0%"/>
    <numFmt numFmtId="167" formatCode="_-* #,##0.00_р_._-;\-* #,##0.00_р_._-;_-* &quot;-&quot;??_р_.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ChveuNusx"/>
    </font>
    <font>
      <b/>
      <sz val="12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1"/>
      <scheme val="minor"/>
    </font>
    <font>
      <sz val="10"/>
      <name val="Arial"/>
      <family val="2"/>
      <charset val="1"/>
    </font>
    <font>
      <sz val="12"/>
      <name val="Calibri"/>
      <family val="1"/>
      <charset val="1"/>
      <scheme val="minor"/>
    </font>
    <font>
      <sz val="10"/>
      <name val="Arial"/>
      <family val="2"/>
    </font>
    <font>
      <sz val="10"/>
      <name val="AcadNusx"/>
    </font>
    <font>
      <sz val="10"/>
      <name val="Times New Roman"/>
      <family val="1"/>
    </font>
    <font>
      <sz val="10"/>
      <name val="Arial Cyr"/>
      <family val="2"/>
      <charset val="204"/>
    </font>
    <font>
      <sz val="11"/>
      <name val="Calibri"/>
      <family val="1"/>
      <scheme val="minor"/>
    </font>
    <font>
      <sz val="10"/>
      <color theme="1"/>
      <name val="AcadNusx"/>
    </font>
    <font>
      <sz val="10"/>
      <color theme="1"/>
      <name val="Times New Roman"/>
      <family val="1"/>
    </font>
    <font>
      <b/>
      <sz val="10"/>
      <color theme="1"/>
      <name val="AcadNusx"/>
    </font>
    <font>
      <b/>
      <sz val="10"/>
      <color theme="1"/>
      <name val="AcadMtavr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theme="1"/>
      <name val="Calibri Light"/>
      <family val="1"/>
      <scheme val="maj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color indexed="8"/>
      <name val="Calibri"/>
      <family val="2"/>
    </font>
    <font>
      <sz val="12"/>
      <name val="AcadNusx"/>
    </font>
    <font>
      <sz val="11"/>
      <color indexed="8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cadNusx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cadNusx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1" fillId="0" borderId="0" applyFont="0" applyFill="0" applyBorder="0" applyAlignment="0" applyProtection="0"/>
    <xf numFmtId="0" fontId="8" fillId="0" borderId="0"/>
    <xf numFmtId="167" fontId="22" fillId="0" borderId="0" applyFont="0" applyFill="0" applyBorder="0" applyAlignment="0" applyProtection="0"/>
    <xf numFmtId="0" fontId="8" fillId="0" borderId="0"/>
    <xf numFmtId="167" fontId="11" fillId="0" borderId="0" applyFont="0" applyFill="0" applyBorder="0" applyAlignment="0" applyProtection="0"/>
    <xf numFmtId="0" fontId="24" fillId="0" borderId="0"/>
    <xf numFmtId="0" fontId="29" fillId="0" borderId="0"/>
  </cellStyleXfs>
  <cellXfs count="93">
    <xf numFmtId="0" fontId="0" fillId="0" borderId="0" xfId="0"/>
    <xf numFmtId="49" fontId="3" fillId="2" borderId="1" xfId="3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0" borderId="1" xfId="4" applyBorder="1"/>
    <xf numFmtId="0" fontId="4" fillId="0" borderId="0" xfId="4"/>
    <xf numFmtId="4" fontId="5" fillId="2" borderId="1" xfId="3" applyNumberFormat="1" applyFont="1" applyFill="1" applyBorder="1" applyAlignment="1">
      <alignment horizontal="center" vertical="center" wrapText="1"/>
    </xf>
    <xf numFmtId="4" fontId="5" fillId="2" borderId="1" xfId="3" applyNumberFormat="1" applyFont="1" applyFill="1" applyBorder="1" applyAlignment="1">
      <alignment vertical="center" wrapText="1"/>
    </xf>
    <xf numFmtId="0" fontId="6" fillId="0" borderId="1" xfId="4" applyFont="1" applyBorder="1"/>
    <xf numFmtId="49" fontId="3" fillId="3" borderId="1" xfId="3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3" fontId="3" fillId="2" borderId="1" xfId="3" applyNumberFormat="1" applyFont="1" applyFill="1" applyBorder="1" applyAlignment="1">
      <alignment horizontal="center" vertical="center" wrapText="1"/>
    </xf>
    <xf numFmtId="3" fontId="5" fillId="2" borderId="1" xfId="3" applyNumberFormat="1" applyFont="1" applyFill="1" applyBorder="1" applyAlignment="1">
      <alignment horizontal="center" vertical="center" wrapText="1"/>
    </xf>
    <xf numFmtId="3" fontId="6" fillId="0" borderId="1" xfId="4" applyNumberFormat="1" applyFont="1" applyBorder="1" applyAlignment="1">
      <alignment horizontal="center"/>
    </xf>
    <xf numFmtId="0" fontId="7" fillId="3" borderId="1" xfId="3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0" fontId="6" fillId="0" borderId="0" xfId="4" applyFont="1" applyAlignment="1">
      <alignment vertical="center"/>
    </xf>
    <xf numFmtId="0" fontId="7" fillId="3" borderId="1" xfId="0" quotePrefix="1" applyFont="1" applyFill="1" applyBorder="1" applyAlignment="1">
      <alignment horizontal="left" vertical="center" wrapText="1"/>
    </xf>
    <xf numFmtId="164" fontId="9" fillId="0" borderId="1" xfId="1" applyFont="1" applyFill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6" applyFont="1" applyBorder="1" applyAlignment="1">
      <alignment horizontal="left" vertical="top" wrapText="1"/>
    </xf>
    <xf numFmtId="0" fontId="9" fillId="0" borderId="1" xfId="6" applyFont="1" applyBorder="1" applyAlignment="1">
      <alignment horizontal="center" vertical="top" wrapText="1"/>
    </xf>
    <xf numFmtId="164" fontId="9" fillId="0" borderId="1" xfId="1" applyFont="1" applyBorder="1" applyAlignment="1">
      <alignment horizontal="center" vertical="center" wrapText="1"/>
    </xf>
    <xf numFmtId="164" fontId="9" fillId="0" borderId="1" xfId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0" xfId="0" applyFont="1"/>
    <xf numFmtId="164" fontId="12" fillId="0" borderId="0" xfId="1" applyFont="1" applyFill="1"/>
    <xf numFmtId="165" fontId="12" fillId="0" borderId="0" xfId="0" applyNumberFormat="1" applyFont="1"/>
    <xf numFmtId="0" fontId="12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/>
    </xf>
    <xf numFmtId="164" fontId="9" fillId="0" borderId="1" xfId="1" applyFont="1" applyFill="1" applyBorder="1" applyAlignment="1">
      <alignment horizontal="center"/>
    </xf>
    <xf numFmtId="164" fontId="8" fillId="0" borderId="1" xfId="1" applyFont="1" applyFill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4" fillId="0" borderId="0" xfId="6" applyFont="1"/>
    <xf numFmtId="0" fontId="17" fillId="0" borderId="0" xfId="6" applyFont="1"/>
    <xf numFmtId="0" fontId="14" fillId="4" borderId="1" xfId="6" quotePrefix="1" applyFont="1" applyFill="1" applyBorder="1" applyAlignment="1">
      <alignment vertical="center" wrapText="1"/>
    </xf>
    <xf numFmtId="0" fontId="15" fillId="4" borderId="1" xfId="6" applyFont="1" applyFill="1" applyBorder="1" applyAlignment="1">
      <alignment horizontal="center" vertical="top" wrapText="1"/>
    </xf>
    <xf numFmtId="0" fontId="13" fillId="4" borderId="1" xfId="6" applyFont="1" applyFill="1" applyBorder="1" applyAlignment="1">
      <alignment horizontal="center" vertical="top" wrapText="1"/>
    </xf>
    <xf numFmtId="164" fontId="13" fillId="4" borderId="1" xfId="1" applyFont="1" applyFill="1" applyBorder="1" applyAlignment="1" applyProtection="1">
      <alignment vertical="center" wrapText="1"/>
    </xf>
    <xf numFmtId="164" fontId="15" fillId="4" borderId="1" xfId="1" applyFont="1" applyFill="1" applyBorder="1" applyAlignment="1" applyProtection="1">
      <alignment vertical="center" wrapText="1"/>
    </xf>
    <xf numFmtId="166" fontId="16" fillId="4" borderId="1" xfId="2" applyNumberFormat="1" applyFont="1" applyFill="1" applyBorder="1" applyAlignment="1" applyProtection="1">
      <alignment horizontal="center" vertical="center"/>
    </xf>
    <xf numFmtId="0" fontId="14" fillId="4" borderId="1" xfId="6" applyFont="1" applyFill="1" applyBorder="1"/>
    <xf numFmtId="164" fontId="14" fillId="4" borderId="1" xfId="1" applyFont="1" applyFill="1" applyBorder="1" applyAlignment="1" applyProtection="1">
      <alignment vertical="center"/>
    </xf>
    <xf numFmtId="164" fontId="15" fillId="4" borderId="1" xfId="1" applyFont="1" applyFill="1" applyBorder="1" applyAlignment="1" applyProtection="1">
      <alignment vertical="center"/>
    </xf>
    <xf numFmtId="164" fontId="13" fillId="4" borderId="1" xfId="1" applyFont="1" applyFill="1" applyBorder="1" applyAlignment="1" applyProtection="1">
      <alignment vertical="center"/>
    </xf>
    <xf numFmtId="0" fontId="18" fillId="4" borderId="1" xfId="6" applyFont="1" applyFill="1" applyBorder="1"/>
    <xf numFmtId="9" fontId="16" fillId="4" borderId="1" xfId="2" applyFont="1" applyFill="1" applyBorder="1" applyAlignment="1" applyProtection="1">
      <alignment horizontal="center" vertical="center"/>
    </xf>
    <xf numFmtId="0" fontId="19" fillId="4" borderId="1" xfId="6" applyFont="1" applyFill="1" applyBorder="1" applyAlignment="1">
      <alignment horizontal="right" vertical="top" wrapText="1"/>
    </xf>
    <xf numFmtId="0" fontId="19" fillId="4" borderId="1" xfId="6" applyFont="1" applyFill="1" applyBorder="1" applyAlignment="1">
      <alignment horizontal="left" vertical="top" wrapText="1"/>
    </xf>
    <xf numFmtId="0" fontId="0" fillId="4" borderId="1" xfId="0" applyFill="1" applyBorder="1"/>
    <xf numFmtId="0" fontId="20" fillId="4" borderId="1" xfId="0" applyFont="1" applyFill="1" applyBorder="1" applyAlignment="1">
      <alignment horizontal="center" vertical="center"/>
    </xf>
    <xf numFmtId="0" fontId="13" fillId="3" borderId="1" xfId="6" applyFont="1" applyFill="1" applyBorder="1" applyAlignment="1">
      <alignment vertical="top" wrapText="1"/>
    </xf>
    <xf numFmtId="0" fontId="10" fillId="0" borderId="1" xfId="6" quotePrefix="1" applyFont="1" applyBorder="1" applyAlignment="1">
      <alignment horizontal="center" vertical="center" wrapText="1"/>
    </xf>
    <xf numFmtId="0" fontId="23" fillId="3" borderId="1" xfId="3" applyFont="1" applyFill="1" applyBorder="1" applyAlignment="1">
      <alignment vertical="center"/>
    </xf>
    <xf numFmtId="0" fontId="23" fillId="4" borderId="1" xfId="3" applyFont="1" applyFill="1" applyBorder="1" applyAlignment="1">
      <alignment vertical="center"/>
    </xf>
    <xf numFmtId="10" fontId="23" fillId="4" borderId="1" xfId="3" applyNumberFormat="1" applyFont="1" applyFill="1" applyBorder="1" applyAlignment="1">
      <alignment vertical="center"/>
    </xf>
    <xf numFmtId="4" fontId="23" fillId="4" borderId="1" xfId="3" applyNumberFormat="1" applyFont="1" applyFill="1" applyBorder="1" applyAlignment="1">
      <alignment vertical="center"/>
    </xf>
    <xf numFmtId="0" fontId="6" fillId="4" borderId="1" xfId="4" applyFont="1" applyFill="1" applyBorder="1"/>
    <xf numFmtId="0" fontId="7" fillId="4" borderId="1" xfId="3" applyFont="1" applyFill="1" applyBorder="1" applyAlignment="1">
      <alignment horizontal="center" vertical="center"/>
    </xf>
    <xf numFmtId="0" fontId="25" fillId="0" borderId="1" xfId="15" quotePrefix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2" fontId="26" fillId="0" borderId="1" xfId="1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2" fontId="28" fillId="0" borderId="1" xfId="1" applyNumberFormat="1" applyFont="1" applyFill="1" applyBorder="1" applyAlignment="1">
      <alignment horizontal="center" vertical="center" wrapText="1"/>
    </xf>
    <xf numFmtId="2" fontId="28" fillId="0" borderId="1" xfId="1" applyNumberFormat="1" applyFont="1" applyFill="1" applyBorder="1" applyAlignment="1" applyProtection="1">
      <alignment horizontal="center" vertical="center" wrapText="1"/>
    </xf>
    <xf numFmtId="0" fontId="30" fillId="0" borderId="1" xfId="16" quotePrefix="1" applyFont="1" applyBorder="1" applyAlignment="1">
      <alignment horizontal="center" vertical="center" wrapText="1"/>
    </xf>
    <xf numFmtId="0" fontId="31" fillId="0" borderId="1" xfId="16" applyFont="1" applyBorder="1" applyAlignment="1">
      <alignment horizontal="center" vertical="center" wrapText="1"/>
    </xf>
    <xf numFmtId="0" fontId="30" fillId="0" borderId="1" xfId="16" applyFont="1" applyBorder="1" applyAlignment="1">
      <alignment horizontal="center" vertical="center"/>
    </xf>
    <xf numFmtId="49" fontId="30" fillId="0" borderId="1" xfId="16" quotePrefix="1" applyNumberFormat="1" applyFont="1" applyBorder="1" applyAlignment="1">
      <alignment horizontal="center" vertical="center" wrapText="1"/>
    </xf>
    <xf numFmtId="0" fontId="31" fillId="0" borderId="1" xfId="15" applyFont="1" applyBorder="1" applyAlignment="1">
      <alignment horizontal="center" vertical="center"/>
    </xf>
    <xf numFmtId="0" fontId="32" fillId="0" borderId="1" xfId="15" applyFont="1" applyBorder="1" applyAlignment="1">
      <alignment horizontal="center" vertical="center" wrapText="1"/>
    </xf>
    <xf numFmtId="0" fontId="31" fillId="0" borderId="1" xfId="15" applyFont="1" applyBorder="1" applyAlignment="1">
      <alignment horizontal="center" vertical="center" wrapText="1"/>
    </xf>
    <xf numFmtId="2" fontId="28" fillId="0" borderId="1" xfId="1" applyNumberFormat="1" applyFont="1" applyFill="1" applyBorder="1" applyAlignment="1" applyProtection="1">
      <alignment horizontal="center" vertical="top" wrapText="1"/>
    </xf>
    <xf numFmtId="0" fontId="33" fillId="0" borderId="1" xfId="15" applyFont="1" applyBorder="1" applyAlignment="1">
      <alignment horizontal="center" vertical="center" wrapText="1"/>
    </xf>
    <xf numFmtId="2" fontId="30" fillId="0" borderId="1" xfId="1" applyNumberFormat="1" applyFont="1" applyFill="1" applyBorder="1" applyAlignment="1" applyProtection="1">
      <alignment horizontal="center"/>
    </xf>
    <xf numFmtId="2" fontId="28" fillId="0" borderId="1" xfId="1" applyNumberFormat="1" applyFont="1" applyFill="1" applyBorder="1" applyAlignment="1">
      <alignment horizontal="center" vertical="center"/>
    </xf>
    <xf numFmtId="0" fontId="34" fillId="0" borderId="1" xfId="15" applyFont="1" applyBorder="1" applyAlignment="1">
      <alignment horizontal="center" vertical="center" wrapText="1"/>
    </xf>
    <xf numFmtId="0" fontId="35" fillId="0" borderId="1" xfId="15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4" fontId="5" fillId="2" borderId="5" xfId="3" applyNumberFormat="1" applyFont="1" applyFill="1" applyBorder="1" applyAlignment="1">
      <alignment horizontal="center" vertical="center" wrapText="1"/>
    </xf>
    <xf numFmtId="4" fontId="5" fillId="2" borderId="6" xfId="3" applyNumberFormat="1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4" fontId="3" fillId="2" borderId="1" xfId="3" applyNumberFormat="1" applyFont="1" applyFill="1" applyBorder="1" applyAlignment="1">
      <alignment horizontal="center" vertical="center" wrapText="1"/>
    </xf>
    <xf numFmtId="49" fontId="3" fillId="2" borderId="2" xfId="3" applyNumberFormat="1" applyFont="1" applyFill="1" applyBorder="1" applyAlignment="1">
      <alignment horizontal="center" vertical="center"/>
    </xf>
    <xf numFmtId="49" fontId="3" fillId="2" borderId="3" xfId="3" applyNumberFormat="1" applyFont="1" applyFill="1" applyBorder="1" applyAlignment="1">
      <alignment horizontal="center" vertical="center"/>
    </xf>
    <xf numFmtId="49" fontId="3" fillId="2" borderId="4" xfId="3" applyNumberFormat="1" applyFont="1" applyFill="1" applyBorder="1" applyAlignment="1">
      <alignment horizontal="center" vertical="center"/>
    </xf>
  </cellXfs>
  <cellStyles count="17">
    <cellStyle name="Comma" xfId="1" builtinId="3"/>
    <cellStyle name="Comma 2" xfId="10"/>
    <cellStyle name="Comma 2 2 2 2" xfId="14"/>
    <cellStyle name="Comma 6" xfId="12"/>
    <cellStyle name="Normal" xfId="0" builtinId="0"/>
    <cellStyle name="Normal 10" xfId="13"/>
    <cellStyle name="Normal 13 2" xfId="15"/>
    <cellStyle name="Normal 2" xfId="4"/>
    <cellStyle name="Normal 3" xfId="3"/>
    <cellStyle name="Normal 3 10" xfId="6"/>
    <cellStyle name="Normal 3 2" xfId="7"/>
    <cellStyle name="Normal 3 2 2" xfId="16"/>
    <cellStyle name="Normal 3 3" xfId="11"/>
    <cellStyle name="Normal 42 2 2" xfId="5"/>
    <cellStyle name="Percent" xfId="2" builtinId="5"/>
    <cellStyle name="Обычный 2 2" xfId="8"/>
    <cellStyle name="Обычный 2 2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40"/>
  <sheetViews>
    <sheetView tabSelected="1" topLeftCell="D4" workbookViewId="0">
      <selection activeCell="O16" sqref="O16"/>
    </sheetView>
  </sheetViews>
  <sheetFormatPr defaultRowHeight="14.5" x14ac:dyDescent="0.35"/>
  <cols>
    <col min="1" max="1" width="8.90625" customWidth="1"/>
    <col min="3" max="3" width="74.26953125" bestFit="1" customWidth="1"/>
    <col min="4" max="4" width="11.81640625" bestFit="1" customWidth="1"/>
    <col min="5" max="5" width="7.6328125" customWidth="1"/>
    <col min="6" max="6" width="13.26953125" bestFit="1" customWidth="1"/>
    <col min="7" max="7" width="10.08984375" bestFit="1" customWidth="1"/>
    <col min="8" max="8" width="12.26953125" bestFit="1" customWidth="1"/>
    <col min="9" max="9" width="11.1796875" bestFit="1" customWidth="1"/>
    <col min="10" max="10" width="12" bestFit="1" customWidth="1"/>
    <col min="12" max="12" width="11.1796875" bestFit="1" customWidth="1"/>
    <col min="13" max="13" width="13.26953125" bestFit="1" customWidth="1"/>
    <col min="15" max="15" width="10.36328125" bestFit="1" customWidth="1"/>
  </cols>
  <sheetData>
    <row r="3" spans="1:29" s="4" customFormat="1" ht="15.5" x14ac:dyDescent="0.25">
      <c r="A3" s="87" t="s">
        <v>0</v>
      </c>
      <c r="B3" s="1"/>
      <c r="C3" s="88" t="s">
        <v>1</v>
      </c>
      <c r="D3" s="88" t="s">
        <v>2</v>
      </c>
      <c r="E3" s="2"/>
      <c r="F3" s="89" t="s">
        <v>3</v>
      </c>
      <c r="G3" s="3"/>
      <c r="H3" s="3"/>
      <c r="I3" s="3"/>
      <c r="J3" s="3"/>
      <c r="K3" s="3"/>
      <c r="L3" s="3"/>
      <c r="M3" s="3"/>
    </row>
    <row r="4" spans="1:29" s="4" customFormat="1" ht="32.15" customHeight="1" x14ac:dyDescent="0.25">
      <c r="A4" s="87"/>
      <c r="B4" s="90"/>
      <c r="C4" s="88"/>
      <c r="D4" s="88"/>
      <c r="E4" s="2"/>
      <c r="F4" s="89"/>
      <c r="G4" s="85" t="s">
        <v>4</v>
      </c>
      <c r="H4" s="86"/>
      <c r="I4" s="85" t="s">
        <v>5</v>
      </c>
      <c r="J4" s="86"/>
      <c r="K4" s="85" t="s">
        <v>6</v>
      </c>
      <c r="L4" s="86"/>
      <c r="M4" s="84" t="s">
        <v>7</v>
      </c>
    </row>
    <row r="5" spans="1:29" s="4" customFormat="1" ht="15.5" x14ac:dyDescent="0.25">
      <c r="A5" s="87"/>
      <c r="B5" s="91"/>
      <c r="C5" s="88"/>
      <c r="D5" s="88"/>
      <c r="E5" s="2"/>
      <c r="F5" s="89"/>
      <c r="G5" s="5" t="s">
        <v>8</v>
      </c>
      <c r="H5" s="5" t="s">
        <v>9</v>
      </c>
      <c r="I5" s="5" t="s">
        <v>8</v>
      </c>
      <c r="J5" s="5" t="s">
        <v>9</v>
      </c>
      <c r="K5" s="5" t="s">
        <v>8</v>
      </c>
      <c r="L5" s="5" t="s">
        <v>9</v>
      </c>
      <c r="M5" s="84"/>
    </row>
    <row r="6" spans="1:29" s="4" customFormat="1" ht="15.5" x14ac:dyDescent="0.25">
      <c r="A6" s="87"/>
      <c r="B6" s="92"/>
      <c r="C6" s="88"/>
      <c r="D6" s="88"/>
      <c r="E6" s="2"/>
      <c r="F6" s="89"/>
      <c r="G6" s="6"/>
      <c r="H6" s="6"/>
      <c r="I6" s="7"/>
      <c r="J6" s="7"/>
      <c r="K6" s="7"/>
      <c r="L6" s="7"/>
      <c r="M6" s="84"/>
    </row>
    <row r="7" spans="1:29" s="4" customFormat="1" ht="15.5" x14ac:dyDescent="0.25">
      <c r="A7" s="8" t="s">
        <v>10</v>
      </c>
      <c r="B7" s="9">
        <v>2</v>
      </c>
      <c r="C7" s="2">
        <v>3</v>
      </c>
      <c r="D7" s="2">
        <v>4</v>
      </c>
      <c r="E7" s="2">
        <v>5</v>
      </c>
      <c r="F7" s="10">
        <v>6</v>
      </c>
      <c r="G7" s="11">
        <v>7</v>
      </c>
      <c r="H7" s="11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</row>
    <row r="8" spans="1:29" x14ac:dyDescent="0.35">
      <c r="A8" s="53"/>
      <c r="B8" s="53"/>
      <c r="C8" s="54" t="s">
        <v>37</v>
      </c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29" s="15" customFormat="1" ht="31" x14ac:dyDescent="0.35">
      <c r="A9" s="62">
        <v>1</v>
      </c>
      <c r="B9" s="13"/>
      <c r="C9" s="16" t="s">
        <v>47</v>
      </c>
      <c r="D9" s="13" t="s">
        <v>11</v>
      </c>
      <c r="E9" s="14"/>
      <c r="F9" s="14">
        <v>40</v>
      </c>
      <c r="G9" s="14"/>
      <c r="H9" s="14"/>
      <c r="I9" s="14">
        <v>0</v>
      </c>
      <c r="J9" s="14">
        <f t="shared" ref="J9" si="0">I9*F9</f>
        <v>0</v>
      </c>
      <c r="K9" s="14"/>
      <c r="L9" s="14"/>
      <c r="M9" s="14">
        <f t="shared" ref="M9" si="1">L9+J9+H9</f>
        <v>0</v>
      </c>
    </row>
    <row r="10" spans="1:29" s="15" customFormat="1" ht="15.5" x14ac:dyDescent="0.35">
      <c r="A10" s="62">
        <v>2</v>
      </c>
      <c r="B10" s="13"/>
      <c r="C10" s="16" t="s">
        <v>54</v>
      </c>
      <c r="D10" s="13" t="s">
        <v>11</v>
      </c>
      <c r="E10" s="14"/>
      <c r="F10" s="14">
        <v>40</v>
      </c>
      <c r="G10" s="14">
        <v>0</v>
      </c>
      <c r="H10" s="14">
        <f>G10*F10</f>
        <v>0</v>
      </c>
      <c r="I10" s="14">
        <v>0</v>
      </c>
      <c r="J10" s="14">
        <f>I10*F10</f>
        <v>0</v>
      </c>
      <c r="K10" s="14">
        <v>0</v>
      </c>
      <c r="L10" s="14">
        <f>K10*F10</f>
        <v>0</v>
      </c>
      <c r="M10" s="14">
        <f>L10+J10+H10</f>
        <v>0</v>
      </c>
    </row>
    <row r="11" spans="1:29" s="27" customFormat="1" ht="15" hidden="1" x14ac:dyDescent="0.4">
      <c r="A11" s="32"/>
      <c r="B11" s="36" t="s">
        <v>15</v>
      </c>
      <c r="C11" s="25" t="s">
        <v>24</v>
      </c>
      <c r="D11" s="26" t="s">
        <v>12</v>
      </c>
      <c r="E11" s="17">
        <f>0.459+(6.6/100)</f>
        <v>0.52500000000000002</v>
      </c>
      <c r="F11" s="18">
        <f>F10*E11</f>
        <v>21</v>
      </c>
      <c r="G11" s="18"/>
      <c r="H11" s="18"/>
      <c r="I11" s="18">
        <v>29.16</v>
      </c>
      <c r="J11" s="18">
        <f>F11*I11</f>
        <v>612.36</v>
      </c>
      <c r="K11" s="18"/>
      <c r="L11" s="18"/>
      <c r="M11" s="18">
        <f t="shared" ref="M11:M15" si="2">J11+H11+L11</f>
        <v>612.36</v>
      </c>
      <c r="O11" s="28"/>
      <c r="P11" s="29"/>
      <c r="AB11" s="30"/>
      <c r="AC11" s="30"/>
    </row>
    <row r="12" spans="1:29" s="27" customFormat="1" ht="15" hidden="1" x14ac:dyDescent="0.4">
      <c r="A12" s="32"/>
      <c r="B12" s="36"/>
      <c r="C12" s="31" t="s">
        <v>13</v>
      </c>
      <c r="D12" s="32" t="s">
        <v>14</v>
      </c>
      <c r="E12" s="33">
        <v>2.3E-3</v>
      </c>
      <c r="F12" s="34">
        <f>F10*E12</f>
        <v>9.1999999999999998E-2</v>
      </c>
      <c r="G12" s="34"/>
      <c r="H12" s="34"/>
      <c r="I12" s="34"/>
      <c r="J12" s="34"/>
      <c r="K12" s="34">
        <v>5.56</v>
      </c>
      <c r="L12" s="34">
        <f>F12*K12</f>
        <v>0.51151999999999997</v>
      </c>
      <c r="M12" s="18">
        <f t="shared" si="2"/>
        <v>0.51151999999999997</v>
      </c>
      <c r="O12" s="28"/>
      <c r="P12" s="29"/>
      <c r="AB12" s="30"/>
      <c r="AC12" s="30"/>
    </row>
    <row r="13" spans="1:29" s="27" customFormat="1" ht="15" hidden="1" x14ac:dyDescent="0.4">
      <c r="A13" s="32"/>
      <c r="B13" s="20" t="s">
        <v>20</v>
      </c>
      <c r="C13" s="31" t="s">
        <v>25</v>
      </c>
      <c r="D13" s="32" t="s">
        <v>26</v>
      </c>
      <c r="E13" s="33">
        <f>0.035/100</f>
        <v>3.5000000000000005E-4</v>
      </c>
      <c r="F13" s="34">
        <f>F10*E13</f>
        <v>1.4000000000000002E-2</v>
      </c>
      <c r="G13" s="34">
        <v>2550</v>
      </c>
      <c r="H13" s="34">
        <f>F13*G13</f>
        <v>35.700000000000003</v>
      </c>
      <c r="I13" s="34"/>
      <c r="J13" s="34"/>
      <c r="K13" s="34"/>
      <c r="L13" s="34"/>
      <c r="M13" s="18">
        <f t="shared" si="2"/>
        <v>35.700000000000003</v>
      </c>
      <c r="O13" s="28"/>
      <c r="P13" s="29"/>
      <c r="AB13" s="30"/>
      <c r="AC13" s="30"/>
    </row>
    <row r="14" spans="1:29" s="27" customFormat="1" ht="15" hidden="1" x14ac:dyDescent="0.4">
      <c r="A14" s="32"/>
      <c r="B14" s="35" t="s">
        <v>21</v>
      </c>
      <c r="C14" s="31" t="s">
        <v>27</v>
      </c>
      <c r="D14" s="32" t="s">
        <v>28</v>
      </c>
      <c r="E14" s="33">
        <f>0.009/100</f>
        <v>8.9999999999999992E-5</v>
      </c>
      <c r="F14" s="34">
        <f>F10*E14</f>
        <v>3.5999999999999999E-3</v>
      </c>
      <c r="G14" s="34">
        <v>674</v>
      </c>
      <c r="H14" s="34">
        <f>F14*G14</f>
        <v>2.4264000000000001</v>
      </c>
      <c r="I14" s="34"/>
      <c r="J14" s="34"/>
      <c r="K14" s="34"/>
      <c r="L14" s="34"/>
      <c r="M14" s="18">
        <f t="shared" si="2"/>
        <v>2.4264000000000001</v>
      </c>
      <c r="O14" s="28"/>
      <c r="P14" s="29"/>
      <c r="AB14" s="30"/>
      <c r="AC14" s="30"/>
    </row>
    <row r="15" spans="1:29" s="27" customFormat="1" ht="15" hidden="1" x14ac:dyDescent="0.4">
      <c r="A15" s="32"/>
      <c r="B15" s="35" t="s">
        <v>22</v>
      </c>
      <c r="C15" s="31" t="s">
        <v>29</v>
      </c>
      <c r="D15" s="32" t="s">
        <v>30</v>
      </c>
      <c r="E15" s="33">
        <v>3.4000000000000002E-2</v>
      </c>
      <c r="F15" s="34">
        <f>F10*E15</f>
        <v>1.36</v>
      </c>
      <c r="G15" s="34">
        <v>20.399999999999999</v>
      </c>
      <c r="H15" s="34">
        <f>F15*G15</f>
        <v>27.744</v>
      </c>
      <c r="I15" s="34"/>
      <c r="J15" s="34"/>
      <c r="K15" s="34"/>
      <c r="L15" s="34"/>
      <c r="M15" s="18">
        <f t="shared" si="2"/>
        <v>27.744</v>
      </c>
      <c r="O15" s="28"/>
      <c r="P15" s="29"/>
      <c r="AB15" s="30"/>
      <c r="AC15" s="30"/>
    </row>
    <row r="16" spans="1:29" s="15" customFormat="1" ht="46.5" x14ac:dyDescent="0.35">
      <c r="A16" s="62">
        <v>3</v>
      </c>
      <c r="B16" s="13"/>
      <c r="C16" s="16" t="s">
        <v>57</v>
      </c>
      <c r="D16" s="13" t="s">
        <v>11</v>
      </c>
      <c r="E16" s="14"/>
      <c r="F16" s="14">
        <v>40</v>
      </c>
      <c r="G16" s="14">
        <v>0</v>
      </c>
      <c r="H16" s="14">
        <f>G16*F16</f>
        <v>0</v>
      </c>
      <c r="I16" s="14">
        <v>0</v>
      </c>
      <c r="J16" s="14">
        <f>I16*F16</f>
        <v>0</v>
      </c>
      <c r="K16" s="14">
        <v>0</v>
      </c>
      <c r="L16" s="14">
        <f>K16*F16</f>
        <v>0</v>
      </c>
      <c r="M16" s="14">
        <f>L16+J16+H16</f>
        <v>0</v>
      </c>
    </row>
    <row r="17" spans="1:14" ht="42" hidden="1" x14ac:dyDescent="0.35">
      <c r="A17" s="63" t="s">
        <v>48</v>
      </c>
      <c r="B17" s="68" t="s">
        <v>32</v>
      </c>
      <c r="C17" s="68" t="s">
        <v>16</v>
      </c>
      <c r="D17" s="64" t="s">
        <v>11</v>
      </c>
      <c r="E17" s="69">
        <v>1</v>
      </c>
      <c r="F17" s="70">
        <f>F16*E17</f>
        <v>40</v>
      </c>
      <c r="G17" s="70"/>
      <c r="H17" s="70"/>
      <c r="I17" s="70">
        <f>68*2.7</f>
        <v>183.60000000000002</v>
      </c>
      <c r="J17" s="70">
        <f>F17*I17</f>
        <v>7344.0000000000009</v>
      </c>
      <c r="K17" s="70"/>
      <c r="L17" s="70"/>
      <c r="M17" s="70">
        <f>H17+J17+L17</f>
        <v>7344.0000000000009</v>
      </c>
      <c r="N17" s="66"/>
    </row>
    <row r="18" spans="1:14" ht="28" hidden="1" x14ac:dyDescent="0.35">
      <c r="A18" s="67"/>
      <c r="B18" s="71" t="s">
        <v>49</v>
      </c>
      <c r="C18" s="72" t="s">
        <v>50</v>
      </c>
      <c r="D18" s="73" t="s">
        <v>17</v>
      </c>
      <c r="E18" s="70">
        <v>2.8999999999999998E-3</v>
      </c>
      <c r="F18" s="70">
        <f>E18*F16</f>
        <v>0.11599999999999999</v>
      </c>
      <c r="G18" s="70"/>
      <c r="H18" s="70"/>
      <c r="I18" s="70"/>
      <c r="J18" s="70"/>
      <c r="K18" s="70">
        <v>91.1</v>
      </c>
      <c r="L18" s="70">
        <f t="shared" ref="L18:L19" si="3">F18*K18</f>
        <v>10.567599999999999</v>
      </c>
      <c r="M18" s="70">
        <f t="shared" ref="M18:M21" si="4">H18+J18+L18</f>
        <v>10.567599999999999</v>
      </c>
      <c r="N18" s="66"/>
    </row>
    <row r="19" spans="1:14" ht="16" hidden="1" x14ac:dyDescent="0.35">
      <c r="A19" s="67"/>
      <c r="B19" s="74" t="s">
        <v>51</v>
      </c>
      <c r="C19" s="72" t="s">
        <v>52</v>
      </c>
      <c r="D19" s="75" t="s">
        <v>53</v>
      </c>
      <c r="E19" s="70">
        <v>4.0000000000000001E-3</v>
      </c>
      <c r="F19" s="70">
        <f>E19*F16</f>
        <v>0.16</v>
      </c>
      <c r="G19" s="70"/>
      <c r="H19" s="70"/>
      <c r="I19" s="70"/>
      <c r="J19" s="70"/>
      <c r="K19" s="70">
        <v>31.72</v>
      </c>
      <c r="L19" s="70">
        <f t="shared" si="3"/>
        <v>5.0751999999999997</v>
      </c>
      <c r="M19" s="70">
        <f t="shared" si="4"/>
        <v>5.0751999999999997</v>
      </c>
      <c r="N19" s="66"/>
    </row>
    <row r="20" spans="1:14" ht="16" hidden="1" x14ac:dyDescent="0.35">
      <c r="A20" s="67"/>
      <c r="B20" s="76"/>
      <c r="C20" s="77" t="s">
        <v>38</v>
      </c>
      <c r="D20" s="75"/>
      <c r="E20" s="78"/>
      <c r="F20" s="70"/>
      <c r="G20" s="70"/>
      <c r="H20" s="70"/>
      <c r="I20" s="70"/>
      <c r="J20" s="70"/>
      <c r="K20" s="70"/>
      <c r="L20" s="70"/>
      <c r="M20" s="70"/>
      <c r="N20" s="66"/>
    </row>
    <row r="21" spans="1:14" ht="16" hidden="1" x14ac:dyDescent="0.35">
      <c r="A21" s="67"/>
      <c r="B21" s="83" t="s">
        <v>58</v>
      </c>
      <c r="C21" s="82" t="s">
        <v>55</v>
      </c>
      <c r="D21" s="75" t="s">
        <v>23</v>
      </c>
      <c r="E21" s="78">
        <v>1</v>
      </c>
      <c r="F21" s="70">
        <f>E21*F16</f>
        <v>40</v>
      </c>
      <c r="G21" s="70">
        <v>30.51</v>
      </c>
      <c r="H21" s="81">
        <f>G21*F21</f>
        <v>1220.4000000000001</v>
      </c>
      <c r="I21" s="70"/>
      <c r="J21" s="70"/>
      <c r="K21" s="70"/>
      <c r="L21" s="70"/>
      <c r="M21" s="70">
        <f t="shared" si="4"/>
        <v>1220.4000000000001</v>
      </c>
      <c r="N21" s="66"/>
    </row>
    <row r="22" spans="1:14" ht="16" hidden="1" x14ac:dyDescent="0.35">
      <c r="A22" s="67"/>
      <c r="B22" s="79"/>
      <c r="C22" s="82" t="s">
        <v>56</v>
      </c>
      <c r="D22" s="75" t="s">
        <v>23</v>
      </c>
      <c r="E22" s="69">
        <v>1.02</v>
      </c>
      <c r="F22" s="80">
        <f>F16*E22</f>
        <v>40.799999999999997</v>
      </c>
      <c r="G22" s="81">
        <v>70</v>
      </c>
      <c r="H22" s="81">
        <f>G22*F22</f>
        <v>2856</v>
      </c>
      <c r="I22" s="81"/>
      <c r="J22" s="81"/>
      <c r="K22" s="81"/>
      <c r="L22" s="81"/>
      <c r="M22" s="65">
        <f t="shared" ref="M22" si="5">L22+J22+H22</f>
        <v>2856</v>
      </c>
      <c r="N22" s="66"/>
    </row>
    <row r="23" spans="1:14" s="15" customFormat="1" ht="15.5" x14ac:dyDescent="0.35">
      <c r="A23" s="62">
        <v>4</v>
      </c>
      <c r="B23" s="13"/>
      <c r="C23" s="16" t="s">
        <v>61</v>
      </c>
      <c r="D23" s="13" t="s">
        <v>11</v>
      </c>
      <c r="E23" s="14"/>
      <c r="F23" s="14">
        <v>40</v>
      </c>
      <c r="G23" s="14">
        <v>0</v>
      </c>
      <c r="H23" s="14">
        <f>G23*F23</f>
        <v>0</v>
      </c>
      <c r="I23" s="14">
        <v>0</v>
      </c>
      <c r="J23" s="14">
        <f>I23*F23</f>
        <v>0</v>
      </c>
      <c r="K23" s="14">
        <v>0</v>
      </c>
      <c r="L23" s="14">
        <f>K23*F23</f>
        <v>0</v>
      </c>
      <c r="M23" s="14">
        <f>L23+J23+H23</f>
        <v>0</v>
      </c>
    </row>
    <row r="24" spans="1:14" hidden="1" x14ac:dyDescent="0.35">
      <c r="A24" s="22"/>
      <c r="B24" s="56"/>
      <c r="C24" s="21" t="s">
        <v>18</v>
      </c>
      <c r="D24" s="19" t="s">
        <v>12</v>
      </c>
      <c r="E24" s="23">
        <v>1</v>
      </c>
      <c r="F24" s="24">
        <f>F23*E24</f>
        <v>40</v>
      </c>
      <c r="G24" s="24"/>
      <c r="H24" s="24"/>
      <c r="I24" s="24">
        <v>15</v>
      </c>
      <c r="J24" s="24">
        <f>F24*I24</f>
        <v>600</v>
      </c>
      <c r="K24" s="24"/>
      <c r="L24" s="24"/>
      <c r="M24" s="24">
        <f>H24+J24+L24</f>
        <v>600</v>
      </c>
    </row>
    <row r="25" spans="1:14" hidden="1" x14ac:dyDescent="0.35">
      <c r="A25" s="22"/>
      <c r="B25" s="56"/>
      <c r="C25" s="21" t="s">
        <v>19</v>
      </c>
      <c r="D25" s="19" t="s">
        <v>14</v>
      </c>
      <c r="E25" s="23">
        <v>2.9999999999999997E-4</v>
      </c>
      <c r="F25" s="24">
        <f>F23*E25</f>
        <v>1.1999999999999999E-2</v>
      </c>
      <c r="G25" s="24"/>
      <c r="H25" s="24"/>
      <c r="I25" s="24"/>
      <c r="J25" s="24"/>
      <c r="K25" s="24">
        <v>5.56</v>
      </c>
      <c r="L25" s="24">
        <f>F25*K25</f>
        <v>6.6719999999999988E-2</v>
      </c>
      <c r="M25" s="24">
        <f>H25+J25+L25</f>
        <v>6.6719999999999988E-2</v>
      </c>
    </row>
    <row r="26" spans="1:14" hidden="1" x14ac:dyDescent="0.35">
      <c r="A26" s="22"/>
      <c r="B26" s="56"/>
      <c r="C26" s="21" t="s">
        <v>38</v>
      </c>
      <c r="D26" s="22"/>
      <c r="E26" s="23"/>
      <c r="F26" s="24"/>
      <c r="G26" s="24"/>
      <c r="H26" s="24"/>
      <c r="I26" s="24"/>
      <c r="J26" s="24"/>
      <c r="K26" s="24"/>
      <c r="L26" s="24"/>
      <c r="M26" s="24"/>
    </row>
    <row r="27" spans="1:14" hidden="1" x14ac:dyDescent="0.35">
      <c r="A27" s="22"/>
      <c r="B27" s="56" t="s">
        <v>59</v>
      </c>
      <c r="C27" s="21" t="s">
        <v>40</v>
      </c>
      <c r="D27" s="22" t="s">
        <v>39</v>
      </c>
      <c r="E27" s="23">
        <v>0.246</v>
      </c>
      <c r="F27" s="24">
        <f>F23*E27</f>
        <v>9.84</v>
      </c>
      <c r="G27" s="24">
        <f>399/20/1.18</f>
        <v>16.906779661016948</v>
      </c>
      <c r="H27" s="24">
        <f>F27*G27</f>
        <v>166.36271186440678</v>
      </c>
      <c r="I27" s="24"/>
      <c r="J27" s="24"/>
      <c r="K27" s="24"/>
      <c r="L27" s="24"/>
      <c r="M27" s="24">
        <f>H27+J27+L27</f>
        <v>166.36271186440678</v>
      </c>
    </row>
    <row r="28" spans="1:14" hidden="1" x14ac:dyDescent="0.35">
      <c r="A28" s="22"/>
      <c r="B28" s="56" t="s">
        <v>60</v>
      </c>
      <c r="C28" s="21" t="s">
        <v>41</v>
      </c>
      <c r="D28" s="22" t="s">
        <v>39</v>
      </c>
      <c r="E28" s="23">
        <v>2.7E-2</v>
      </c>
      <c r="F28" s="24">
        <f>F23*E28</f>
        <v>1.08</v>
      </c>
      <c r="G28" s="24">
        <f>399/20/1.18</f>
        <v>16.906779661016948</v>
      </c>
      <c r="H28" s="24">
        <f>F28*G28</f>
        <v>18.259322033898304</v>
      </c>
      <c r="I28" s="24"/>
      <c r="J28" s="24"/>
      <c r="K28" s="24"/>
      <c r="L28" s="24"/>
      <c r="M28" s="24">
        <f>H28+J28+L28</f>
        <v>18.259322033898304</v>
      </c>
    </row>
    <row r="29" spans="1:14" hidden="1" x14ac:dyDescent="0.35">
      <c r="A29" s="22"/>
      <c r="B29" s="56"/>
      <c r="C29" s="21" t="s">
        <v>31</v>
      </c>
      <c r="D29" s="19" t="s">
        <v>14</v>
      </c>
      <c r="E29" s="23">
        <v>1.9E-3</v>
      </c>
      <c r="F29" s="24">
        <f>F23*E29</f>
        <v>7.5999999999999998E-2</v>
      </c>
      <c r="G29" s="24">
        <v>5.56</v>
      </c>
      <c r="H29" s="24">
        <f>F29*G29</f>
        <v>0.42255999999999994</v>
      </c>
      <c r="I29" s="24"/>
      <c r="J29" s="24"/>
      <c r="K29" s="24"/>
      <c r="L29" s="24"/>
      <c r="M29" s="24">
        <f>H29+J29+L29</f>
        <v>0.42255999999999994</v>
      </c>
    </row>
    <row r="30" spans="1:14" s="37" customFormat="1" x14ac:dyDescent="0.3">
      <c r="A30" s="55"/>
      <c r="B30" s="39"/>
      <c r="C30" s="51" t="s">
        <v>35</v>
      </c>
      <c r="D30" s="40"/>
      <c r="E30" s="41"/>
      <c r="F30" s="42"/>
      <c r="G30" s="42"/>
      <c r="H30" s="43">
        <f>SUM(H23+H16+H10+H9)</f>
        <v>0</v>
      </c>
      <c r="I30" s="42"/>
      <c r="J30" s="43">
        <f>SUM(J23+J16+J10+J9)</f>
        <v>0</v>
      </c>
      <c r="K30" s="43"/>
      <c r="L30" s="43">
        <f>SUM(L23+L16+L10+L9)</f>
        <v>0</v>
      </c>
      <c r="M30" s="43">
        <f>SUM(M23+M16+M10+M9)</f>
        <v>0</v>
      </c>
    </row>
    <row r="31" spans="1:14" s="38" customFormat="1" x14ac:dyDescent="0.3">
      <c r="A31" s="55"/>
      <c r="B31" s="39"/>
      <c r="C31" s="52" t="s">
        <v>34</v>
      </c>
      <c r="D31" s="44">
        <v>0.14099999999999999</v>
      </c>
      <c r="E31" s="45"/>
      <c r="F31" s="46"/>
      <c r="G31" s="46"/>
      <c r="H31" s="47">
        <f>H30*D31</f>
        <v>0</v>
      </c>
      <c r="I31" s="48"/>
      <c r="J31" s="47">
        <f>J30*D31</f>
        <v>0</v>
      </c>
      <c r="K31" s="47"/>
      <c r="L31" s="47">
        <f>L30*D31</f>
        <v>0</v>
      </c>
      <c r="M31" s="47">
        <f>M30*D31</f>
        <v>0</v>
      </c>
    </row>
    <row r="32" spans="1:14" s="38" customFormat="1" x14ac:dyDescent="0.3">
      <c r="A32" s="55"/>
      <c r="B32" s="39"/>
      <c r="C32" s="51" t="s">
        <v>35</v>
      </c>
      <c r="D32" s="49"/>
      <c r="E32" s="45"/>
      <c r="F32" s="46"/>
      <c r="G32" s="46"/>
      <c r="H32" s="47">
        <f>H30+H31</f>
        <v>0</v>
      </c>
      <c r="I32" s="48"/>
      <c r="J32" s="47">
        <f>J30+J31</f>
        <v>0</v>
      </c>
      <c r="K32" s="47"/>
      <c r="L32" s="47">
        <f>L30+L31</f>
        <v>0</v>
      </c>
      <c r="M32" s="47">
        <f>M30+M31</f>
        <v>0</v>
      </c>
    </row>
    <row r="33" spans="1:13" s="38" customFormat="1" x14ac:dyDescent="0.3">
      <c r="A33" s="55"/>
      <c r="B33" s="39"/>
      <c r="C33" s="52" t="s">
        <v>36</v>
      </c>
      <c r="D33" s="50">
        <v>0.08</v>
      </c>
      <c r="E33" s="45"/>
      <c r="F33" s="46"/>
      <c r="G33" s="46"/>
      <c r="H33" s="47">
        <f>H32*D33</f>
        <v>0</v>
      </c>
      <c r="I33" s="48"/>
      <c r="J33" s="47">
        <f>J32*D33</f>
        <v>0</v>
      </c>
      <c r="K33" s="47"/>
      <c r="L33" s="47">
        <f>L32*D33</f>
        <v>0</v>
      </c>
      <c r="M33" s="47">
        <f>M32*D33</f>
        <v>0</v>
      </c>
    </row>
    <row r="34" spans="1:13" s="38" customFormat="1" x14ac:dyDescent="0.3">
      <c r="A34" s="55"/>
      <c r="B34" s="39"/>
      <c r="C34" s="51" t="s">
        <v>33</v>
      </c>
      <c r="D34" s="49"/>
      <c r="E34" s="45"/>
      <c r="F34" s="46"/>
      <c r="G34" s="46"/>
      <c r="H34" s="47">
        <f>H32+H33</f>
        <v>0</v>
      </c>
      <c r="I34" s="48"/>
      <c r="J34" s="47">
        <f>J32+J33</f>
        <v>0</v>
      </c>
      <c r="K34" s="47"/>
      <c r="L34" s="47">
        <f>L32+L33</f>
        <v>0</v>
      </c>
      <c r="M34" s="47">
        <f>M32+M33</f>
        <v>0</v>
      </c>
    </row>
    <row r="35" spans="1:13" s="4" customFormat="1" ht="17" x14ac:dyDescent="0.25">
      <c r="A35" s="57"/>
      <c r="B35" s="58"/>
      <c r="C35" s="58" t="s">
        <v>42</v>
      </c>
      <c r="D35" s="59">
        <v>0.05</v>
      </c>
      <c r="E35" s="58"/>
      <c r="F35" s="60"/>
      <c r="G35" s="61"/>
      <c r="H35" s="47">
        <f>H34*D35</f>
        <v>0</v>
      </c>
      <c r="I35" s="47"/>
      <c r="J35" s="47"/>
      <c r="K35" s="47"/>
      <c r="L35" s="47"/>
      <c r="M35" s="47">
        <f>H35</f>
        <v>0</v>
      </c>
    </row>
    <row r="36" spans="1:13" s="4" customFormat="1" ht="17" x14ac:dyDescent="0.25">
      <c r="A36" s="57"/>
      <c r="B36" s="58"/>
      <c r="C36" s="58" t="s">
        <v>43</v>
      </c>
      <c r="D36" s="58"/>
      <c r="E36" s="58"/>
      <c r="F36" s="60"/>
      <c r="G36" s="61"/>
      <c r="H36" s="47">
        <f>H35+H34</f>
        <v>0</v>
      </c>
      <c r="I36" s="47"/>
      <c r="J36" s="47">
        <f>J35+J34</f>
        <v>0</v>
      </c>
      <c r="K36" s="47"/>
      <c r="L36" s="47">
        <f>L35+L34</f>
        <v>0</v>
      </c>
      <c r="M36" s="47">
        <f>M35+M34</f>
        <v>0</v>
      </c>
    </row>
    <row r="37" spans="1:13" s="4" customFormat="1" ht="17" x14ac:dyDescent="0.25">
      <c r="A37" s="57"/>
      <c r="B37" s="58"/>
      <c r="C37" s="58" t="s">
        <v>44</v>
      </c>
      <c r="D37" s="59">
        <v>0.03</v>
      </c>
      <c r="E37" s="58"/>
      <c r="F37" s="60"/>
      <c r="G37" s="61"/>
      <c r="H37" s="47">
        <f>H36*D37</f>
        <v>0</v>
      </c>
      <c r="I37" s="47"/>
      <c r="J37" s="47">
        <f>J36*D37</f>
        <v>0</v>
      </c>
      <c r="K37" s="47"/>
      <c r="L37" s="47">
        <f>L36*D37</f>
        <v>0</v>
      </c>
      <c r="M37" s="47">
        <f>M36*D37</f>
        <v>0</v>
      </c>
    </row>
    <row r="38" spans="1:13" s="4" customFormat="1" ht="17" x14ac:dyDescent="0.25">
      <c r="A38" s="57"/>
      <c r="B38" s="58"/>
      <c r="C38" s="58" t="s">
        <v>43</v>
      </c>
      <c r="D38" s="58"/>
      <c r="E38" s="58"/>
      <c r="F38" s="60"/>
      <c r="G38" s="61"/>
      <c r="H38" s="47">
        <f>H37+H36</f>
        <v>0</v>
      </c>
      <c r="I38" s="47"/>
      <c r="J38" s="47">
        <f>J37+J36</f>
        <v>0</v>
      </c>
      <c r="K38" s="47"/>
      <c r="L38" s="47">
        <f>L37+L36</f>
        <v>0</v>
      </c>
      <c r="M38" s="47">
        <f>M37+M36</f>
        <v>0</v>
      </c>
    </row>
    <row r="39" spans="1:13" s="4" customFormat="1" ht="17" x14ac:dyDescent="0.25">
      <c r="A39" s="57"/>
      <c r="B39" s="58"/>
      <c r="C39" s="58" t="s">
        <v>45</v>
      </c>
      <c r="D39" s="59">
        <v>0.18</v>
      </c>
      <c r="E39" s="58"/>
      <c r="F39" s="60"/>
      <c r="G39" s="61"/>
      <c r="H39" s="47">
        <f>H38*D39</f>
        <v>0</v>
      </c>
      <c r="I39" s="47"/>
      <c r="J39" s="47">
        <f>J38*D39</f>
        <v>0</v>
      </c>
      <c r="K39" s="47"/>
      <c r="L39" s="47">
        <f>L38*D39</f>
        <v>0</v>
      </c>
      <c r="M39" s="47">
        <f>M38*D39</f>
        <v>0</v>
      </c>
    </row>
    <row r="40" spans="1:13" s="4" customFormat="1" ht="17" x14ac:dyDescent="0.25">
      <c r="A40" s="57"/>
      <c r="B40" s="58"/>
      <c r="C40" s="58" t="s">
        <v>46</v>
      </c>
      <c r="D40" s="58"/>
      <c r="E40" s="58"/>
      <c r="F40" s="60"/>
      <c r="G40" s="61"/>
      <c r="H40" s="47">
        <f>H39+H38</f>
        <v>0</v>
      </c>
      <c r="I40" s="47"/>
      <c r="J40" s="47">
        <f>J39+J38</f>
        <v>0</v>
      </c>
      <c r="K40" s="47"/>
      <c r="L40" s="47">
        <f>L39+L38</f>
        <v>0</v>
      </c>
      <c r="M40" s="47">
        <f>M39+M38</f>
        <v>0</v>
      </c>
    </row>
  </sheetData>
  <autoFilter ref="A7:M34"/>
  <mergeCells count="9">
    <mergeCell ref="M4:M6"/>
    <mergeCell ref="G4:H4"/>
    <mergeCell ref="I4:J4"/>
    <mergeCell ref="K4:L4"/>
    <mergeCell ref="A3:A6"/>
    <mergeCell ref="C3:C6"/>
    <mergeCell ref="D3:D6"/>
    <mergeCell ref="F3:F6"/>
    <mergeCell ref="B4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JASHI</dc:creator>
  <cp:lastModifiedBy>Beka Chikhladze</cp:lastModifiedBy>
  <dcterms:created xsi:type="dcterms:W3CDTF">2026-07-08T16:55:57Z</dcterms:created>
  <dcterms:modified xsi:type="dcterms:W3CDTF">2026-08-14T12:50:01Z</dcterms:modified>
</cp:coreProperties>
</file>