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აუზი\4. ტენდერი\2.2. სატენდერო დოკ-ცია 2\"/>
    </mc:Choice>
  </mc:AlternateContent>
  <xr:revisionPtr revIDLastSave="0" documentId="13_ncr:1_{06D8DE5C-E513-4161-B198-C9E4EAEFEE3A}" xr6:coauthVersionLast="47" xr6:coauthVersionMax="47" xr10:uidLastSave="{00000000-0000-0000-0000-000000000000}"/>
  <bookViews>
    <workbookView xWindow="-120" yWindow="-120" windowWidth="29040" windowHeight="15720" tabRatio="856" xr2:uid="{00000000-000D-0000-FFFF-FFFF00000000}"/>
  </bookViews>
  <sheets>
    <sheet name="კრებსითი" sheetId="10" r:id="rId1"/>
    <sheet name="კონსტრუქციული ნაწილი" sheetId="3" r:id="rId2"/>
    <sheet name="არქიტექტურული ნაწილი" sheetId="9" r:id="rId3"/>
    <sheet name="ლიფტების მონტაჟი" sheetId="12" r:id="rId4"/>
    <sheet name="გარე კეთილმოწყობა" sheetId="13" r:id="rId5"/>
    <sheet name="მოცულ.არქიტექ." sheetId="4" state="hidden" r:id="rId6"/>
  </sheets>
  <definedNames>
    <definedName name="_xlnm._FilterDatabase" localSheetId="2" hidden="1">'არქიტექტურული ნაწილი'!$A$10:$M$152</definedName>
    <definedName name="_xlnm._FilterDatabase" localSheetId="1" hidden="1">'კონსტრუქციული ნაწილი'!$A$11:$N$77</definedName>
    <definedName name="_xlnm.Print_Area" localSheetId="2">'არქიტექტურული ნაწილი'!$A$1:$M$156</definedName>
    <definedName name="_xlnm.Print_Area" localSheetId="4">'გარე კეთილმოწყობა'!$A$1:$M$21</definedName>
    <definedName name="_xlnm.Print_Area" localSheetId="1">'კონსტრუქციული ნაწილი'!$A$1:$M$78</definedName>
    <definedName name="_xlnm.Print_Area" localSheetId="0">კრებსითი!$A$1:$D$18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5" i="9" l="1"/>
  <c r="A28" i="9"/>
  <c r="A69" i="3"/>
  <c r="D14" i="10" l="1"/>
  <c r="D13" i="10"/>
  <c r="M5" i="12" l="1"/>
  <c r="L5" i="12"/>
  <c r="J5" i="12"/>
  <c r="J11" i="12" s="1"/>
  <c r="H5" i="12"/>
  <c r="H6" i="12" s="1"/>
  <c r="M6" i="12" s="1"/>
  <c r="M14" i="13"/>
  <c r="M16" i="13"/>
  <c r="L14" i="13"/>
  <c r="J14" i="13"/>
  <c r="J20" i="13" s="1"/>
  <c r="H14" i="13"/>
  <c r="H15" i="13" s="1"/>
  <c r="M15" i="13" s="1"/>
  <c r="A6" i="13"/>
  <c r="A7" i="13" s="1"/>
  <c r="A8" i="13" s="1"/>
  <c r="A9" i="13" s="1"/>
  <c r="A10" i="13" s="1"/>
  <c r="A5" i="13"/>
  <c r="F10" i="13"/>
  <c r="M7" i="12" l="1"/>
  <c r="M8" i="12"/>
  <c r="M9" i="12"/>
  <c r="M17" i="13"/>
  <c r="M18" i="13" s="1"/>
  <c r="M10" i="12" l="1"/>
  <c r="M11" i="12" s="1"/>
  <c r="M19" i="13"/>
  <c r="M20" i="13"/>
  <c r="A138" i="9" l="1"/>
  <c r="A139" i="9" s="1"/>
  <c r="A140" i="9" s="1"/>
  <c r="A141" i="9" s="1"/>
  <c r="A142" i="9" s="1"/>
  <c r="A143" i="9" s="1"/>
  <c r="A144" i="9" s="1"/>
  <c r="A145" i="9" s="1"/>
  <c r="A132" i="9"/>
  <c r="A133" i="9"/>
  <c r="A134" i="9" s="1"/>
  <c r="A135" i="9" s="1"/>
  <c r="A136" i="9" s="1"/>
  <c r="A131" i="9"/>
  <c r="A118" i="9"/>
  <c r="F92" i="9"/>
  <c r="A89" i="9"/>
  <c r="A60" i="9"/>
  <c r="A64" i="9" s="1"/>
  <c r="A68" i="9" s="1"/>
  <c r="A72" i="9" s="1"/>
  <c r="A76" i="9" s="1"/>
  <c r="A79" i="9" s="1"/>
  <c r="A82" i="9" s="1"/>
  <c r="A85" i="9" s="1"/>
  <c r="A56" i="9"/>
  <c r="A57" i="9" s="1"/>
  <c r="A58" i="9" s="1"/>
  <c r="A46" i="9"/>
  <c r="A47" i="9" s="1"/>
  <c r="A48" i="9" s="1"/>
  <c r="A49" i="9" s="1"/>
  <c r="A50" i="9" s="1"/>
  <c r="A51" i="9" s="1"/>
  <c r="A52" i="9" s="1"/>
  <c r="A53" i="9" s="1"/>
  <c r="A54" i="9" s="1"/>
  <c r="A40" i="9"/>
  <c r="A41" i="9" s="1"/>
  <c r="A42" i="9" s="1"/>
  <c r="A43" i="9" s="1"/>
  <c r="A44" i="9" s="1"/>
  <c r="A37" i="9"/>
  <c r="A38" i="9" s="1"/>
  <c r="A21" i="9"/>
  <c r="A29" i="9" s="1"/>
  <c r="A30" i="9" s="1"/>
  <c r="A12" i="9"/>
  <c r="A13" i="9" s="1"/>
  <c r="A14" i="9" s="1"/>
  <c r="A15" i="9" s="1"/>
  <c r="A16" i="9" s="1"/>
  <c r="A17" i="9" s="1"/>
  <c r="A18" i="9" s="1"/>
  <c r="A19" i="9" s="1"/>
  <c r="L70" i="3"/>
  <c r="J70" i="3"/>
  <c r="H70" i="3"/>
  <c r="M70" i="3"/>
  <c r="A119" i="9" l="1"/>
  <c r="A120" i="9"/>
  <c r="A121" i="9" s="1"/>
  <c r="A124" i="9" s="1"/>
  <c r="A93" i="9"/>
  <c r="A127" i="9" l="1"/>
  <c r="A97" i="9"/>
  <c r="A101" i="9" l="1"/>
  <c r="A62" i="3"/>
  <c r="A63" i="3" s="1"/>
  <c r="A64" i="3" s="1"/>
  <c r="A65" i="3" s="1"/>
  <c r="A66" i="3" s="1"/>
  <c r="A58" i="3"/>
  <c r="A59" i="3" s="1"/>
  <c r="A60" i="3" s="1"/>
  <c r="A54" i="3"/>
  <c r="A55" i="3" s="1"/>
  <c r="A56" i="3" s="1"/>
  <c r="A50" i="3"/>
  <c r="A51" i="3" s="1"/>
  <c r="A52" i="3" s="1"/>
  <c r="A42" i="3"/>
  <c r="A43" i="3" s="1"/>
  <c r="A44" i="3" s="1"/>
  <c r="A45" i="3" s="1"/>
  <c r="A48" i="3" s="1"/>
  <c r="A35" i="3"/>
  <c r="A36" i="3" s="1"/>
  <c r="A37" i="3" s="1"/>
  <c r="A38" i="3" s="1"/>
  <c r="A39" i="3" s="1"/>
  <c r="A40" i="3" s="1"/>
  <c r="A25" i="3"/>
  <c r="A26" i="3" s="1"/>
  <c r="A27" i="3" s="1"/>
  <c r="A28" i="3" s="1"/>
  <c r="A29" i="3" s="1"/>
  <c r="A30" i="3" s="1"/>
  <c r="A31" i="3" s="1"/>
  <c r="A32" i="3" s="1"/>
  <c r="A33" i="3" s="1"/>
  <c r="A12" i="3"/>
  <c r="A13" i="3" s="1"/>
  <c r="A105" i="9" l="1"/>
  <c r="A14" i="3"/>
  <c r="A15" i="3" s="1"/>
  <c r="A109" i="9" l="1"/>
  <c r="A113" i="9" s="1"/>
  <c r="A16" i="3"/>
  <c r="A17" i="3" s="1"/>
  <c r="A18" i="3" s="1"/>
  <c r="A19" i="3" s="1"/>
  <c r="A20" i="3" s="1"/>
  <c r="A21" i="3" s="1"/>
  <c r="I41" i="4" l="1"/>
  <c r="I40" i="4"/>
  <c r="G37" i="4"/>
  <c r="G33" i="4"/>
  <c r="G32" i="4"/>
  <c r="H31" i="4"/>
  <c r="G28" i="4"/>
  <c r="G26" i="4"/>
  <c r="G22" i="4"/>
  <c r="G21" i="4"/>
  <c r="G20" i="4"/>
  <c r="G19" i="4"/>
  <c r="G13" i="4"/>
  <c r="G12" i="4"/>
  <c r="G11" i="4"/>
  <c r="G10" i="4"/>
  <c r="G9" i="4"/>
  <c r="G6" i="4"/>
  <c r="A30" i="4" l="1"/>
  <c r="L146" i="9" l="1"/>
  <c r="J146" i="9"/>
  <c r="J152" i="9" s="1"/>
  <c r="L6" i="9" s="1"/>
  <c r="M146" i="9" l="1"/>
  <c r="H146" i="9"/>
  <c r="H147" i="9" l="1"/>
  <c r="M147" i="9" s="1"/>
  <c r="M148" i="9" s="1"/>
  <c r="M149" i="9" s="1"/>
  <c r="M150" i="9" s="1"/>
  <c r="M151" i="9" s="1"/>
  <c r="M152" i="9" s="1"/>
  <c r="L5" i="9" l="1"/>
  <c r="D12" i="10"/>
  <c r="J76" i="3" l="1"/>
  <c r="L6" i="3" s="1"/>
  <c r="H71" i="3"/>
  <c r="M71" i="3" s="1"/>
  <c r="M72" i="3" s="1"/>
  <c r="M73" i="3" l="1"/>
  <c r="M74" i="3" s="1"/>
  <c r="M75" i="3" l="1"/>
  <c r="M76" i="3" s="1"/>
  <c r="L5" i="3" l="1"/>
  <c r="D11" i="10"/>
  <c r="D15" i="10" s="1"/>
  <c r="D16" i="10" l="1"/>
  <c r="D17" i="10" s="1"/>
</calcChain>
</file>

<file path=xl/sharedStrings.xml><?xml version="1.0" encoding="utf-8"?>
<sst xmlns="http://schemas.openxmlformats.org/spreadsheetml/2006/main" count="603" uniqueCount="318">
  <si>
    <t>მ3</t>
  </si>
  <si>
    <t>მ2</t>
  </si>
  <si>
    <t>ტ</t>
  </si>
  <si>
    <t>სამშენებლო სამუშაოები</t>
  </si>
  <si>
    <t>საფუძველი: პროექტი</t>
  </si>
  <si>
    <t>სახარჯთაღრიცხვო ღირებულება</t>
  </si>
  <si>
    <t>ათ. ლარი</t>
  </si>
  <si>
    <t>მათ შორის ხელფასი</t>
  </si>
  <si>
    <t>№</t>
  </si>
  <si>
    <t>საფუძველი</t>
  </si>
  <si>
    <t>სამუშაოს დასახელება</t>
  </si>
  <si>
    <t>ზ/ე</t>
  </si>
  <si>
    <t xml:space="preserve"> ნორმატიული რესურსი</t>
  </si>
  <si>
    <t>მასალა</t>
  </si>
  <si>
    <t>ხელფასი</t>
  </si>
  <si>
    <t>ტრანსპორტი და მექანიზმები</t>
  </si>
  <si>
    <t>ჯამი</t>
  </si>
  <si>
    <t>ერთ.</t>
  </si>
  <si>
    <t>სულ</t>
  </si>
  <si>
    <t>მ</t>
  </si>
  <si>
    <t>ქ. თბილისი, დავით აღმაშენებლის ხეივანი   #188 დ,  (ს/კ: 01.10.06.011.069)</t>
  </si>
  <si>
    <t>გრუნტის დამუშავება ხელით</t>
  </si>
  <si>
    <t>ქვიშა-ხრეშოვანი ნარევის ფენა-ფენა დატკეპნა ვიბროსატკეპნით</t>
  </si>
  <si>
    <t>იატაკები</t>
  </si>
  <si>
    <t>დერეფანი</t>
  </si>
  <si>
    <t>კიბის და ლიფტის ჰოლი</t>
  </si>
  <si>
    <t xml:space="preserve">აუზის ტექნიკური ოთახი </t>
  </si>
  <si>
    <t>კიბის უჯრედი. 1</t>
  </si>
  <si>
    <t>კიბის უჯრედი. 2</t>
  </si>
  <si>
    <t>სახანძრო სატუმბო</t>
  </si>
  <si>
    <t>ჯაკუზის ტექნიკური ოთახი</t>
  </si>
  <si>
    <t>ტექმნიკური ოთახი</t>
  </si>
  <si>
    <t>რეზერვუარი</t>
  </si>
  <si>
    <t xml:space="preserve">საცურაო აუზი </t>
  </si>
  <si>
    <t>ჯაკუზი</t>
  </si>
  <si>
    <t xml:space="preserve">საუნა </t>
  </si>
  <si>
    <t>ქალების გასახდელი</t>
  </si>
  <si>
    <t>კაცების გასახდელი</t>
  </si>
  <si>
    <t>კიბის უჯრედი  1</t>
  </si>
  <si>
    <t>კიბის უჯრედი  2</t>
  </si>
  <si>
    <t>სადარბაზო</t>
  </si>
  <si>
    <t>სპორტული დარბაზი</t>
  </si>
  <si>
    <t>სახურავი</t>
  </si>
  <si>
    <t>ლიფტის სახურავი</t>
  </si>
  <si>
    <t>საცურაო აუზის დარბაზი</t>
  </si>
  <si>
    <t>კარები</t>
  </si>
  <si>
    <t xml:space="preserve">მ </t>
  </si>
  <si>
    <t>კერამოგრანიტი</t>
  </si>
  <si>
    <t>დარბაზის იატაკი</t>
  </si>
  <si>
    <t xml:space="preserve"> ქვაბულის ამოღება,        გრუნტის დატვირთა  ა/თვითმცლელებზე  და  ტრანსპორტირება  </t>
  </si>
  <si>
    <t>კედლების ჰიდროიზოლაციაზე დამცავი  პროფილირებული მემბრანის მოწყობა</t>
  </si>
  <si>
    <t>მონოლითური რკ/ბეტონის  თანაორმოების   #1 და #2  და   ლიფტის შახტის #3  თანაორმოს  ქვეშ  ბეტონის მომზადების მოწყობა სისქით 100 მმ.  ნიშნული  -3,60 მ</t>
  </si>
  <si>
    <t>მონოლითური რკ/ბეტონის თანაორმოების   #1 და #2  და   ლიფტის შახტის #3  თანაორმოს ჰორიზონტალური და ვერტიკალური  წასასმელი  ჰიდროიზოლაციის მოწყობა</t>
  </si>
  <si>
    <t xml:space="preserve">მონოლითური რკ/ბეტონის თანაორმოების   #1 და #2  და   ლიფტის შახტის #3  თანაორმოს მოწყობა </t>
  </si>
  <si>
    <t>მონოლითური რკ/ბეტონის  საძირკვლის ფილის  ქვეშ  ბეტონის მომზადების მოწყობა სისქით 100 მმ.  ნიშნული  -3,00 მ</t>
  </si>
  <si>
    <t>მონოლითური რკ/ბეტონის საძირკვლის ფილის  მოწყობა  სისქით 40 სმ,  ნიშნულზე  -2,60 მ</t>
  </si>
  <si>
    <t xml:space="preserve">სვეტების  არმატურის ნაშვერების მოწყობა:   ს.ნ-1 -13 ც,   ს.ნ.-2 - 7 ც, </t>
  </si>
  <si>
    <t xml:space="preserve">ჯამი </t>
  </si>
  <si>
    <t>მასალის ტრანსპორტირება</t>
  </si>
  <si>
    <t>ზედნადები ხარჯები</t>
  </si>
  <si>
    <t>გეგმიური მოგება</t>
  </si>
  <si>
    <t>სამუშაოები   -2,60 მ ნიშნულიდან.  0,00  მ ნიშნულამდე</t>
  </si>
  <si>
    <t>საძირკველი   -2,60 მ ნიშნულამდე</t>
  </si>
  <si>
    <t xml:space="preserve">I. მიწის სამუშაოები </t>
  </si>
  <si>
    <t>მონოლითური რკ/ბეტონის სარდაფის კედლების მოწყობა სისქით 250 მმ  - მ.კ-1  და მ.კ-2      -2,60 მ ნიშნულიდან  0,00 მ ნიშნულამდე</t>
  </si>
  <si>
    <t>მონოლითური რკ/ბეტონის  კედლების მოწყობა სისქით 250 მმ  - მ.კ-10     -1,50 მ ნიშნულიდან  0,00 მ ნიშნულამდე</t>
  </si>
  <si>
    <t>საძირკვლის ფილაში სამონტაჟო  ელემენტების მოწყობა</t>
  </si>
  <si>
    <t>მონოლითური რკ/ბეტონის  კედლების მოწყობა სისქით  300 მმ  - მ.კ - 3, 4, 5, 6, 7     -2,60 მ ნიშნულიდან  0,00 მ ნიშნულამდე</t>
  </si>
  <si>
    <t>მონოლითური რკ/ბეტონის  კედლების მოწყობა სისქით 300 მმ  - მ.კ-8,   9      -1,50 მ ნიშნულიდან  0,00 მ ნიშნულამდე</t>
  </si>
  <si>
    <t>მონოლითური რკ/ბეტონის რიგელების მოწყობა -1,50 მ ნიშნულზე</t>
  </si>
  <si>
    <t>მონოლითური რკ/ბეტონის გადახურვის ფილის მოწყობა  -1,50 მ ნიშ-ზე,  სისქით 25 სმ</t>
  </si>
  <si>
    <t>სამუშაოები   0,00 მ ნიშნულიდან +2,90 მ ნიშნულამდე</t>
  </si>
  <si>
    <t>მონოლითური რკ/ბეტონის სვეტების  მოწყობა ▼0,00 მ. ნიშ-დან ▼2,80  მ. ნიშ-მდე   სვ-6  ზომით 40*40 სმ. და  სვ-8 ზომით 20*40 სმ</t>
  </si>
  <si>
    <t>მონოლითური რკ/ბეტონის სვეტების  მოწყობა ▼0,00 მ. ნიშ-დან ▼2,90  მ. ნიშ-მდე   სვ-4,5,7  ზომით 40*40 სმ</t>
  </si>
  <si>
    <t>მონოლითური რკ/ბეტონის სვეტების  მოწყობა ▼-2,60 მ. ნიშ-დან ▼0,00  მ. ნიშ-მდე  ზომით 40*40 სმ.   სვ-1,2,3</t>
  </si>
  <si>
    <t>მონოლითური რკ/ბეტონის რიგელების მოწყობა  0,00 მ ნიშნულზე</t>
  </si>
  <si>
    <t>მონოლითური რკ/ბეტონის გადახურვის ფილის მოწყობა  0,00  მ ნიშ-ზე,  სისქით 18სმ</t>
  </si>
  <si>
    <t>მონოლითური რკ/ბეტონის რიგელების მოწყობა +2,80 მ. და + 2,90  ნიშნულებზე</t>
  </si>
  <si>
    <t>ჩასატანებელი დეტალების დამზადება  და მონტაჟი  +2.90 მ ნიშნულზე რიგელებში   /ლითონის კოჭების დასამაგრებლად/</t>
  </si>
  <si>
    <t>ჩასატანებელი დეტალების დამზადება (ჩ.დ-1  - 16 ცალი,  ჩ.დ. 2 -34 ცალი,  ჩ.დ. 3  - 15 ცალი)</t>
  </si>
  <si>
    <t>რიგელებზე  +2.90 მ. ნიშნულზე  ჩასატანებელი დეტალების მოწყობა</t>
  </si>
  <si>
    <t xml:space="preserve">სამუშაოები   +5.80 მ ნიშნულიდან  +10.00  მ ნიშნულამდე, </t>
  </si>
  <si>
    <t xml:space="preserve">სამუშაოები   +2.90 მ ნიშნულიდან  +5.80  მ ნიშნულამდე, </t>
  </si>
  <si>
    <t>მონოლითური რკ/ბეტონის სვეტების  მოწყობა ▼2.90 მ. ნიშ-დან ▼5.80  მ. ნიშ-მდე   სვ-9,10, 11  ზომით 40*40 სმ</t>
  </si>
  <si>
    <t>მონოლითური რკ/ბეტონის რიგელების მოწყობა +5,80 მ.   ნიშნულბზე</t>
  </si>
  <si>
    <t>მონოლითური რკ/ბეტონის გადახურვის ფილის მოწყობა +2.80 მ და  +2.90  მ ნიშ-ზე,  სისქით 18სმ</t>
  </si>
  <si>
    <t>მონოლითური რკ/ბეტონის გადახურვის ფილის მოწყობა  +5.80  მ ნიშ-ზე,  სისქით 18სმ</t>
  </si>
  <si>
    <t>მონოლითური რკ/ბეტონის სვეტების  მოწყობა ▼5.80 მ. ნიშ-დან ▼10.00  მ. ნიშ-მდე   სვ-12, 13  ზომით 40*40 სმ</t>
  </si>
  <si>
    <t>მონოლითური რკ/ბეტონის რიგელების მოწყობა +10.00 მ.   ნიშნულბზე</t>
  </si>
  <si>
    <t>მონოლითური რკ/ბეტონის გადახურვის ფილის მოწყობა  +10.00  მ ნიშ-ზე,  სისქით 18სმ</t>
  </si>
  <si>
    <t>მონოლითური რკ/ბეტონის  კედლის მოწყობა სისქით 200 მმ  -  ლიფტის შახტის ტექნიკური ნაწილი კედელი  +10.00 მ ნიშნულიდან   +10.87 მ ნიშნულამდე</t>
  </si>
  <si>
    <t>მონოლითური რკ/ბეტონის გადახურვის ფილის მოწყობა  +11.05  მ ნიშ-ზე,  სისქით 18სმ</t>
  </si>
  <si>
    <t>სამუშაოები +10.00 მ-დან   +11.05  მ ნიშნულზე  /ლიფტის შახტის ტექნიკური ნაწილის გადახურვა</t>
  </si>
  <si>
    <t>მონოლითური რკ/ბეტონის კიბეების კიბე-1  და კიბე -2-ის   მოწყობა  ▼-2.60 ნიშ-დან ▼5.80  მ. ნიშ-მდე</t>
  </si>
  <si>
    <t>მონოლითირი რკ/ბეტონის კიბეების კიბე-1   და  კიბე  -2   მოწყობა ▼-2.60 ნიშ-დან   ▼0.00 ნიშ-მდე</t>
  </si>
  <si>
    <t>მონოლითირი რკ/ბეტონის კიბეების კიბე-1   და  კიბე  -2   მოწყობა ▼0.00 ნიშ-დან   ▼+2.90  ნიშ-მდე</t>
  </si>
  <si>
    <t>მონოლითური რკ/ბეტონის  კედლის მოწყობა სისქით 200 მმ  -  კიბის კედელი   კ.მ.კ. 1   და  კ.მ.კ. 2  +0.00 მ ნიშნულიდან   +1.42 მ ნიშნულამდე</t>
  </si>
  <si>
    <t>მონოლითირი რკ/ბეტონის კიბეების კიბე-1   და  კიბე  -2   მოწყობა ▼+2.90 ნიშ-დან   ▼+5.80  ნიშ-მდე</t>
  </si>
  <si>
    <t>მონოლითური რკ/ბეტონის  კედლის მოწყობა სისქით 200 მმ  -  კიბის კედელი   კ.მ.კ. 1   და  კ.მ.კ. 2  +2.90 მ ნიშნულიდან   +4.32 მ ნიშნულამდე</t>
  </si>
  <si>
    <t xml:space="preserve">ლითონის კონსტრუქციების შეღებვა ზეთოვანი საღებავით ორჯერ.  </t>
  </si>
  <si>
    <t>ლოკალური ხარჯთაღრიცხვა №</t>
  </si>
  <si>
    <t>სამუშაოების დასახელება</t>
  </si>
  <si>
    <t>ჯამური ღირებულება
ათასი ლარი</t>
  </si>
  <si>
    <t>ხ. 2-1-1</t>
  </si>
  <si>
    <t>ხ. 2-1-2</t>
  </si>
  <si>
    <t>ხ. 2-1-3</t>
  </si>
  <si>
    <t>ღირებულების კრებსითი სახარჯთაღრიცხვო ანგარიში</t>
  </si>
  <si>
    <t>სამშენებლო  სამუშაოები    /კონსტრუქციული ნაწილი/</t>
  </si>
  <si>
    <t>სამშენებლო  სამუშაოები    /არქიტექტურული  ნაწილი/</t>
  </si>
  <si>
    <t>ტერიტორიის კეთილმოწყობა და გამწვანება</t>
  </si>
  <si>
    <t>დ.ღ.გ. 18%</t>
  </si>
  <si>
    <t>სულ ჯამი</t>
  </si>
  <si>
    <t>მშენებლობის ძირითადი ობიექტები</t>
  </si>
  <si>
    <t>ლოკალური ხარჯთაღრიცხვა № 2-1-2</t>
  </si>
  <si>
    <t>ლოკალური ხარჯთაღრიცხვა № 2-1-1</t>
  </si>
  <si>
    <t>კედლები   და ტიხრები</t>
  </si>
  <si>
    <t>ფასადის ბლოკის კედლების  /სისქით 20 სმ/  არმირება</t>
  </si>
  <si>
    <t xml:space="preserve">ფასადის კედლების მოწყობა  პემზის  ბლოკებისაგან სისქით 20სმ </t>
  </si>
  <si>
    <t>ბლოკის კედლების  /სისქით 20 სმ/  არმირება</t>
  </si>
  <si>
    <t xml:space="preserve">შიდა კედლების მოწყობა  ბეტონის ბლოკებისაგან სისქით 20სმ   </t>
  </si>
  <si>
    <t xml:space="preserve">ტიხრის  ბლოკის  მოწყობა </t>
  </si>
  <si>
    <t>მონოლითური რკ/ბეტონის  პარაპეტის  მოწყობა სისქით 200 მმ  -  +10.00 მ ნიშნულიდან   +10.65 მ ნიშნულამდე</t>
  </si>
  <si>
    <t>სახურავის  ორთქლიზოლაციის მოწყობა</t>
  </si>
  <si>
    <t>ბრტყელ გადახურვაზე XPS დათბუნების მოწყობა (100 მმ)</t>
  </si>
  <si>
    <t>ცემენტის მოჭიმვის მოწყობა სისქით  60 მმ  (მ-100)</t>
  </si>
  <si>
    <t>სახურავის მოჭიმვის  არმირება მზა ლითონის ბადით  (ბიჯი 10*10 სმ)</t>
  </si>
  <si>
    <t>ჰიდროიზოლაციის მოწყობა 2 ფენა ლინოკრომით პარაპეტზე და კედლებზე ამოკეცვით</t>
  </si>
  <si>
    <t xml:space="preserve"> სახურავი  </t>
  </si>
  <si>
    <t>პარაპეტზე თუნუქის საცრემლურის მოწყობა  +10.65 მ ნიშნულზე</t>
  </si>
  <si>
    <t>ბრტყელ გადახურვაზე XPS დათბუნების მოწყობა (30 მმ)</t>
  </si>
  <si>
    <t>თბოიზოლაცია პემზით სისქით 5 სმ</t>
  </si>
  <si>
    <t>ჰიდროიზოლაციის მოწყობა 2 ფენა ლინოკრომით პარაპეტზე ამოკეცვით</t>
  </si>
  <si>
    <t>ლიფტის სახურავის პარაპეტზე  თუნუქის საცრემლურის მოწყობა  +11.25 მ ნიშნულზე</t>
  </si>
  <si>
    <t>კარ -ფანჯრის მოწყობა</t>
  </si>
  <si>
    <t>კიბის საფეხურებზე  შემასწორებელი  მოჭიმვის მოწყობა ქვ.ცემენტის ხსნარით სისქით  30 მმ</t>
  </si>
  <si>
    <t>კიბის  საფეხურების  (საფეხურების და შუბლების) მოპირკეთება კერამოგრანიტის ფილებით  წებო-ცემენტის ხსნარზე.  მოცურების საწინააღმდეგო  ზედაპირით</t>
  </si>
  <si>
    <t>კიბის ბაქნების  მოპირკეთება კერამოგრანიტის ფილებით  წებო-ცემენტის ხსნარზე.  მოცურების საწინააღმდეგო  ზედაპირით</t>
  </si>
  <si>
    <t xml:space="preserve">კიბის უჯრედის კედლების მაღალხარისხოვანი შელესვა გიპერის ხსნარით </t>
  </si>
  <si>
    <t xml:space="preserve">კიბის  და ლიფტის  ჰოლის კედლების მაღალხარისხოვანი შელესვა გიპერის ხსნარით </t>
  </si>
  <si>
    <t xml:space="preserve">კიბის უჯრედში  და შესასვლელი ჰოლის  ფერდილების ლესვა გიპერის ხსნარით </t>
  </si>
  <si>
    <t>კიბის უჯრედის  და კიბის ჰოლის  კედლების    მაღალხარისხოვანი შეღებვა აკრილის  საღებავით ორჯერ, ფერდილების გათვალისწინებით</t>
  </si>
  <si>
    <t xml:space="preserve">კიბის  მარშების გვერდების   -  გასუფთავება და შელესვა კნაუფის ცემენტის ფითხით </t>
  </si>
  <si>
    <t>კიბის  მარშების გვერდების   მაღალხარისხოვანი შეღებვა აკრილის  საღებავით ორჯერ</t>
  </si>
  <si>
    <t xml:space="preserve">კიბის და ლიფტის ტამბურების ჭერები  -  გასუფთავება და შელესვა კნაუფის ცემენტის ფითხით </t>
  </si>
  <si>
    <t>კიბის და ლიფტის ტამბურების ჭერების   შეღებვა 2 ფენა საღებავით</t>
  </si>
  <si>
    <t xml:space="preserve">კიბის ბაქნების  და  მარშების ჭერების -  გასუფთავება და შელესვა კნაუფის ცემენტის ფითხით </t>
  </si>
  <si>
    <t>კიბის ბაქნების  და  მარშების ჭერების   მაღალხარისხოვანი შეღებვა აკრილის  საღებავით ორჯერ</t>
  </si>
  <si>
    <t xml:space="preserve">იატაკების მოწყობა.   </t>
  </si>
  <si>
    <t>ცემენტის მოჭიმვის მოწყობა სისქით  85 მმ</t>
  </si>
  <si>
    <t xml:space="preserve"> კერამოგრანიტის ფილების დაგება    </t>
  </si>
  <si>
    <t xml:space="preserve">პლინტუსის მოწყობა კერამოგრანიტის ფილებით წებოცემენტზე   სიმაღლით  8 სმ. </t>
  </si>
  <si>
    <t>შიდა კედლების მოპირკეთება</t>
  </si>
  <si>
    <t>ტექნიკური პერსონალის  ოთახების    კედლების დამუშავება და შეღებვა  ფერდილების გათვალისწინებით</t>
  </si>
  <si>
    <t xml:space="preserve">დერეფნების კედლების მაღალხარისხოვანი შელესვა გიპერის ხსნარით </t>
  </si>
  <si>
    <t xml:space="preserve">დერეფნების  ფერდილების მაღალხარისხოვანი შელესვა გიპერის ხსნარით </t>
  </si>
  <si>
    <t>დერეფნების    კედლების დამუშავება და შეღებვა  ფერდილების გათვალისწინებით</t>
  </si>
  <si>
    <t>ჭერების მოპირკეთება</t>
  </si>
  <si>
    <t>გარე მოპირკეთება</t>
  </si>
  <si>
    <t xml:space="preserve">პარაპეტის  კედლების შიდა მხარეს შელესვა ქვ.ცემენტის ხსნარით   </t>
  </si>
  <si>
    <t>გალესილი კედლების  დამუშავება  და შეღებვა მაღალი ხარისხის  საღებავით.</t>
  </si>
  <si>
    <t xml:space="preserve">შიდა კიბის მოაჯირის მოწყობა </t>
  </si>
  <si>
    <t xml:space="preserve">ლითონის მოაჯირის შეღებვა ზეთოვანი საღებავით ორჯერ.  </t>
  </si>
  <si>
    <t>მოაჯირების და გისოსების მოწყობა</t>
  </si>
  <si>
    <t>სარდაფის კედლების  დათბუნება  სისქით 50 მმ.</t>
  </si>
  <si>
    <t>სახანძრო ავზის რკ/ბეტონის კონსტრუქციის ჰიდროიზოლაციის მოწყობა შეღწევადი ტიპის მშრალი ჰიდროსაიზოლაციო მასალით შიგნითა მხრიდან</t>
  </si>
  <si>
    <t>სახანძრო ავზის რკ/ბეტონის კონსტრუქციის გადაბმის ნაკერების და პირაპირების ჰიდროიზოლაციის მოწყობა შეღწევადი ტიპის მშრალი ჰიდროსაიზოლაციო მასალით შიგნითა მხრიდან</t>
  </si>
  <si>
    <t>მონოლითური რკ/ბეტონის კედლების ვერტიკტალური ასაკრავი ჰიდროიზოლაცია 1 ფენა რულონული ჰიდროსაიზოლაციო მასალით</t>
  </si>
  <si>
    <t>ალუმინის  საფასადე  ვიტრაჟის მონტაჟი</t>
  </si>
  <si>
    <t>ალუმინის  შიდა   ვიტრაჟის მონტაჟი</t>
  </si>
  <si>
    <t>დამხმარე და ტექნიკურ სათავსოების  შესასვლელი  ლითონის კარის  მონტაჟი და ღირებულება  /4 ც - 1*2.2მ,  2 ც 1.5*2.2 მ/</t>
  </si>
  <si>
    <t>საუნის კარის მონტაჟი  /  1 ც  - 1.0*2.2 მ  /</t>
  </si>
  <si>
    <t xml:space="preserve">მონოლითური რკ/ბეტონის ზღუდარის  მოწყობა    10 სმ - სიგანის    </t>
  </si>
  <si>
    <t xml:space="preserve">მონოლითური რკ/ბეტონის ზღუდარის  მოწყობა    20 სმ  სიგანის </t>
  </si>
  <si>
    <t xml:space="preserve"> აუზის რკ/ბეტონის კონსტრუქციის ჰიდროიზოლაციის მოწყობა შეღწევადი ტიპის მშრალი ჰიდროსაიზოლაციო მასალით შიგნითა მხრიდან</t>
  </si>
  <si>
    <t xml:space="preserve">რეზინის იატაკის საფარის მოწყობა </t>
  </si>
  <si>
    <t xml:space="preserve">გასახდელების  სველი წეტილების კედლების  ფერდილების  შელესვა ცემენტის ხსნარით  </t>
  </si>
  <si>
    <t>გასახდელების   კედლების მოპირკეთება კერამიკული ფილებით  სველ წერტილებში. WC</t>
  </si>
  <si>
    <t>გასახდელების   სველი წეტილების   კედლების შელესვა ქვიშაცემენტის ხხსნარით.    /0.00   მ   და +5.80 მ   ნიშნულებზე /    WC</t>
  </si>
  <si>
    <t xml:space="preserve"> 0.00  მ  და +5.80 მ  ნიშნულებზე    გასახდელების კედლების მაღალხარისხოვანი შელესვა გიპერის ხსნარით </t>
  </si>
  <si>
    <t xml:space="preserve"> 0.00  მ  და +5.80 მ  ნიშნულებზე    გასახდელების    ფერდილების მაღალხარისხოვანი შელესვა გიპერის ხსნარით </t>
  </si>
  <si>
    <t xml:space="preserve"> გასახდელების    კედლების დამუშავება და შეღებვა  ფერდილების გათვალისწინებით</t>
  </si>
  <si>
    <t xml:space="preserve"> ნიშნულზე  +5.80 მ   სპორტული დარბაზის  კედლების მაღალხარისხოვანი შელესვა გიპერის ხსნარით </t>
  </si>
  <si>
    <t xml:space="preserve">ნიშნულზე +5.80 მ      სპორტული დარბაზის კედლების     ფერდილების მაღალხარისხოვანი შელესვა გიპერის ხსნარით </t>
  </si>
  <si>
    <t xml:space="preserve">  ტექნიკური სათავსოების  კედლების მაღალხარისხოვანი შელესვა გიპერის ხსნარით </t>
  </si>
  <si>
    <t xml:space="preserve"> ტექნიკური სათავსოების ფერდილების მაღალხარისხოვანი შელესვა გიპერის ხსნარით </t>
  </si>
  <si>
    <t>გასახდელების   სველი წეტილების   კედლების მოპირკეთება</t>
  </si>
  <si>
    <t xml:space="preserve"> 0.00  მ  და +5.80 მ  ნიშნულებზე    გასახდელების კედლების მოპირკეთება</t>
  </si>
  <si>
    <t xml:space="preserve"> ნიშნულზე  +5.80 მ   სპორტული დარბაზის  კედლების მოპირკეთება</t>
  </si>
  <si>
    <t>სპორტული დარბაზის    კედლების დამუშავება და შეღებვა  ფერდილების გათვალისწინებით</t>
  </si>
  <si>
    <t xml:space="preserve">  ტექნიკური სათავსოების  კედლების მოპირკეთება</t>
  </si>
  <si>
    <t>დერეფნების კედლების მოპირკეთება</t>
  </si>
  <si>
    <t>საცურაო აუზის დარბაზის კედლების მოპირკეთება</t>
  </si>
  <si>
    <t xml:space="preserve">საცურაო აუზის დარბაზის კედლების მაღალხარისხოვანი შელესვა გიპერის ხსნარით </t>
  </si>
  <si>
    <t xml:space="preserve">საცურაო აუზის დარბაზის  ფერდილების მაღალხარისხოვანი შელესვა გიპერის ხსნარით </t>
  </si>
  <si>
    <t>საცურაო აუზის დარბაზის   კედლების დამუშავება და შეღებვა  ფერდილების გათვალისწინებით</t>
  </si>
  <si>
    <t xml:space="preserve">ფასადის კედლების დათბუნება ქვაბამბით სისქით 5 სმ,  დეკორატიული  ლესვა  და ღებვა მაღალხარისხიანი საღებავით </t>
  </si>
  <si>
    <t>ლიფტის  სახურავის კედლის ლესვა</t>
  </si>
  <si>
    <t>ლითონის   გისოსების მოწყობა    ლიფტის სახურავზე</t>
  </si>
  <si>
    <t>კიბის კედელზე მიმაგრებული  სახელური</t>
  </si>
  <si>
    <t xml:space="preserve">ლითონის კედელზე მიმაგრებული სახელურის  შეღებვა ზეთოვანი საღებავით ორჯერ.  </t>
  </si>
  <si>
    <t>სახურავზე  სავენტილაციო ჰაერსატარების  გადახურვის ლითონის კონსტრუქციის დამზადება მონტაჟი.  4  ცალი  -  მ2</t>
  </si>
  <si>
    <t xml:space="preserve">სარდაფის სართულის ჭერის  გასუფთავება  </t>
  </si>
  <si>
    <t>სარდაფის სართულის ჭერის შეფითხვნა და შეღებვა  ინტერიერის საღებავით</t>
  </si>
  <si>
    <t>სარდაფის სართულის ჭერის  მოპირკეთება</t>
  </si>
  <si>
    <t xml:space="preserve">ჭერის  გასუფთავება  </t>
  </si>
  <si>
    <t xml:space="preserve"> ჭერის შეფითხვნა და შეღებვა  ინტერიერის საღებავით</t>
  </si>
  <si>
    <t xml:space="preserve"> ჭერის  მოპირკეთება +5.80 მ ნიშნულზე  /გასახდელების/</t>
  </si>
  <si>
    <t xml:space="preserve">სავენტილაციო შახტების   კედლების  შელესვა ქვ.ცემენტის ხსნარით     </t>
  </si>
  <si>
    <t>ფასადის მოპირკეთება  HPL  პანელით   /ფუნდერმაქსი  -0601/</t>
  </si>
  <si>
    <t>სახურავი 2  - +11.05  მ ნიშნულზე:  XPS დათბუნების მოწყობა (30 მმ),   პემზა  (ქანობის მოსაწყობად  50 მმ), ქვიშა-ცემენტის მოჭიმვა სისქით  60 მმ (მ100),  ჰიდროიზოლაციის მოწყობა 2 ფენა ლინოკრომით</t>
  </si>
  <si>
    <t>სახურავი 1  - +10.00 მ ნიშნულზე:  ორთქლიზოლაცია,  XPS  30-50 მმ  (პირველი ფენა),  XPS  30-50 მმ  (მეორე ფენა), პემზა  (ქანობის მოსაწყობად  150 მმ), ქვიშა-ცემენტის მოჭიმვა სისქით  60 მმ (მ100),  ჰიდროიზოლაციის მოწყობა 2 ფენა ლინოკრომით</t>
  </si>
  <si>
    <t>თბოიზოლაცია პემზით     საშუალო სისქით 15 სმ</t>
  </si>
  <si>
    <t xml:space="preserve"> წყალსაწრეტი მილების მოწყობა </t>
  </si>
  <si>
    <t>კიბის, კიბის ჰოლში შესასვლელი  ლითონის კარის   მონტაჟი და ღირებულება   /8 ც   1*2.2 მ/</t>
  </si>
  <si>
    <t>მდფ კარის მონტაჟი (ფურნიტურით) /გასახდელების სველ წერტილებში  /  5 ც  - 1.0*2.2 მ  და 4 ც-0.8*2.2 მ/</t>
  </si>
  <si>
    <t>მდფ კარის მონტაჟი (ფურნიტურით) /გასახდელებში შესასვლელი /  9 ც  - 1.0*2.2 მ  /</t>
  </si>
  <si>
    <t>იატაკის მოწყობა  ანტრესოლის სართულზე   +2.9 მ ნიშნულზე</t>
  </si>
  <si>
    <t>კედლების მოპირკეთება ანტრესოლის სართულზე   +2.9 მ ნიშნულზე</t>
  </si>
  <si>
    <t>ჭერების  მოპირკეთება ანტრესოლის სართულზე   +2.9 მ ნიშნულზე</t>
  </si>
  <si>
    <t>იატაკის  მოწყობა  OSB  ფილებისაგან  /ორი ფენა /</t>
  </si>
  <si>
    <t xml:space="preserve">ანტრესოლის სართულზე   +2.9 მ ნიშნულზე  კედლების მაღალხარისხოვანი შელესვა გიპერის ხსნარით  </t>
  </si>
  <si>
    <t xml:space="preserve">ანტრესოლის სართულზე   +2.9 მ ნიშნულზე  ფერდილების მაღალხარისხოვანი შელესვა გიპერის ხსნარით </t>
  </si>
  <si>
    <t>ანტრესოლის სართულზე   +2.9 მ ნიშნულზე   კედლების დამუშავება და შეღებვა  ფერდილების გათვალისწინებით</t>
  </si>
  <si>
    <t xml:space="preserve">ანტრესოლის სართულზე   +2.9 მ ნიშნულზე ჭერის  გასუფთავება  </t>
  </si>
  <si>
    <t>ანტრესოლის სართულზე   +2.9 მ ნიშნულზე ჭერის შეფითხვნა და შეღებვა  ინტერიერის საღებავით</t>
  </si>
  <si>
    <r>
      <t xml:space="preserve">იატაკი  ტიპი 1. - კორიდორები: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</si>
  <si>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r>
      <t xml:space="preserve">იატაკი  ტიპი 1. - კიბის და ლიფტის ჰოლი: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</si>
  <si>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r>
      <t xml:space="preserve">იატაკი  ტიპი 1. - ტექნიკური სათავსოები: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</si>
  <si>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r>
      <t xml:space="preserve">იატაკი  ტიპი 1. - საცურაო აუზის  დარბაზის იატაკი 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</si>
  <si>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r>
      <t xml:space="preserve">იატაკი  ტიპი 1. -  0.00 მ ნიშნულზე  გასახდელების იატაკი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</si>
  <si>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r>
      <t xml:space="preserve">იატაკი  ტიპი 1. +5.80 მ ნიშნულზე  გასახდელების იატაკი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 კერამიკული ფილა 10 მმ,  წებოცემენტის ხსნარზე -სისქით 5 მმ</t>
    </r>
  </si>
  <si>
    <r>
      <t xml:space="preserve">იატაკი  ტიპი 1. +5.80 მ ნიშნულზე  სპორტული დარბაზის იატაკი : </t>
    </r>
    <r>
      <rPr>
        <sz val="10"/>
        <rFont val="Arial"/>
        <family val="2"/>
      </rPr>
      <t xml:space="preserve"> ქვიშა-ცემენტის მოჭიმვის მოწყობა სისქით  85  მმ   (მ-100).</t>
    </r>
    <r>
      <rPr>
        <b/>
        <sz val="10"/>
        <color rgb="FFFF0000"/>
        <rFont val="Arial"/>
        <family val="2"/>
      </rPr>
      <t xml:space="preserve"> რეზინის იატაკის საფარის მოწყობა </t>
    </r>
  </si>
  <si>
    <t>2.10</t>
  </si>
  <si>
    <t>2.9.1</t>
  </si>
  <si>
    <t xml:space="preserve">შენობის კედელთან   ქვიშა-ხრეშოვანი ნარევის უკუჩაყრა   </t>
  </si>
  <si>
    <t>მ²</t>
  </si>
  <si>
    <t>მ³</t>
  </si>
  <si>
    <r>
      <t xml:space="preserve">2,90 მ ნიშნულზე გასახდელებში,  სადარბაზოში და ლიფტის ჰოლში  </t>
    </r>
    <r>
      <rPr>
        <sz val="10"/>
        <color rgb="FFFF0000"/>
        <rFont val="Arial"/>
        <family val="2"/>
        <charset val="204"/>
      </rPr>
      <t>გრილიატოს</t>
    </r>
    <r>
      <rPr>
        <sz val="10"/>
        <rFont val="Arial"/>
        <family val="2"/>
        <charset val="204"/>
      </rPr>
      <t xml:space="preserve">  შეკიდული ჭერის მოწყობა  (ლითონის კარკასზე )   </t>
    </r>
  </si>
  <si>
    <r>
      <t xml:space="preserve">საცურაო აუზის დარბაზის და ჯაკუზის  ჭერი  +5.62 მ ნიშნულზე -  </t>
    </r>
    <r>
      <rPr>
        <sz val="10"/>
        <color rgb="FFFF0000"/>
        <rFont val="Arial"/>
        <family val="2"/>
        <charset val="204"/>
      </rPr>
      <t>გასაჭიმი  შეკიდული ჭერი</t>
    </r>
    <r>
      <rPr>
        <sz val="10"/>
        <rFont val="Arial"/>
        <family val="2"/>
        <charset val="204"/>
      </rPr>
      <t>ს მოწყობა.</t>
    </r>
  </si>
  <si>
    <r>
      <t xml:space="preserve">სპორტდარბაზში  </t>
    </r>
    <r>
      <rPr>
        <sz val="10"/>
        <color rgb="FF0000CC"/>
        <rFont val="Arial"/>
        <family val="2"/>
        <charset val="204"/>
      </rPr>
      <t>ალუმინის პერფორირებული შეკიდული</t>
    </r>
    <r>
      <rPr>
        <sz val="10"/>
        <rFont val="Arial"/>
        <family val="2"/>
        <charset val="204"/>
      </rPr>
      <t xml:space="preserve"> ჭერის მოწყობა  (ქვეკონსტრუქციასთან ერთად )   </t>
    </r>
  </si>
  <si>
    <t>7.1.1</t>
  </si>
  <si>
    <t>7.1.2</t>
  </si>
  <si>
    <t>7.1.3</t>
  </si>
  <si>
    <t>7.2.1</t>
  </si>
  <si>
    <t>7.2.2</t>
  </si>
  <si>
    <t>7.2.3</t>
  </si>
  <si>
    <t>7.3.1</t>
  </si>
  <si>
    <t>7.3.2</t>
  </si>
  <si>
    <t>7.3.3</t>
  </si>
  <si>
    <t>7.4.1</t>
  </si>
  <si>
    <t>7.5.1</t>
  </si>
  <si>
    <t>7.4.2</t>
  </si>
  <si>
    <t>7.4.3</t>
  </si>
  <si>
    <t>7.5.2</t>
  </si>
  <si>
    <t>7.6.1</t>
  </si>
  <si>
    <t>7.6.2</t>
  </si>
  <si>
    <t>7.7.1</t>
  </si>
  <si>
    <t>7.7.2</t>
  </si>
  <si>
    <t>8.4.1</t>
  </si>
  <si>
    <t>8.4.2</t>
  </si>
  <si>
    <t>8.5.1</t>
  </si>
  <si>
    <t>8.5.2</t>
  </si>
  <si>
    <t>8.6.1</t>
  </si>
  <si>
    <t>8.6.2</t>
  </si>
  <si>
    <t>გზის ასფალტბეტონის სამოსი</t>
  </si>
  <si>
    <t>ქვესაგები ფენა - ქვიშა-ხრეშოვანი ნარევი ფრაქციით 0-70 მმ, სისქით 20 სმ</t>
  </si>
  <si>
    <t>საფუძველი - ღორღი ფრაქციით 0-40 მმ, სისქით 15 სმ</t>
  </si>
  <si>
    <t>თხევადი ბიტუმის მოსხმა (0,7ლ/მ2-ზე)</t>
  </si>
  <si>
    <t>საფარის ქვედა ფენა - მსხვილმარცვლოვანი ფოროვანი, ღორღოვანი ასფალტბეტონის ცხელი ნარევი მარკა II, სისქით 6 სმ</t>
  </si>
  <si>
    <t>თხევადი ბიტუმის მოსხმა (0,35ლ/მ2-ზე)</t>
  </si>
  <si>
    <t>საფარი - წვრილმარცვლოვანი მკვრივი, ღორღოვანი ასფალტბეტონის ცხელი
ნარევი, ტიპი Б მარკა II, სისქით 4 სმ</t>
  </si>
  <si>
    <t>გაზონის საფარი</t>
  </si>
  <si>
    <t>კედარის დარგვა - ღეროს გარშემოწერილობა – 20 სმ; სიმაღლე – 3.0 მ</t>
  </si>
  <si>
    <t>ცაცხვის დარგვა - ღეროს გარშემოწერილობა – 20 სმ; სიმაღლე – 3.5 მ</t>
  </si>
  <si>
    <t>ცალი</t>
  </si>
  <si>
    <t>ხ. 2-1-4</t>
  </si>
  <si>
    <t>ლიფტის მონტაჟის სამუშაოები</t>
  </si>
  <si>
    <t>სამგზავრო ლიფტის მონტაჟი</t>
  </si>
  <si>
    <t>4,4,1</t>
  </si>
  <si>
    <t>4,4,2</t>
  </si>
  <si>
    <t>ლითონის კოჭების მოწყობა ▼+2.90  მ. ნიშ-მდე</t>
  </si>
  <si>
    <t>ტიხრების   არმირება</t>
  </si>
  <si>
    <t>2,1,1</t>
  </si>
  <si>
    <t>2,1,2</t>
  </si>
  <si>
    <t>2,1,3</t>
  </si>
  <si>
    <t>2,1,4</t>
  </si>
  <si>
    <t>2,1,5</t>
  </si>
  <si>
    <t>2,1,6</t>
  </si>
  <si>
    <t>2,4,1</t>
  </si>
  <si>
    <t>2,4,2</t>
  </si>
  <si>
    <t>2,4,3</t>
  </si>
  <si>
    <t>2,4,4</t>
  </si>
  <si>
    <t>კიბის მოპირკეთება</t>
  </si>
  <si>
    <t>6.1.1</t>
  </si>
  <si>
    <t>6.1.2</t>
  </si>
  <si>
    <t>6.1.3</t>
  </si>
  <si>
    <t>6.2.1</t>
  </si>
  <si>
    <t>6.2.2</t>
  </si>
  <si>
    <t>6.2.3</t>
  </si>
  <si>
    <t>6.3.1</t>
  </si>
  <si>
    <t>6.3.2</t>
  </si>
  <si>
    <t>6.3.3</t>
  </si>
  <si>
    <t>6.4.1</t>
  </si>
  <si>
    <t>6.4.2</t>
  </si>
  <si>
    <t>6.4.3</t>
  </si>
  <si>
    <t>6.5.1</t>
  </si>
  <si>
    <t>6.5.2</t>
  </si>
  <si>
    <t>6.6.1</t>
  </si>
  <si>
    <t>6.6.2</t>
  </si>
  <si>
    <t>6.7.1</t>
  </si>
  <si>
    <t>6.7.2</t>
  </si>
  <si>
    <t>6.8.1</t>
  </si>
  <si>
    <t>6.8.2</t>
  </si>
  <si>
    <t>7.5.3</t>
  </si>
  <si>
    <t>7.6.3</t>
  </si>
  <si>
    <t>7.7.3</t>
  </si>
  <si>
    <t>მრავალფუნქციური სპორტულ-გამაჯანსაღებელი ცენტრის სამშენებლო სამუშაოები</t>
  </si>
  <si>
    <t>ქ. თბილისი, დავით აღმაშენებლის ხეივანი #188 დ, (ს/კ: 01.10.06.011.069)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</si>
</sst>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₾&quot;_-;\-* #,##0.00\ &quot;₾&quot;_-;_-* &quot;-&quot;??\ &quot;₾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.000"/>
    <numFmt numFmtId="167" formatCode="#,##0.000_);\(#,##0.000\)"/>
    <numFmt numFmtId="168" formatCode="_-* #,##0.00\ _L_a_r_i_-;\-* #,##0.00\ _L_a_r_i_-;_-* &quot;-&quot;??\ _L_a_r_i_-;_-@_-"/>
    <numFmt numFmtId="169" formatCode="#,##0.0"/>
    <numFmt numFmtId="170" formatCode="_-* #,##0.00_р_._-;\-* #,##0.00_р_._-;_-* &quot;-&quot;??_р_._-;_-@_-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name val="Arial Cyr"/>
      <family val="2"/>
      <charset val="204"/>
    </font>
    <font>
      <sz val="12"/>
      <name val="Sylfaen"/>
      <family val="1"/>
      <charset val="204"/>
    </font>
    <font>
      <b/>
      <sz val="10"/>
      <name val="Arial"/>
      <family val="2"/>
      <charset val="204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0000CC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6" fillId="0" borderId="0"/>
    <xf numFmtId="0" fontId="6" fillId="0" borderId="0"/>
    <xf numFmtId="165" fontId="5" fillId="0" borderId="0" applyFont="0" applyFill="0" applyBorder="0" applyAlignment="0" applyProtection="0"/>
    <xf numFmtId="0" fontId="5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6" fillId="0" borderId="0"/>
    <xf numFmtId="0" fontId="5" fillId="0" borderId="0"/>
    <xf numFmtId="0" fontId="6" fillId="0" borderId="0"/>
    <xf numFmtId="168" fontId="6" fillId="0" borderId="0" applyFont="0" applyFill="0" applyBorder="0" applyAlignment="0" applyProtection="0"/>
    <xf numFmtId="0" fontId="9" fillId="0" borderId="0"/>
    <xf numFmtId="165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0" fontId="12" fillId="0" borderId="0"/>
    <xf numFmtId="0" fontId="9" fillId="0" borderId="0"/>
    <xf numFmtId="43" fontId="5" fillId="0" borderId="0" applyFont="0" applyFill="0" applyBorder="0" applyAlignment="0" applyProtection="0"/>
    <xf numFmtId="170" fontId="1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9" fillId="0" borderId="0"/>
    <xf numFmtId="165" fontId="5" fillId="0" borderId="0" applyFont="0" applyFill="0" applyBorder="0" applyAlignment="0" applyProtection="0"/>
    <xf numFmtId="0" fontId="11" fillId="0" borderId="0"/>
    <xf numFmtId="0" fontId="6" fillId="0" borderId="0"/>
    <xf numFmtId="0" fontId="9" fillId="0" borderId="0"/>
    <xf numFmtId="0" fontId="6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65" fontId="5" fillId="0" borderId="0" applyFont="0" applyFill="0" applyBorder="0"/>
    <xf numFmtId="0" fontId="16" fillId="0" borderId="0"/>
    <xf numFmtId="0" fontId="5" fillId="0" borderId="0"/>
    <xf numFmtId="0" fontId="17" fillId="0" borderId="0"/>
    <xf numFmtId="170" fontId="11" fillId="0" borderId="0" applyFont="0" applyFill="0" applyBorder="0" applyAlignment="0" applyProtection="0"/>
    <xf numFmtId="0" fontId="6" fillId="0" borderId="0"/>
    <xf numFmtId="0" fontId="9" fillId="0" borderId="0"/>
    <xf numFmtId="170" fontId="16" fillId="0" borderId="0" applyFont="0" applyFill="0" applyBorder="0" applyAlignment="0" applyProtection="0"/>
    <xf numFmtId="0" fontId="6" fillId="0" borderId="0"/>
    <xf numFmtId="168" fontId="9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5" applyBorder="1" applyAlignment="1">
      <alignment horizontal="left" vertical="center" wrapText="1"/>
    </xf>
    <xf numFmtId="2" fontId="0" fillId="0" borderId="0" xfId="0" applyNumberFormat="1"/>
    <xf numFmtId="0" fontId="9" fillId="0" borderId="1" xfId="0" applyFont="1" applyBorder="1" applyAlignment="1">
      <alignment horizontal="center" vertical="center"/>
    </xf>
    <xf numFmtId="0" fontId="9" fillId="0" borderId="1" xfId="7" applyBorder="1" applyAlignment="1">
      <alignment horizontal="center" vertical="center"/>
    </xf>
    <xf numFmtId="165" fontId="7" fillId="0" borderId="0" xfId="1" applyNumberFormat="1" applyFont="1" applyAlignment="1">
      <alignment vertical="center"/>
    </xf>
    <xf numFmtId="0" fontId="7" fillId="0" borderId="1" xfId="5" applyFont="1" applyBorder="1" applyAlignment="1">
      <alignment horizontal="center" vertical="center" wrapText="1"/>
    </xf>
    <xf numFmtId="0" fontId="9" fillId="0" borderId="1" xfId="5" applyBorder="1" applyAlignment="1">
      <alignment horizontal="center" vertical="center"/>
    </xf>
    <xf numFmtId="0" fontId="9" fillId="0" borderId="1" xfId="5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7" fillId="0" borderId="1" xfId="7" applyFont="1" applyBorder="1" applyAlignment="1">
      <alignment horizontal="center" vertical="center"/>
    </xf>
    <xf numFmtId="0" fontId="9" fillId="0" borderId="1" xfId="7" applyBorder="1" applyAlignment="1">
      <alignment horizontal="left" vertical="center"/>
    </xf>
    <xf numFmtId="0" fontId="9" fillId="0" borderId="1" xfId="7" applyBorder="1" applyAlignment="1">
      <alignment vertical="center"/>
    </xf>
    <xf numFmtId="0" fontId="9" fillId="0" borderId="1" xfId="7" applyBorder="1" applyAlignment="1">
      <alignment horizontal="left" vertical="center" indent="1"/>
    </xf>
    <xf numFmtId="0" fontId="13" fillId="0" borderId="1" xfId="7" applyFont="1" applyBorder="1" applyAlignment="1">
      <alignment horizontal="center" vertical="center"/>
    </xf>
    <xf numFmtId="0" fontId="7" fillId="0" borderId="1" xfId="5" applyFont="1" applyBorder="1" applyAlignment="1">
      <alignment horizontal="right" vertical="center" wrapText="1"/>
    </xf>
    <xf numFmtId="4" fontId="9" fillId="0" borderId="1" xfId="5" applyNumberFormat="1" applyBorder="1" applyAlignment="1">
      <alignment horizontal="right" vertical="center"/>
    </xf>
    <xf numFmtId="4" fontId="7" fillId="0" borderId="1" xfId="3" applyNumberFormat="1" applyFont="1" applyFill="1" applyBorder="1" applyAlignment="1">
      <alignment horizontal="right" vertical="center"/>
    </xf>
    <xf numFmtId="4" fontId="7" fillId="0" borderId="1" xfId="7" applyNumberFormat="1" applyFont="1" applyBorder="1" applyAlignment="1">
      <alignment horizontal="right" vertical="center"/>
    </xf>
    <xf numFmtId="4" fontId="9" fillId="0" borderId="1" xfId="3" applyNumberFormat="1" applyFont="1" applyFill="1" applyBorder="1" applyAlignment="1">
      <alignment horizontal="right" vertical="center"/>
    </xf>
    <xf numFmtId="0" fontId="1" fillId="0" borderId="1" xfId="0" applyFont="1" applyBorder="1"/>
    <xf numFmtId="165" fontId="9" fillId="0" borderId="1" xfId="24" applyFont="1" applyFill="1" applyBorder="1" applyAlignment="1">
      <alignment horizontal="center" vertical="center" wrapText="1"/>
    </xf>
    <xf numFmtId="43" fontId="9" fillId="0" borderId="0" xfId="3" applyNumberFormat="1" applyFont="1" applyFill="1" applyAlignment="1" applyProtection="1">
      <alignment horizontal="center" vertical="center" wrapText="1"/>
    </xf>
    <xf numFmtId="1" fontId="9" fillId="0" borderId="0" xfId="20" applyNumberFormat="1" applyFont="1" applyFill="1" applyBorder="1" applyAlignment="1" applyProtection="1">
      <alignment horizontal="center" vertical="center" wrapText="1"/>
    </xf>
    <xf numFmtId="165" fontId="9" fillId="0" borderId="1" xfId="24" applyFont="1" applyFill="1" applyBorder="1" applyAlignment="1">
      <alignment vertical="center" wrapText="1"/>
    </xf>
    <xf numFmtId="165" fontId="9" fillId="0" borderId="1" xfId="24" applyFont="1" applyFill="1" applyBorder="1" applyAlignment="1" applyProtection="1">
      <alignment vertical="center" wrapText="1"/>
    </xf>
    <xf numFmtId="164" fontId="9" fillId="0" borderId="0" xfId="30" applyFont="1" applyFill="1" applyAlignment="1">
      <alignment vertical="center" wrapText="1"/>
    </xf>
    <xf numFmtId="165" fontId="9" fillId="0" borderId="1" xfId="24" applyFont="1" applyFill="1" applyBorder="1" applyAlignment="1" applyProtection="1">
      <alignment horizontal="center" vertical="center" wrapText="1"/>
    </xf>
    <xf numFmtId="165" fontId="7" fillId="0" borderId="1" xfId="24" applyFont="1" applyFill="1" applyBorder="1" applyAlignment="1">
      <alignment horizontal="center" vertical="center" wrapText="1"/>
    </xf>
    <xf numFmtId="165" fontId="7" fillId="0" borderId="1" xfId="24" applyFont="1" applyFill="1" applyBorder="1" applyAlignment="1">
      <alignment vertical="center" wrapText="1"/>
    </xf>
    <xf numFmtId="165" fontId="9" fillId="0" borderId="0" xfId="24" applyFont="1" applyFill="1" applyAlignment="1">
      <alignment vertical="center" wrapText="1"/>
    </xf>
    <xf numFmtId="0" fontId="18" fillId="0" borderId="0" xfId="0" applyFont="1" applyFill="1" applyAlignment="1">
      <alignment wrapText="1"/>
    </xf>
    <xf numFmtId="0" fontId="8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 wrapText="1"/>
    </xf>
    <xf numFmtId="0" fontId="10" fillId="0" borderId="0" xfId="2" applyFont="1" applyFill="1" applyAlignment="1">
      <alignment horizontal="left" vertical="center" wrapText="1"/>
    </xf>
    <xf numFmtId="165" fontId="9" fillId="0" borderId="0" xfId="1" applyNumberFormat="1" applyFont="1" applyFill="1" applyAlignment="1">
      <alignment horizontal="center" vertical="center" wrapText="1"/>
    </xf>
    <xf numFmtId="166" fontId="10" fillId="0" borderId="0" xfId="1" applyNumberFormat="1" applyFont="1" applyFill="1" applyAlignment="1">
      <alignment horizontal="center" vertical="center" wrapText="1"/>
    </xf>
    <xf numFmtId="165" fontId="10" fillId="0" borderId="0" xfId="1" applyNumberFormat="1" applyFont="1" applyFill="1" applyAlignment="1">
      <alignment horizontal="left" vertical="center" wrapText="1"/>
    </xf>
    <xf numFmtId="0" fontId="9" fillId="0" borderId="0" xfId="4" applyFont="1" applyFill="1" applyAlignment="1">
      <alignment horizontal="center" vertical="center" wrapText="1"/>
    </xf>
    <xf numFmtId="167" fontId="10" fillId="0" borderId="0" xfId="1" applyNumberFormat="1" applyFont="1" applyFill="1" applyAlignment="1">
      <alignment horizontal="center" vertical="center" wrapText="1"/>
    </xf>
    <xf numFmtId="0" fontId="7" fillId="0" borderId="0" xfId="1" applyFont="1" applyFill="1" applyAlignment="1">
      <alignment vertical="center" wrapText="1"/>
    </xf>
    <xf numFmtId="2" fontId="7" fillId="0" borderId="0" xfId="5" applyNumberFormat="1" applyFont="1" applyFill="1" applyAlignment="1">
      <alignment horizontal="center" vertical="center" wrapText="1"/>
    </xf>
    <xf numFmtId="0" fontId="7" fillId="0" borderId="0" xfId="5" applyFont="1" applyFill="1" applyAlignment="1">
      <alignment vertical="center" wrapText="1"/>
    </xf>
    <xf numFmtId="0" fontId="7" fillId="0" borderId="1" xfId="6" applyFont="1" applyFill="1" applyBorder="1" applyAlignment="1">
      <alignment horizontal="center" vertical="center" wrapText="1"/>
    </xf>
    <xf numFmtId="3" fontId="9" fillId="0" borderId="1" xfId="7" applyNumberFormat="1" applyFill="1" applyBorder="1" applyAlignment="1">
      <alignment horizontal="center" vertical="center" wrapText="1"/>
    </xf>
    <xf numFmtId="0" fontId="9" fillId="0" borderId="1" xfId="7" applyFill="1" applyBorder="1" applyAlignment="1">
      <alignment horizontal="center" vertical="center" wrapText="1"/>
    </xf>
    <xf numFmtId="4" fontId="9" fillId="0" borderId="1" xfId="7" applyNumberFormat="1" applyFill="1" applyBorder="1" applyAlignment="1">
      <alignment horizontal="center" vertical="center" wrapText="1"/>
    </xf>
    <xf numFmtId="4" fontId="9" fillId="0" borderId="1" xfId="2" applyNumberFormat="1" applyFont="1" applyFill="1" applyBorder="1" applyAlignment="1">
      <alignment horizontal="center" vertical="center" wrapText="1"/>
    </xf>
    <xf numFmtId="0" fontId="9" fillId="0" borderId="1" xfId="6" applyFill="1" applyBorder="1" applyAlignment="1">
      <alignment horizontal="center" vertical="center" wrapText="1"/>
    </xf>
    <xf numFmtId="0" fontId="9" fillId="0" borderId="1" xfId="8" quotePrefix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165" fontId="9" fillId="0" borderId="1" xfId="6" applyNumberFormat="1" applyFill="1" applyBorder="1" applyAlignment="1">
      <alignment horizontal="center" vertical="center" wrapText="1"/>
    </xf>
    <xf numFmtId="4" fontId="9" fillId="0" borderId="0" xfId="6" applyNumberFormat="1" applyFill="1" applyAlignment="1">
      <alignment horizontal="center" vertical="center" wrapText="1"/>
    </xf>
    <xf numFmtId="4" fontId="9" fillId="0" borderId="0" xfId="0" applyNumberFormat="1" applyFont="1" applyFill="1" applyAlignment="1">
      <alignment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10" applyNumberFormat="1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9" fillId="0" borderId="0" xfId="10" applyFont="1" applyFill="1" applyAlignment="1">
      <alignment vertical="center" wrapText="1"/>
    </xf>
    <xf numFmtId="0" fontId="9" fillId="0" borderId="1" xfId="10" quotePrefix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" xfId="9" quotePrefix="1" applyFont="1" applyFill="1" applyBorder="1" applyAlignment="1">
      <alignment horizontal="center" vertical="center" wrapText="1"/>
    </xf>
    <xf numFmtId="4" fontId="9" fillId="0" borderId="0" xfId="13" applyNumberFormat="1" applyFill="1" applyAlignment="1">
      <alignment horizontal="center" vertical="center" wrapText="1"/>
    </xf>
    <xf numFmtId="0" fontId="9" fillId="0" borderId="0" xfId="9" applyFont="1" applyFill="1" applyAlignment="1">
      <alignment vertical="center" wrapText="1"/>
    </xf>
    <xf numFmtId="4" fontId="9" fillId="0" borderId="0" xfId="9" applyNumberFormat="1" applyFont="1" applyFill="1" applyAlignment="1">
      <alignment vertical="center" wrapText="1"/>
    </xf>
    <xf numFmtId="166" fontId="9" fillId="0" borderId="0" xfId="5" applyNumberFormat="1" applyFill="1" applyAlignment="1">
      <alignment horizontal="center" vertical="center" wrapText="1"/>
    </xf>
    <xf numFmtId="1" fontId="9" fillId="0" borderId="1" xfId="9" applyNumberFormat="1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 wrapText="1"/>
    </xf>
    <xf numFmtId="0" fontId="7" fillId="0" borderId="1" xfId="10" applyFont="1" applyFill="1" applyBorder="1" applyAlignment="1">
      <alignment horizontal="center" vertical="center" wrapText="1"/>
    </xf>
    <xf numFmtId="0" fontId="7" fillId="0" borderId="1" xfId="10" applyFont="1" applyFill="1" applyBorder="1" applyAlignment="1">
      <alignment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5" fontId="9" fillId="0" borderId="1" xfId="24" applyFont="1" applyFill="1" applyBorder="1" applyAlignment="1">
      <alignment horizontal="right" vertical="center" wrapText="1"/>
    </xf>
    <xf numFmtId="0" fontId="20" fillId="0" borderId="0" xfId="0" applyFont="1" applyFill="1" applyAlignment="1">
      <alignment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24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1" xfId="10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1" xfId="6" applyFont="1" applyFill="1" applyBorder="1" applyAlignment="1">
      <alignment horizontal="center" vertical="center" wrapText="1"/>
    </xf>
    <xf numFmtId="3" fontId="13" fillId="0" borderId="1" xfId="6" applyNumberFormat="1" applyFont="1" applyFill="1" applyBorder="1" applyAlignment="1">
      <alignment horizontal="center" vertical="center" wrapText="1"/>
    </xf>
    <xf numFmtId="169" fontId="13" fillId="0" borderId="1" xfId="6" applyNumberFormat="1" applyFont="1" applyFill="1" applyBorder="1" applyAlignment="1">
      <alignment horizontal="center" vertical="center" wrapText="1"/>
    </xf>
    <xf numFmtId="169" fontId="13" fillId="0" borderId="1" xfId="16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169" fontId="13" fillId="0" borderId="1" xfId="16" quotePrefix="1" applyNumberFormat="1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horizontal="center" vertical="center" wrapText="1"/>
    </xf>
    <xf numFmtId="0" fontId="13" fillId="0" borderId="1" xfId="10" applyFont="1" applyFill="1" applyBorder="1" applyAlignment="1">
      <alignment horizontal="center" vertical="center" wrapText="1"/>
    </xf>
    <xf numFmtId="0" fontId="13" fillId="0" borderId="1" xfId="0" quotePrefix="1" applyFont="1" applyFill="1" applyBorder="1" applyAlignment="1">
      <alignment horizontal="center" vertical="center" wrapText="1"/>
    </xf>
    <xf numFmtId="4" fontId="13" fillId="0" borderId="1" xfId="16" applyNumberFormat="1" applyFont="1" applyFill="1" applyBorder="1" applyAlignment="1">
      <alignment horizontal="center" vertical="center" wrapText="1"/>
    </xf>
    <xf numFmtId="49" fontId="6" fillId="0" borderId="1" xfId="6" applyNumberFormat="1" applyFont="1" applyFill="1" applyBorder="1" applyAlignment="1">
      <alignment horizontal="left" vertical="center" wrapText="1"/>
    </xf>
    <xf numFmtId="0" fontId="6" fillId="0" borderId="1" xfId="10" applyFont="1" applyFill="1" applyBorder="1" applyAlignment="1">
      <alignment horizontal="left" vertical="center" wrapText="1"/>
    </xf>
    <xf numFmtId="0" fontId="6" fillId="0" borderId="1" xfId="10" applyFont="1" applyFill="1" applyBorder="1" applyAlignment="1">
      <alignment vertical="center" wrapText="1"/>
    </xf>
    <xf numFmtId="165" fontId="6" fillId="0" borderId="1" xfId="24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>
      <alignment horizontal="left" vertical="center" wrapText="1"/>
    </xf>
    <xf numFmtId="165" fontId="6" fillId="0" borderId="1" xfId="6" applyNumberFormat="1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3" fillId="0" borderId="1" xfId="10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center" vertical="center" wrapText="1"/>
    </xf>
    <xf numFmtId="0" fontId="9" fillId="0" borderId="1" xfId="28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9" fillId="0" borderId="1" xfId="18" quotePrefix="1" applyFill="1" applyBorder="1" applyAlignment="1">
      <alignment horizontal="center" vertical="center" wrapText="1"/>
    </xf>
    <xf numFmtId="0" fontId="9" fillId="0" borderId="1" xfId="27" quotePrefix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wrapText="1"/>
    </xf>
    <xf numFmtId="0" fontId="19" fillId="0" borderId="0" xfId="0" applyFont="1" applyFill="1" applyAlignment="1">
      <alignment wrapText="1"/>
    </xf>
    <xf numFmtId="0" fontId="9" fillId="0" borderId="0" xfId="18" applyFill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7" fillId="0" borderId="1" xfId="18" applyFont="1" applyFill="1" applyBorder="1" applyAlignment="1">
      <alignment horizontal="center" vertical="center" wrapText="1"/>
    </xf>
    <xf numFmtId="0" fontId="9" fillId="0" borderId="1" xfId="35" applyFont="1" applyFill="1" applyBorder="1" applyAlignment="1">
      <alignment horizontal="center" vertical="center" wrapText="1"/>
    </xf>
    <xf numFmtId="4" fontId="9" fillId="0" borderId="0" xfId="0" applyNumberFormat="1" applyFont="1" applyFill="1" applyAlignment="1">
      <alignment wrapText="1"/>
    </xf>
    <xf numFmtId="0" fontId="9" fillId="0" borderId="1" xfId="26" applyFont="1" applyFill="1" applyBorder="1" applyAlignment="1">
      <alignment horizontal="center" vertical="center" wrapText="1"/>
    </xf>
    <xf numFmtId="0" fontId="9" fillId="0" borderId="1" xfId="16" quotePrefix="1" applyFill="1" applyBorder="1" applyAlignment="1">
      <alignment horizontal="center" vertical="center" wrapText="1"/>
    </xf>
    <xf numFmtId="0" fontId="9" fillId="0" borderId="0" xfId="16" applyFill="1" applyAlignment="1">
      <alignment vertical="center" wrapText="1"/>
    </xf>
    <xf numFmtId="0" fontId="18" fillId="0" borderId="0" xfId="0" applyFont="1" applyFill="1" applyAlignment="1">
      <alignment horizontal="center" wrapText="1"/>
    </xf>
    <xf numFmtId="9" fontId="9" fillId="0" borderId="1" xfId="44" applyFont="1" applyFill="1" applyBorder="1" applyAlignment="1">
      <alignment horizontal="center" vertical="center" wrapText="1"/>
    </xf>
    <xf numFmtId="0" fontId="6" fillId="0" borderId="3" xfId="1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165" fontId="9" fillId="0" borderId="3" xfId="24" applyFont="1" applyFill="1" applyBorder="1" applyAlignment="1">
      <alignment horizontal="center" vertical="center" wrapText="1"/>
    </xf>
    <xf numFmtId="165" fontId="6" fillId="0" borderId="3" xfId="24" applyFont="1" applyFill="1" applyBorder="1" applyAlignment="1" applyProtection="1">
      <alignment horizontal="center" vertical="center" wrapText="1"/>
    </xf>
    <xf numFmtId="165" fontId="9" fillId="0" borderId="3" xfId="24" applyFont="1" applyFill="1" applyBorder="1" applyAlignment="1" applyProtection="1">
      <alignment horizontal="right" vertical="center" wrapText="1"/>
    </xf>
    <xf numFmtId="0" fontId="13" fillId="0" borderId="5" xfId="0" applyFont="1" applyFill="1" applyBorder="1" applyAlignment="1">
      <alignment horizontal="left" vertical="center" wrapText="1"/>
    </xf>
    <xf numFmtId="9" fontId="13" fillId="0" borderId="6" xfId="44" applyFont="1" applyFill="1" applyBorder="1" applyAlignment="1">
      <alignment horizontal="center" vertical="center" wrapText="1"/>
    </xf>
    <xf numFmtId="165" fontId="13" fillId="0" borderId="6" xfId="24" applyFont="1" applyFill="1" applyBorder="1" applyAlignment="1">
      <alignment horizontal="center" vertical="center" wrapText="1"/>
    </xf>
    <xf numFmtId="165" fontId="13" fillId="0" borderId="2" xfId="24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165" fontId="9" fillId="0" borderId="6" xfId="24" applyFont="1" applyFill="1" applyBorder="1" applyAlignment="1">
      <alignment horizontal="center" vertical="center" wrapText="1"/>
    </xf>
    <xf numFmtId="165" fontId="9" fillId="0" borderId="2" xfId="24" applyFont="1" applyFill="1" applyBorder="1" applyAlignment="1">
      <alignment horizontal="right" vertical="center" wrapText="1"/>
    </xf>
    <xf numFmtId="0" fontId="13" fillId="0" borderId="5" xfId="22" applyFont="1" applyFill="1" applyBorder="1" applyAlignment="1">
      <alignment horizontal="left" vertical="center" wrapText="1"/>
    </xf>
    <xf numFmtId="165" fontId="13" fillId="0" borderId="2" xfId="24" applyFont="1" applyFill="1" applyBorder="1" applyAlignment="1">
      <alignment horizontal="right" vertical="center" wrapText="1"/>
    </xf>
    <xf numFmtId="165" fontId="9" fillId="0" borderId="3" xfId="24" applyFont="1" applyFill="1" applyBorder="1" applyAlignment="1" applyProtection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13" fillId="0" borderId="5" xfId="22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165" fontId="19" fillId="0" borderId="1" xfId="24" applyFont="1" applyFill="1" applyBorder="1" applyAlignment="1">
      <alignment vertical="center" wrapText="1"/>
    </xf>
    <xf numFmtId="165" fontId="19" fillId="0" borderId="1" xfId="24" applyFont="1" applyFill="1" applyBorder="1" applyAlignment="1">
      <alignment wrapText="1"/>
    </xf>
    <xf numFmtId="165" fontId="7" fillId="0" borderId="6" xfId="24" applyFont="1" applyFill="1" applyBorder="1" applyAlignment="1">
      <alignment horizontal="center" vertical="center" wrapText="1"/>
    </xf>
    <xf numFmtId="165" fontId="7" fillId="0" borderId="2" xfId="24" applyFont="1" applyFill="1" applyBorder="1" applyAlignment="1">
      <alignment horizontal="right" vertical="center" wrapText="1"/>
    </xf>
    <xf numFmtId="0" fontId="6" fillId="0" borderId="1" xfId="18" applyFont="1" applyFill="1" applyBorder="1" applyAlignment="1">
      <alignment horizontal="left" vertical="center" wrapText="1"/>
    </xf>
    <xf numFmtId="0" fontId="6" fillId="0" borderId="1" xfId="18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165" fontId="23" fillId="0" borderId="1" xfId="24" applyFont="1" applyFill="1" applyBorder="1" applyAlignment="1">
      <alignment horizontal="center" vertical="center" wrapText="1"/>
    </xf>
    <xf numFmtId="0" fontId="6" fillId="0" borderId="1" xfId="18" applyFont="1" applyFill="1" applyBorder="1" applyAlignment="1">
      <alignment vertical="center" wrapText="1"/>
    </xf>
    <xf numFmtId="0" fontId="23" fillId="0" borderId="1" xfId="0" applyFont="1" applyFill="1" applyBorder="1" applyAlignment="1">
      <alignment wrapText="1"/>
    </xf>
    <xf numFmtId="0" fontId="23" fillId="0" borderId="1" xfId="0" applyFont="1" applyFill="1" applyBorder="1" applyAlignment="1">
      <alignment horizontal="center" wrapText="1"/>
    </xf>
    <xf numFmtId="165" fontId="23" fillId="0" borderId="1" xfId="24" applyFont="1" applyFill="1" applyBorder="1" applyAlignment="1">
      <alignment horizontal="center" wrapText="1"/>
    </xf>
    <xf numFmtId="0" fontId="6" fillId="0" borderId="1" xfId="16" applyFont="1" applyFill="1" applyBorder="1" applyAlignment="1">
      <alignment vertical="center" wrapText="1"/>
    </xf>
    <xf numFmtId="165" fontId="6" fillId="0" borderId="1" xfId="16" applyNumberFormat="1" applyFont="1" applyFill="1" applyBorder="1" applyAlignment="1">
      <alignment horizontal="center" vertical="center" wrapText="1"/>
    </xf>
    <xf numFmtId="0" fontId="6" fillId="0" borderId="3" xfId="10" applyFont="1" applyFill="1" applyBorder="1" applyAlignment="1">
      <alignment horizontal="center" vertical="center" wrapText="1"/>
    </xf>
    <xf numFmtId="165" fontId="6" fillId="0" borderId="3" xfId="24" applyFont="1" applyFill="1" applyBorder="1" applyAlignment="1">
      <alignment horizontal="center" vertical="center" wrapText="1"/>
    </xf>
    <xf numFmtId="49" fontId="13" fillId="0" borderId="1" xfId="10" applyNumberFormat="1" applyFont="1" applyFill="1" applyBorder="1" applyAlignment="1">
      <alignment horizontal="center" vertical="center" wrapText="1"/>
    </xf>
    <xf numFmtId="0" fontId="13" fillId="0" borderId="1" xfId="18" applyFont="1" applyFill="1" applyBorder="1" applyAlignment="1">
      <alignment horizontal="center" vertical="center" wrapText="1"/>
    </xf>
    <xf numFmtId="0" fontId="13" fillId="0" borderId="1" xfId="10" quotePrefix="1" applyFont="1" applyFill="1" applyBorder="1" applyAlignment="1">
      <alignment horizontal="center" vertical="center" wrapText="1"/>
    </xf>
    <xf numFmtId="0" fontId="13" fillId="0" borderId="1" xfId="10" applyNumberFormat="1" applyFont="1" applyFill="1" applyBorder="1" applyAlignment="1">
      <alignment horizontal="center" vertical="center" wrapText="1"/>
    </xf>
    <xf numFmtId="169" fontId="13" fillId="0" borderId="1" xfId="1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49" fontId="13" fillId="0" borderId="1" xfId="1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24" applyFont="1" applyBorder="1"/>
    <xf numFmtId="0" fontId="0" fillId="0" borderId="1" xfId="0" applyBorder="1" applyAlignment="1">
      <alignment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wrapText="1"/>
    </xf>
    <xf numFmtId="4" fontId="6" fillId="0" borderId="1" xfId="7" applyNumberFormat="1" applyFont="1" applyBorder="1" applyAlignment="1">
      <alignment horizontal="right" vertical="center"/>
    </xf>
    <xf numFmtId="0" fontId="6" fillId="0" borderId="3" xfId="10" applyFont="1" applyFill="1" applyBorder="1" applyAlignment="1">
      <alignment horizontal="left" vertical="center" wrapText="1"/>
    </xf>
    <xf numFmtId="0" fontId="6" fillId="0" borderId="3" xfId="6" applyFont="1" applyFill="1" applyBorder="1" applyAlignment="1">
      <alignment horizontal="center" vertical="center" wrapText="1"/>
    </xf>
    <xf numFmtId="165" fontId="9" fillId="0" borderId="3" xfId="24" applyFont="1" applyFill="1" applyBorder="1" applyAlignment="1">
      <alignment horizontal="right" vertical="center" wrapText="1"/>
    </xf>
    <xf numFmtId="2" fontId="13" fillId="0" borderId="1" xfId="10" quotePrefix="1" applyNumberFormat="1" applyFont="1" applyFill="1" applyBorder="1" applyAlignment="1">
      <alignment horizontal="center" vertical="center" wrapText="1"/>
    </xf>
    <xf numFmtId="165" fontId="7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1" xfId="5" applyFont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2" fontId="7" fillId="0" borderId="3" xfId="6" applyNumberFormat="1" applyFont="1" applyFill="1" applyBorder="1" applyAlignment="1">
      <alignment horizontal="center" vertical="center" wrapText="1"/>
    </xf>
    <xf numFmtId="2" fontId="7" fillId="0" borderId="4" xfId="6" applyNumberFormat="1" applyFont="1" applyFill="1" applyBorder="1" applyAlignment="1">
      <alignment horizontal="center" vertical="center" wrapText="1"/>
    </xf>
    <xf numFmtId="165" fontId="7" fillId="0" borderId="0" xfId="1" applyNumberFormat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3" fillId="0" borderId="1" xfId="6" applyFont="1" applyFill="1" applyBorder="1" applyAlignment="1">
      <alignment horizontal="center" vertical="center" wrapText="1"/>
    </xf>
    <xf numFmtId="165" fontId="10" fillId="0" borderId="0" xfId="1" applyNumberFormat="1" applyFont="1" applyFill="1" applyAlignment="1">
      <alignment horizontal="center" vertical="center" wrapText="1"/>
    </xf>
    <xf numFmtId="2" fontId="7" fillId="0" borderId="1" xfId="6" applyNumberFormat="1" applyFont="1" applyFill="1" applyBorder="1" applyAlignment="1">
      <alignment horizontal="center" vertical="center" wrapText="1"/>
    </xf>
  </cellXfs>
  <cellStyles count="45">
    <cellStyle name="Comma" xfId="24" builtinId="3"/>
    <cellStyle name="Comma 2" xfId="19" xr:uid="{00000000-0005-0000-0000-000001000000}"/>
    <cellStyle name="Comma 2 4 2" xfId="3" xr:uid="{00000000-0005-0000-0000-000002000000}"/>
    <cellStyle name="Comma 21" xfId="12" xr:uid="{00000000-0005-0000-0000-000003000000}"/>
    <cellStyle name="Comma 4" xfId="34" xr:uid="{00000000-0005-0000-0000-000004000000}"/>
    <cellStyle name="Comma 4 3" xfId="43" xr:uid="{00000000-0005-0000-0000-000005000000}"/>
    <cellStyle name="Comma 8" xfId="33" xr:uid="{00000000-0005-0000-0000-000006000000}"/>
    <cellStyle name="Currency" xfId="30" builtinId="4"/>
    <cellStyle name="Currency 2" xfId="21" xr:uid="{00000000-0005-0000-0000-000008000000}"/>
    <cellStyle name="Normal" xfId="0" builtinId="0"/>
    <cellStyle name="Normal 10" xfId="16" xr:uid="{00000000-0005-0000-0000-00000A000000}"/>
    <cellStyle name="Normal 11 2 2" xfId="39" xr:uid="{00000000-0005-0000-0000-00000B000000}"/>
    <cellStyle name="Normal 11 3" xfId="8" xr:uid="{00000000-0005-0000-0000-00000C000000}"/>
    <cellStyle name="Normal 13 2" xfId="35" xr:uid="{00000000-0005-0000-0000-00000D000000}"/>
    <cellStyle name="Normal 13 5 5" xfId="10" xr:uid="{00000000-0005-0000-0000-00000E000000}"/>
    <cellStyle name="Normal 13 8" xfId="36" xr:uid="{00000000-0005-0000-0000-00000F000000}"/>
    <cellStyle name="Normal 2" xfId="22" xr:uid="{00000000-0005-0000-0000-000010000000}"/>
    <cellStyle name="Normal 2 2 8" xfId="11" xr:uid="{00000000-0005-0000-0000-000011000000}"/>
    <cellStyle name="Normal 3" xfId="7" xr:uid="{00000000-0005-0000-0000-000012000000}"/>
    <cellStyle name="Normal 3 10" xfId="27" xr:uid="{00000000-0005-0000-0000-000013000000}"/>
    <cellStyle name="Normal 3 2" xfId="18" xr:uid="{00000000-0005-0000-0000-000014000000}"/>
    <cellStyle name="Normal 38 2" xfId="42" xr:uid="{00000000-0005-0000-0000-000015000000}"/>
    <cellStyle name="Normal 6 3" xfId="40" xr:uid="{00000000-0005-0000-0000-000016000000}"/>
    <cellStyle name="Normal 9 2" xfId="23" xr:uid="{00000000-0005-0000-0000-000017000000}"/>
    <cellStyle name="Normal 9 2 5" xfId="26" xr:uid="{00000000-0005-0000-0000-000018000000}"/>
    <cellStyle name="Normal_gare wyalsadfenigagarini 10" xfId="13" xr:uid="{00000000-0005-0000-0000-000019000000}"/>
    <cellStyle name="Normal_gare wyalsadfenigagarini 2 2" xfId="6" xr:uid="{00000000-0005-0000-0000-00001A000000}"/>
    <cellStyle name="Percent" xfId="44" builtinId="5"/>
    <cellStyle name="Percent 2" xfId="29" xr:uid="{00000000-0005-0000-0000-00001D000000}"/>
    <cellStyle name="silfain" xfId="17" xr:uid="{00000000-0005-0000-0000-00001E000000}"/>
    <cellStyle name="Обычный 10" xfId="9" xr:uid="{00000000-0005-0000-0000-00001F000000}"/>
    <cellStyle name="Обычный 10 2 2" xfId="4" xr:uid="{00000000-0005-0000-0000-000020000000}"/>
    <cellStyle name="Обычный 2 2" xfId="2" xr:uid="{00000000-0005-0000-0000-000021000000}"/>
    <cellStyle name="Обычный 2 3" xfId="5" xr:uid="{00000000-0005-0000-0000-000022000000}"/>
    <cellStyle name="Обычный 2 3 2" xfId="25" xr:uid="{00000000-0005-0000-0000-000023000000}"/>
    <cellStyle name="Обычный 4 2" xfId="1" xr:uid="{00000000-0005-0000-0000-000024000000}"/>
    <cellStyle name="Обычный 5 2 2" xfId="28" xr:uid="{00000000-0005-0000-0000-000025000000}"/>
    <cellStyle name="Обычный 7 6" xfId="37" xr:uid="{00000000-0005-0000-0000-000026000000}"/>
    <cellStyle name="Обычный_Лист1" xfId="32" xr:uid="{00000000-0005-0000-0000-000027000000}"/>
    <cellStyle name="Финансовый 2" xfId="15" xr:uid="{00000000-0005-0000-0000-000028000000}"/>
    <cellStyle name="Финансовый 2 3" xfId="20" xr:uid="{00000000-0005-0000-0000-000029000000}"/>
    <cellStyle name="Финансовый 2 3 2" xfId="38" xr:uid="{00000000-0005-0000-0000-00002A000000}"/>
    <cellStyle name="Финансовый 3" xfId="41" xr:uid="{00000000-0005-0000-0000-00002B000000}"/>
    <cellStyle name="Финансовый 6 2" xfId="14" xr:uid="{00000000-0005-0000-0000-00002C000000}"/>
    <cellStyle name="ჩვეულებრივი 2" xfId="31" xr:uid="{00000000-0005-0000-0000-00002D000000}"/>
  </cellStyles>
  <dxfs count="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</dxfs>
  <tableStyles count="0" defaultTableStyle="TableStyleMedium2" defaultPivotStyle="PivotStyleLight16"/>
  <colors>
    <mruColors>
      <color rgb="FF0136FE"/>
      <color rgb="FF31E5EC"/>
      <color rgb="FFF0BDF0"/>
      <color rgb="FFCC00CC"/>
      <color rgb="FF3AFE01"/>
      <color rgb="FF0000CC"/>
      <color rgb="FFBEE86C"/>
      <color rgb="FF8DE9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L17"/>
  <sheetViews>
    <sheetView showGridLines="0" tabSelected="1" view="pageBreakPreview" zoomScaleNormal="100" zoomScaleSheetLayoutView="100" workbookViewId="0">
      <selection activeCell="I15" sqref="I15"/>
    </sheetView>
  </sheetViews>
  <sheetFormatPr defaultColWidth="9.140625" defaultRowHeight="12.75" x14ac:dyDescent="0.2"/>
  <cols>
    <col min="1" max="1" width="6" style="12" customWidth="1"/>
    <col min="2" max="2" width="17.42578125" style="12" customWidth="1"/>
    <col min="3" max="3" width="68.42578125" style="12" customWidth="1"/>
    <col min="4" max="4" width="17.7109375" style="12" customWidth="1"/>
    <col min="5" max="16384" width="9.140625" style="12"/>
  </cols>
  <sheetData>
    <row r="2" spans="1:12" ht="15" customHeight="1" x14ac:dyDescent="0.2">
      <c r="A2" s="192" t="s">
        <v>317</v>
      </c>
      <c r="B2" s="192"/>
      <c r="C2" s="192"/>
      <c r="D2" s="192"/>
      <c r="E2" s="7"/>
      <c r="F2" s="7"/>
      <c r="G2" s="7"/>
      <c r="H2" s="7"/>
      <c r="I2" s="7"/>
      <c r="J2" s="7"/>
      <c r="K2" s="7"/>
      <c r="L2" s="7"/>
    </row>
    <row r="3" spans="1:12" ht="15" customHeight="1" x14ac:dyDescent="0.2">
      <c r="A3" s="192" t="s">
        <v>316</v>
      </c>
      <c r="B3" s="192"/>
      <c r="C3" s="192"/>
      <c r="D3" s="192"/>
      <c r="E3" s="7"/>
      <c r="F3" s="7"/>
      <c r="G3" s="7"/>
      <c r="H3" s="7"/>
      <c r="I3" s="7"/>
      <c r="J3" s="7"/>
      <c r="K3" s="7"/>
      <c r="L3" s="7"/>
    </row>
    <row r="4" spans="1:12" x14ac:dyDescent="0.2">
      <c r="A4" s="193" t="s">
        <v>106</v>
      </c>
      <c r="B4" s="193"/>
      <c r="C4" s="193"/>
      <c r="D4" s="193"/>
    </row>
    <row r="7" spans="1:12" s="11" customFormat="1" ht="29.25" customHeight="1" x14ac:dyDescent="0.2">
      <c r="A7" s="194" t="s">
        <v>8</v>
      </c>
      <c r="B7" s="194" t="s">
        <v>100</v>
      </c>
      <c r="C7" s="194" t="s">
        <v>101</v>
      </c>
      <c r="D7" s="194" t="s">
        <v>102</v>
      </c>
    </row>
    <row r="8" spans="1:12" s="11" customFormat="1" ht="26.25" customHeight="1" x14ac:dyDescent="0.2">
      <c r="A8" s="194"/>
      <c r="B8" s="194"/>
      <c r="C8" s="194"/>
      <c r="D8" s="194"/>
    </row>
    <row r="9" spans="1:12" x14ac:dyDescent="0.2">
      <c r="A9" s="8">
        <v>1</v>
      </c>
      <c r="B9" s="8">
        <v>2</v>
      </c>
      <c r="C9" s="8">
        <v>3</v>
      </c>
      <c r="D9" s="8">
        <v>4</v>
      </c>
    </row>
    <row r="10" spans="1:12" x14ac:dyDescent="0.2">
      <c r="A10" s="8"/>
      <c r="B10" s="8"/>
      <c r="C10" s="14" t="s">
        <v>112</v>
      </c>
      <c r="D10" s="18"/>
    </row>
    <row r="11" spans="1:12" x14ac:dyDescent="0.2">
      <c r="A11" s="9">
        <v>1</v>
      </c>
      <c r="B11" s="5" t="s">
        <v>103</v>
      </c>
      <c r="C11" s="3" t="s">
        <v>107</v>
      </c>
      <c r="D11" s="19">
        <f>'კონსტრუქციული ნაწილი'!M76</f>
        <v>0</v>
      </c>
    </row>
    <row r="12" spans="1:12" x14ac:dyDescent="0.2">
      <c r="A12" s="10">
        <v>2</v>
      </c>
      <c r="B12" s="5" t="s">
        <v>104</v>
      </c>
      <c r="C12" s="3" t="s">
        <v>108</v>
      </c>
      <c r="D12" s="19">
        <f>'არქიტექტურული ნაწილი'!M152</f>
        <v>0</v>
      </c>
    </row>
    <row r="13" spans="1:12" x14ac:dyDescent="0.2">
      <c r="A13" s="9">
        <v>3</v>
      </c>
      <c r="B13" s="5" t="s">
        <v>105</v>
      </c>
      <c r="C13" s="23" t="s">
        <v>276</v>
      </c>
      <c r="D13" s="19">
        <f>'ლიფტების მონტაჟი'!M11</f>
        <v>0</v>
      </c>
    </row>
    <row r="14" spans="1:12" x14ac:dyDescent="0.2">
      <c r="A14" s="9">
        <v>4</v>
      </c>
      <c r="B14" s="81" t="s">
        <v>275</v>
      </c>
      <c r="C14" s="14" t="s">
        <v>109</v>
      </c>
      <c r="D14" s="187">
        <f>'გარე კეთილმოწყობა'!M20</f>
        <v>0</v>
      </c>
    </row>
    <row r="15" spans="1:12" x14ac:dyDescent="0.2">
      <c r="A15" s="13"/>
      <c r="B15" s="13"/>
      <c r="C15" s="13" t="s">
        <v>16</v>
      </c>
      <c r="D15" s="21">
        <f>SUM(D11:D14)</f>
        <v>0</v>
      </c>
    </row>
    <row r="16" spans="1:12" x14ac:dyDescent="0.2">
      <c r="A16" s="6"/>
      <c r="B16" s="15"/>
      <c r="C16" s="16" t="s">
        <v>110</v>
      </c>
      <c r="D16" s="22">
        <f>D15*18%</f>
        <v>0</v>
      </c>
    </row>
    <row r="17" spans="1:4" x14ac:dyDescent="0.2">
      <c r="A17" s="6"/>
      <c r="B17" s="6"/>
      <c r="C17" s="17" t="s">
        <v>111</v>
      </c>
      <c r="D17" s="20">
        <f>SUM(D15:D16)</f>
        <v>0</v>
      </c>
    </row>
  </sheetData>
  <mergeCells count="7">
    <mergeCell ref="A2:D2"/>
    <mergeCell ref="A3:D3"/>
    <mergeCell ref="A4:D4"/>
    <mergeCell ref="A7:A8"/>
    <mergeCell ref="B7:B8"/>
    <mergeCell ref="C7:C8"/>
    <mergeCell ref="D7:D8"/>
  </mergeCells>
  <phoneticPr fontId="4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136FE"/>
    <pageSetUpPr fitToPage="1"/>
  </sheetPr>
  <dimension ref="A1:AI76"/>
  <sheetViews>
    <sheetView showGridLines="0" zoomScale="80" zoomScaleNormal="80" zoomScaleSheetLayoutView="80" workbookViewId="0">
      <selection activeCell="A3" sqref="A3"/>
    </sheetView>
  </sheetViews>
  <sheetFormatPr defaultColWidth="8.85546875" defaultRowHeight="15" x14ac:dyDescent="0.25"/>
  <cols>
    <col min="1" max="1" width="6.85546875" style="83" customWidth="1"/>
    <col min="2" max="2" width="8.28515625" style="34" customWidth="1"/>
    <col min="3" max="3" width="67.7109375" style="34" customWidth="1"/>
    <col min="4" max="4" width="7.28515625" style="34" customWidth="1"/>
    <col min="5" max="12" width="9.7109375" style="34" customWidth="1"/>
    <col min="13" max="13" width="13.140625" style="34" customWidth="1"/>
    <col min="14" max="16384" width="8.85546875" style="34"/>
  </cols>
  <sheetData>
    <row r="1" spans="1:13" ht="14.25" x14ac:dyDescent="0.2">
      <c r="A1" s="198" t="s">
        <v>20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ht="14.25" x14ac:dyDescent="0.2">
      <c r="A2" s="198" t="s">
        <v>316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 ht="14.25" x14ac:dyDescent="0.2">
      <c r="A3" s="93"/>
      <c r="B3" s="35"/>
      <c r="C3" s="36" t="s">
        <v>114</v>
      </c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4.25" x14ac:dyDescent="0.2">
      <c r="A4" s="199" t="s">
        <v>3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</row>
    <row r="5" spans="1:13" ht="15" customHeight="1" x14ac:dyDescent="0.2">
      <c r="A5" s="94"/>
      <c r="B5" s="37"/>
      <c r="C5" s="38" t="s">
        <v>4</v>
      </c>
      <c r="D5" s="25"/>
      <c r="E5" s="25"/>
      <c r="F5" s="39"/>
      <c r="G5" s="39"/>
      <c r="H5" s="201" t="s">
        <v>5</v>
      </c>
      <c r="I5" s="201"/>
      <c r="J5" s="201"/>
      <c r="K5" s="201"/>
      <c r="L5" s="40">
        <f>M76/1000</f>
        <v>0</v>
      </c>
      <c r="M5" s="41" t="s">
        <v>6</v>
      </c>
    </row>
    <row r="6" spans="1:13" ht="15" customHeight="1" x14ac:dyDescent="0.2">
      <c r="A6" s="94"/>
      <c r="B6" s="37"/>
      <c r="C6" s="38"/>
      <c r="D6" s="42"/>
      <c r="E6" s="25"/>
      <c r="F6" s="39"/>
      <c r="G6" s="39"/>
      <c r="H6" s="201" t="s">
        <v>7</v>
      </c>
      <c r="I6" s="201"/>
      <c r="J6" s="201"/>
      <c r="K6" s="201"/>
      <c r="L6" s="43">
        <f>J76/1000</f>
        <v>0</v>
      </c>
      <c r="M6" s="41" t="s">
        <v>6</v>
      </c>
    </row>
    <row r="7" spans="1:13" ht="14.25" x14ac:dyDescent="0.2">
      <c r="A7" s="94"/>
      <c r="B7" s="44"/>
      <c r="C7" s="44"/>
      <c r="D7" s="45"/>
      <c r="E7" s="46"/>
      <c r="F7" s="46"/>
      <c r="G7" s="46"/>
      <c r="H7" s="46"/>
      <c r="I7" s="46"/>
      <c r="J7" s="46"/>
      <c r="K7" s="46"/>
      <c r="L7" s="46"/>
      <c r="M7" s="46"/>
    </row>
    <row r="8" spans="1:13" ht="28.15" customHeight="1" x14ac:dyDescent="0.2">
      <c r="A8" s="200" t="s">
        <v>8</v>
      </c>
      <c r="B8" s="195" t="s">
        <v>9</v>
      </c>
      <c r="C8" s="195" t="s">
        <v>10</v>
      </c>
      <c r="D8" s="195" t="s">
        <v>11</v>
      </c>
      <c r="E8" s="195" t="s">
        <v>12</v>
      </c>
      <c r="F8" s="195"/>
      <c r="G8" s="195" t="s">
        <v>13</v>
      </c>
      <c r="H8" s="195"/>
      <c r="I8" s="195" t="s">
        <v>14</v>
      </c>
      <c r="J8" s="195"/>
      <c r="K8" s="195" t="s">
        <v>15</v>
      </c>
      <c r="L8" s="195"/>
      <c r="M8" s="196" t="s">
        <v>16</v>
      </c>
    </row>
    <row r="9" spans="1:13" ht="14.25" x14ac:dyDescent="0.2">
      <c r="A9" s="200"/>
      <c r="B9" s="195"/>
      <c r="C9" s="195"/>
      <c r="D9" s="195"/>
      <c r="E9" s="47" t="s">
        <v>17</v>
      </c>
      <c r="F9" s="47" t="s">
        <v>18</v>
      </c>
      <c r="G9" s="47" t="s">
        <v>17</v>
      </c>
      <c r="H9" s="47" t="s">
        <v>18</v>
      </c>
      <c r="I9" s="47" t="s">
        <v>17</v>
      </c>
      <c r="J9" s="47" t="s">
        <v>18</v>
      </c>
      <c r="K9" s="47" t="s">
        <v>17</v>
      </c>
      <c r="L9" s="47" t="s">
        <v>18</v>
      </c>
      <c r="M9" s="197"/>
    </row>
    <row r="10" spans="1:13" ht="14.25" x14ac:dyDescent="0.2">
      <c r="A10" s="95">
        <v>1</v>
      </c>
      <c r="B10" s="47">
        <v>2</v>
      </c>
      <c r="C10" s="47">
        <v>3</v>
      </c>
      <c r="D10" s="47">
        <v>4</v>
      </c>
      <c r="E10" s="47">
        <v>5</v>
      </c>
      <c r="F10" s="47">
        <v>6</v>
      </c>
      <c r="G10" s="47">
        <v>7</v>
      </c>
      <c r="H10" s="47">
        <v>8</v>
      </c>
      <c r="I10" s="47">
        <v>9</v>
      </c>
      <c r="J10" s="47">
        <v>10</v>
      </c>
      <c r="K10" s="47">
        <v>11</v>
      </c>
      <c r="L10" s="47">
        <v>12</v>
      </c>
      <c r="M10" s="47">
        <v>13</v>
      </c>
    </row>
    <row r="11" spans="1:13" ht="14.25" x14ac:dyDescent="0.2">
      <c r="A11" s="96">
        <v>1</v>
      </c>
      <c r="B11" s="48"/>
      <c r="C11" s="58" t="s">
        <v>63</v>
      </c>
      <c r="D11" s="49"/>
      <c r="E11" s="50"/>
      <c r="F11" s="51"/>
      <c r="G11" s="50"/>
      <c r="H11" s="50"/>
      <c r="I11" s="50"/>
      <c r="J11" s="50"/>
      <c r="K11" s="50"/>
      <c r="L11" s="50"/>
      <c r="M11" s="50"/>
    </row>
    <row r="12" spans="1:13" ht="25.5" x14ac:dyDescent="0.2">
      <c r="A12" s="97">
        <f>A11+0.1</f>
        <v>1.1000000000000001</v>
      </c>
      <c r="B12" s="53"/>
      <c r="C12" s="111" t="s">
        <v>49</v>
      </c>
      <c r="D12" s="91" t="s">
        <v>236</v>
      </c>
      <c r="E12" s="90"/>
      <c r="F12" s="90">
        <v>1300</v>
      </c>
      <c r="G12" s="82"/>
      <c r="H12" s="82"/>
      <c r="I12" s="82"/>
      <c r="J12" s="82"/>
      <c r="K12" s="82"/>
      <c r="L12" s="82"/>
      <c r="M12" s="82"/>
    </row>
    <row r="13" spans="1:13" ht="14.25" x14ac:dyDescent="0.2">
      <c r="A13" s="95">
        <f t="shared" ref="A13:A33" si="0">A12+0.1</f>
        <v>1.2000000000000002</v>
      </c>
      <c r="B13" s="52"/>
      <c r="C13" s="109" t="s">
        <v>21</v>
      </c>
      <c r="D13" s="91" t="s">
        <v>236</v>
      </c>
      <c r="E13" s="90"/>
      <c r="F13" s="90">
        <v>48.75</v>
      </c>
      <c r="G13" s="82"/>
      <c r="H13" s="82"/>
      <c r="I13" s="82"/>
      <c r="J13" s="82"/>
      <c r="K13" s="82"/>
      <c r="L13" s="82"/>
      <c r="M13" s="82"/>
    </row>
    <row r="14" spans="1:13" ht="14.25" x14ac:dyDescent="0.2">
      <c r="A14" s="98">
        <f t="shared" si="0"/>
        <v>1.3000000000000003</v>
      </c>
      <c r="B14" s="54"/>
      <c r="C14" s="88" t="s">
        <v>234</v>
      </c>
      <c r="D14" s="91" t="s">
        <v>236</v>
      </c>
      <c r="E14" s="90"/>
      <c r="F14" s="90">
        <v>128</v>
      </c>
      <c r="G14" s="82"/>
      <c r="H14" s="82"/>
      <c r="I14" s="82"/>
      <c r="J14" s="82"/>
      <c r="K14" s="82"/>
      <c r="L14" s="82"/>
      <c r="M14" s="82"/>
    </row>
    <row r="15" spans="1:13" ht="14.25" x14ac:dyDescent="0.2">
      <c r="A15" s="98">
        <f t="shared" si="0"/>
        <v>1.4000000000000004</v>
      </c>
      <c r="B15" s="55"/>
      <c r="C15" s="88" t="s">
        <v>22</v>
      </c>
      <c r="D15" s="91" t="s">
        <v>236</v>
      </c>
      <c r="E15" s="90"/>
      <c r="F15" s="90">
        <v>128</v>
      </c>
      <c r="G15" s="82"/>
      <c r="H15" s="82"/>
      <c r="I15" s="82"/>
      <c r="J15" s="82"/>
      <c r="K15" s="82"/>
      <c r="L15" s="82"/>
      <c r="M15" s="82"/>
    </row>
    <row r="16" spans="1:13" ht="14.25" x14ac:dyDescent="0.2">
      <c r="A16" s="99">
        <f>MAX($A$11:A15)+1</f>
        <v>2.4000000000000004</v>
      </c>
      <c r="B16" s="57"/>
      <c r="C16" s="58" t="s">
        <v>62</v>
      </c>
      <c r="D16" s="55"/>
      <c r="E16" s="24"/>
      <c r="F16" s="24"/>
      <c r="G16" s="82"/>
      <c r="H16" s="82"/>
      <c r="I16" s="82"/>
      <c r="J16" s="82"/>
      <c r="K16" s="82"/>
      <c r="L16" s="82"/>
      <c r="M16" s="82"/>
    </row>
    <row r="17" spans="1:13" s="39" customFormat="1" ht="38.25" x14ac:dyDescent="0.25">
      <c r="A17" s="98">
        <f t="shared" si="0"/>
        <v>2.5000000000000004</v>
      </c>
      <c r="B17" s="60"/>
      <c r="C17" s="109" t="s">
        <v>51</v>
      </c>
      <c r="D17" s="91" t="s">
        <v>236</v>
      </c>
      <c r="E17" s="90"/>
      <c r="F17" s="90">
        <v>2.1900000000000004</v>
      </c>
      <c r="G17" s="82"/>
      <c r="H17" s="82"/>
      <c r="I17" s="82"/>
      <c r="J17" s="82"/>
      <c r="K17" s="82"/>
      <c r="L17" s="82"/>
      <c r="M17" s="82"/>
    </row>
    <row r="18" spans="1:13" s="56" customFormat="1" ht="38.25" x14ac:dyDescent="0.25">
      <c r="A18" s="98">
        <f t="shared" si="0"/>
        <v>2.6000000000000005</v>
      </c>
      <c r="B18" s="63"/>
      <c r="C18" s="88" t="s">
        <v>52</v>
      </c>
      <c r="D18" s="89" t="s">
        <v>235</v>
      </c>
      <c r="E18" s="90"/>
      <c r="F18" s="90">
        <v>85.74</v>
      </c>
      <c r="G18" s="82"/>
      <c r="H18" s="82"/>
      <c r="I18" s="82"/>
      <c r="J18" s="82"/>
      <c r="K18" s="82"/>
      <c r="L18" s="82"/>
      <c r="M18" s="82"/>
    </row>
    <row r="19" spans="1:13" s="39" customFormat="1" ht="25.5" x14ac:dyDescent="0.25">
      <c r="A19" s="98">
        <f t="shared" si="0"/>
        <v>2.7000000000000006</v>
      </c>
      <c r="B19" s="60"/>
      <c r="C19" s="106" t="s">
        <v>53</v>
      </c>
      <c r="D19" s="91" t="s">
        <v>236</v>
      </c>
      <c r="E19" s="90"/>
      <c r="F19" s="90">
        <v>14.9</v>
      </c>
      <c r="G19" s="82"/>
      <c r="H19" s="82"/>
      <c r="I19" s="82"/>
      <c r="J19" s="82"/>
      <c r="K19" s="82"/>
      <c r="L19" s="82"/>
      <c r="M19" s="82"/>
    </row>
    <row r="20" spans="1:13" s="39" customFormat="1" ht="25.5" x14ac:dyDescent="0.25">
      <c r="A20" s="98">
        <f t="shared" si="0"/>
        <v>2.8000000000000007</v>
      </c>
      <c r="B20" s="60"/>
      <c r="C20" s="109" t="s">
        <v>54</v>
      </c>
      <c r="D20" s="91" t="s">
        <v>236</v>
      </c>
      <c r="E20" s="90"/>
      <c r="F20" s="90">
        <v>42</v>
      </c>
      <c r="G20" s="82"/>
      <c r="H20" s="82"/>
      <c r="I20" s="82"/>
      <c r="J20" s="82"/>
      <c r="K20" s="82"/>
      <c r="L20" s="82"/>
      <c r="M20" s="82"/>
    </row>
    <row r="21" spans="1:13" s="39" customFormat="1" ht="25.5" x14ac:dyDescent="0.25">
      <c r="A21" s="98">
        <f t="shared" si="0"/>
        <v>2.9000000000000008</v>
      </c>
      <c r="B21" s="60"/>
      <c r="C21" s="106" t="s">
        <v>55</v>
      </c>
      <c r="D21" s="91" t="s">
        <v>236</v>
      </c>
      <c r="E21" s="90"/>
      <c r="F21" s="90">
        <v>173</v>
      </c>
      <c r="G21" s="82"/>
      <c r="H21" s="82"/>
      <c r="I21" s="82"/>
      <c r="J21" s="82"/>
      <c r="K21" s="82"/>
      <c r="L21" s="82"/>
      <c r="M21" s="82"/>
    </row>
    <row r="22" spans="1:13" ht="14.25" x14ac:dyDescent="0.2">
      <c r="A22" s="103" t="s">
        <v>233</v>
      </c>
      <c r="B22" s="57"/>
      <c r="C22" s="115" t="s">
        <v>66</v>
      </c>
      <c r="D22" s="89" t="s">
        <v>2</v>
      </c>
      <c r="E22" s="90"/>
      <c r="F22" s="90">
        <v>0.25973000000000002</v>
      </c>
      <c r="G22" s="82"/>
      <c r="H22" s="82"/>
      <c r="I22" s="82"/>
      <c r="J22" s="82"/>
      <c r="K22" s="82"/>
      <c r="L22" s="82"/>
      <c r="M22" s="82"/>
    </row>
    <row r="23" spans="1:13" s="62" customFormat="1" ht="12.75" x14ac:dyDescent="0.25">
      <c r="A23" s="100" t="s">
        <v>232</v>
      </c>
      <c r="B23" s="69"/>
      <c r="C23" s="111" t="s">
        <v>56</v>
      </c>
      <c r="D23" s="116" t="s">
        <v>2</v>
      </c>
      <c r="E23" s="90"/>
      <c r="F23" s="90">
        <v>1.1335999999999999</v>
      </c>
      <c r="G23" s="82"/>
      <c r="H23" s="82"/>
      <c r="I23" s="82"/>
      <c r="J23" s="82"/>
      <c r="K23" s="82"/>
      <c r="L23" s="82"/>
      <c r="M23" s="82"/>
    </row>
    <row r="24" spans="1:13" ht="14.25" x14ac:dyDescent="0.2">
      <c r="A24" s="99">
        <v>3</v>
      </c>
      <c r="B24" s="57"/>
      <c r="C24" s="58" t="s">
        <v>61</v>
      </c>
      <c r="D24" s="55"/>
      <c r="E24" s="24"/>
      <c r="F24" s="24"/>
      <c r="G24" s="82"/>
      <c r="H24" s="82"/>
      <c r="I24" s="82"/>
      <c r="J24" s="82"/>
      <c r="K24" s="82"/>
      <c r="L24" s="82"/>
      <c r="M24" s="82"/>
    </row>
    <row r="25" spans="1:13" s="39" customFormat="1" ht="25.5" x14ac:dyDescent="0.25">
      <c r="A25" s="98">
        <f t="shared" si="0"/>
        <v>3.1</v>
      </c>
      <c r="B25" s="60"/>
      <c r="C25" s="106" t="s">
        <v>64</v>
      </c>
      <c r="D25" s="91" t="s">
        <v>236</v>
      </c>
      <c r="E25" s="90"/>
      <c r="F25" s="90">
        <v>41.03</v>
      </c>
      <c r="G25" s="82"/>
      <c r="H25" s="82"/>
      <c r="I25" s="82"/>
      <c r="J25" s="82"/>
      <c r="K25" s="82"/>
      <c r="L25" s="82"/>
      <c r="M25" s="82"/>
    </row>
    <row r="26" spans="1:13" s="39" customFormat="1" ht="25.5" x14ac:dyDescent="0.25">
      <c r="A26" s="98">
        <f t="shared" si="0"/>
        <v>3.2</v>
      </c>
      <c r="B26" s="60"/>
      <c r="C26" s="106" t="s">
        <v>65</v>
      </c>
      <c r="D26" s="91" t="s">
        <v>236</v>
      </c>
      <c r="E26" s="90"/>
      <c r="F26" s="90">
        <v>4.13</v>
      </c>
      <c r="G26" s="82"/>
      <c r="H26" s="82"/>
      <c r="I26" s="82"/>
      <c r="J26" s="82"/>
      <c r="K26" s="82"/>
      <c r="L26" s="82"/>
      <c r="M26" s="82"/>
    </row>
    <row r="27" spans="1:13" s="39" customFormat="1" ht="25.5" x14ac:dyDescent="0.25">
      <c r="A27" s="98">
        <f t="shared" si="0"/>
        <v>3.3000000000000003</v>
      </c>
      <c r="B27" s="60"/>
      <c r="C27" s="106" t="s">
        <v>67</v>
      </c>
      <c r="D27" s="91" t="s">
        <v>236</v>
      </c>
      <c r="E27" s="90"/>
      <c r="F27" s="90">
        <v>27.5</v>
      </c>
      <c r="G27" s="82"/>
      <c r="H27" s="82"/>
      <c r="I27" s="82"/>
      <c r="J27" s="82"/>
      <c r="K27" s="82"/>
      <c r="L27" s="82"/>
      <c r="M27" s="82"/>
    </row>
    <row r="28" spans="1:13" s="39" customFormat="1" ht="25.5" x14ac:dyDescent="0.25">
      <c r="A28" s="98">
        <f t="shared" si="0"/>
        <v>3.4000000000000004</v>
      </c>
      <c r="B28" s="60"/>
      <c r="C28" s="106" t="s">
        <v>68</v>
      </c>
      <c r="D28" s="91" t="s">
        <v>236</v>
      </c>
      <c r="E28" s="90"/>
      <c r="F28" s="90">
        <v>13.07</v>
      </c>
      <c r="G28" s="82"/>
      <c r="H28" s="82"/>
      <c r="I28" s="82"/>
      <c r="J28" s="82"/>
      <c r="K28" s="82"/>
      <c r="L28" s="82"/>
      <c r="M28" s="82"/>
    </row>
    <row r="29" spans="1:13" s="39" customFormat="1" ht="25.5" x14ac:dyDescent="0.25">
      <c r="A29" s="98">
        <f t="shared" si="0"/>
        <v>3.5000000000000004</v>
      </c>
      <c r="B29" s="60"/>
      <c r="C29" s="106" t="s">
        <v>74</v>
      </c>
      <c r="D29" s="91" t="s">
        <v>236</v>
      </c>
      <c r="E29" s="90"/>
      <c r="F29" s="90">
        <v>6.46</v>
      </c>
      <c r="G29" s="82"/>
      <c r="H29" s="82"/>
      <c r="I29" s="82"/>
      <c r="J29" s="82"/>
      <c r="K29" s="82"/>
      <c r="L29" s="82"/>
      <c r="M29" s="82"/>
    </row>
    <row r="30" spans="1:13" s="39" customFormat="1" ht="12.75" x14ac:dyDescent="0.25">
      <c r="A30" s="98">
        <f t="shared" si="0"/>
        <v>3.6000000000000005</v>
      </c>
      <c r="B30" s="60"/>
      <c r="C30" s="106" t="s">
        <v>69</v>
      </c>
      <c r="D30" s="91" t="s">
        <v>236</v>
      </c>
      <c r="E30" s="90"/>
      <c r="F30" s="90">
        <v>11.52</v>
      </c>
      <c r="G30" s="82"/>
      <c r="H30" s="82"/>
      <c r="I30" s="82"/>
      <c r="J30" s="82"/>
      <c r="K30" s="82"/>
      <c r="L30" s="82"/>
      <c r="M30" s="82"/>
    </row>
    <row r="31" spans="1:13" s="39" customFormat="1" ht="25.5" x14ac:dyDescent="0.25">
      <c r="A31" s="98">
        <f t="shared" si="0"/>
        <v>3.7000000000000006</v>
      </c>
      <c r="B31" s="60"/>
      <c r="C31" s="106" t="s">
        <v>70</v>
      </c>
      <c r="D31" s="91" t="s">
        <v>236</v>
      </c>
      <c r="E31" s="90"/>
      <c r="F31" s="90">
        <v>32.200000000000003</v>
      </c>
      <c r="G31" s="82"/>
      <c r="H31" s="82"/>
      <c r="I31" s="82"/>
      <c r="J31" s="82"/>
      <c r="K31" s="82"/>
      <c r="L31" s="82"/>
      <c r="M31" s="82"/>
    </row>
    <row r="32" spans="1:13" s="39" customFormat="1" ht="12.75" x14ac:dyDescent="0.25">
      <c r="A32" s="98">
        <f t="shared" si="0"/>
        <v>3.8000000000000007</v>
      </c>
      <c r="B32" s="60"/>
      <c r="C32" s="106" t="s">
        <v>75</v>
      </c>
      <c r="D32" s="91" t="s">
        <v>236</v>
      </c>
      <c r="E32" s="90"/>
      <c r="F32" s="90">
        <v>15.18</v>
      </c>
      <c r="G32" s="82"/>
      <c r="H32" s="82"/>
      <c r="I32" s="82"/>
      <c r="J32" s="82"/>
      <c r="K32" s="82"/>
      <c r="L32" s="82"/>
      <c r="M32" s="82"/>
    </row>
    <row r="33" spans="1:35" s="39" customFormat="1" ht="25.5" x14ac:dyDescent="0.25">
      <c r="A33" s="98">
        <f t="shared" si="0"/>
        <v>3.9000000000000008</v>
      </c>
      <c r="B33" s="60"/>
      <c r="C33" s="106" t="s">
        <v>76</v>
      </c>
      <c r="D33" s="91" t="s">
        <v>236</v>
      </c>
      <c r="E33" s="90"/>
      <c r="F33" s="90">
        <v>49.2</v>
      </c>
      <c r="G33" s="82"/>
      <c r="H33" s="82"/>
      <c r="I33" s="82"/>
      <c r="J33" s="82"/>
      <c r="K33" s="82"/>
      <c r="L33" s="82"/>
      <c r="M33" s="82"/>
    </row>
    <row r="34" spans="1:35" s="56" customFormat="1" ht="12.75" x14ac:dyDescent="0.25">
      <c r="A34" s="104">
        <v>3.1</v>
      </c>
      <c r="B34" s="55"/>
      <c r="C34" s="112" t="s">
        <v>163</v>
      </c>
      <c r="D34" s="89" t="s">
        <v>235</v>
      </c>
      <c r="E34" s="90"/>
      <c r="F34" s="90">
        <v>308.46499999999997</v>
      </c>
      <c r="G34" s="82"/>
      <c r="H34" s="82"/>
      <c r="I34" s="82"/>
      <c r="J34" s="82"/>
      <c r="K34" s="82"/>
      <c r="L34" s="82"/>
      <c r="M34" s="82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</row>
    <row r="35" spans="1:35" s="73" customFormat="1" ht="25.5" x14ac:dyDescent="0.25">
      <c r="A35" s="104">
        <f>A34+0.01</f>
        <v>3.11</v>
      </c>
      <c r="B35" s="71"/>
      <c r="C35" s="106" t="s">
        <v>166</v>
      </c>
      <c r="D35" s="89" t="s">
        <v>235</v>
      </c>
      <c r="E35" s="90"/>
      <c r="F35" s="90">
        <v>308.46499999999997</v>
      </c>
      <c r="G35" s="82"/>
      <c r="H35" s="82"/>
      <c r="I35" s="82"/>
      <c r="J35" s="82"/>
      <c r="K35" s="82"/>
      <c r="L35" s="82"/>
      <c r="M35" s="82"/>
      <c r="N35" s="72"/>
      <c r="O35" s="74"/>
    </row>
    <row r="36" spans="1:35" s="39" customFormat="1" ht="25.5" x14ac:dyDescent="0.25">
      <c r="A36" s="104">
        <f t="shared" ref="A36:A40" si="1">A35+0.01</f>
        <v>3.1199999999999997</v>
      </c>
      <c r="B36" s="60"/>
      <c r="C36" s="88" t="s">
        <v>50</v>
      </c>
      <c r="D36" s="89" t="s">
        <v>235</v>
      </c>
      <c r="E36" s="90"/>
      <c r="F36" s="90">
        <v>308.46499999999997</v>
      </c>
      <c r="G36" s="82"/>
      <c r="H36" s="82"/>
      <c r="I36" s="82"/>
      <c r="J36" s="82"/>
      <c r="K36" s="82"/>
      <c r="L36" s="82"/>
      <c r="M36" s="82"/>
      <c r="N36" s="61"/>
    </row>
    <row r="37" spans="1:35" s="39" customFormat="1" ht="38.25" x14ac:dyDescent="0.25">
      <c r="A37" s="104">
        <f t="shared" si="1"/>
        <v>3.1299999999999994</v>
      </c>
      <c r="B37" s="60"/>
      <c r="C37" s="114" t="s">
        <v>164</v>
      </c>
      <c r="D37" s="89" t="s">
        <v>235</v>
      </c>
      <c r="E37" s="90"/>
      <c r="F37" s="90">
        <v>79.89500000000001</v>
      </c>
      <c r="G37" s="82"/>
      <c r="H37" s="82"/>
      <c r="I37" s="82"/>
      <c r="J37" s="82"/>
      <c r="K37" s="82"/>
      <c r="L37" s="82"/>
      <c r="M37" s="82"/>
    </row>
    <row r="38" spans="1:35" s="39" customFormat="1" ht="38.25" x14ac:dyDescent="0.25">
      <c r="A38" s="104">
        <f t="shared" si="1"/>
        <v>3.1399999999999992</v>
      </c>
      <c r="B38" s="60"/>
      <c r="C38" s="114" t="s">
        <v>165</v>
      </c>
      <c r="D38" s="110" t="s">
        <v>19</v>
      </c>
      <c r="E38" s="90"/>
      <c r="F38" s="90">
        <v>36.5</v>
      </c>
      <c r="G38" s="82"/>
      <c r="H38" s="82"/>
      <c r="I38" s="82"/>
      <c r="J38" s="82"/>
      <c r="K38" s="82"/>
      <c r="L38" s="82"/>
      <c r="M38" s="82"/>
    </row>
    <row r="39" spans="1:35" s="39" customFormat="1" ht="38.25" x14ac:dyDescent="0.25">
      <c r="A39" s="104">
        <f t="shared" si="1"/>
        <v>3.149999999999999</v>
      </c>
      <c r="B39" s="60"/>
      <c r="C39" s="114" t="s">
        <v>173</v>
      </c>
      <c r="D39" s="89" t="s">
        <v>235</v>
      </c>
      <c r="E39" s="90"/>
      <c r="F39" s="90">
        <v>72</v>
      </c>
      <c r="G39" s="82"/>
      <c r="H39" s="82"/>
      <c r="I39" s="82"/>
      <c r="J39" s="82"/>
      <c r="K39" s="82"/>
      <c r="L39" s="82"/>
      <c r="M39" s="82"/>
    </row>
    <row r="40" spans="1:35" s="39" customFormat="1" ht="38.25" x14ac:dyDescent="0.25">
      <c r="A40" s="104">
        <f t="shared" si="1"/>
        <v>3.1599999999999988</v>
      </c>
      <c r="B40" s="60"/>
      <c r="C40" s="114" t="s">
        <v>165</v>
      </c>
      <c r="D40" s="110" t="s">
        <v>19</v>
      </c>
      <c r="E40" s="90"/>
      <c r="F40" s="90">
        <v>48</v>
      </c>
      <c r="G40" s="82"/>
      <c r="H40" s="82"/>
      <c r="I40" s="82"/>
      <c r="J40" s="82"/>
      <c r="K40" s="82"/>
      <c r="L40" s="82"/>
      <c r="M40" s="82"/>
    </row>
    <row r="41" spans="1:35" ht="14.25" x14ac:dyDescent="0.2">
      <c r="A41" s="85">
        <v>4</v>
      </c>
      <c r="B41" s="57"/>
      <c r="C41" s="58" t="s">
        <v>71</v>
      </c>
      <c r="D41" s="55"/>
      <c r="E41" s="24"/>
      <c r="F41" s="24"/>
      <c r="G41" s="82"/>
      <c r="H41" s="82"/>
      <c r="I41" s="82"/>
      <c r="J41" s="82"/>
      <c r="K41" s="82"/>
      <c r="L41" s="82"/>
      <c r="M41" s="82"/>
    </row>
    <row r="42" spans="1:35" s="39" customFormat="1" ht="25.5" x14ac:dyDescent="0.25">
      <c r="A42" s="98">
        <f t="shared" ref="A42:A66" si="2">A41+0.1</f>
        <v>4.0999999999999996</v>
      </c>
      <c r="B42" s="60"/>
      <c r="C42" s="106" t="s">
        <v>72</v>
      </c>
      <c r="D42" s="91" t="s">
        <v>236</v>
      </c>
      <c r="E42" s="90"/>
      <c r="F42" s="90">
        <v>0.60000000000000009</v>
      </c>
      <c r="G42" s="82"/>
      <c r="H42" s="82"/>
      <c r="I42" s="82"/>
      <c r="J42" s="82"/>
      <c r="K42" s="82"/>
      <c r="L42" s="82"/>
      <c r="M42" s="82"/>
    </row>
    <row r="43" spans="1:35" s="39" customFormat="1" ht="25.5" x14ac:dyDescent="0.25">
      <c r="A43" s="98">
        <f t="shared" si="2"/>
        <v>4.1999999999999993</v>
      </c>
      <c r="B43" s="60"/>
      <c r="C43" s="106" t="s">
        <v>73</v>
      </c>
      <c r="D43" s="91" t="s">
        <v>236</v>
      </c>
      <c r="E43" s="90"/>
      <c r="F43" s="90">
        <v>7.86</v>
      </c>
      <c r="G43" s="82"/>
      <c r="H43" s="82"/>
      <c r="I43" s="82"/>
      <c r="J43" s="82"/>
      <c r="K43" s="82"/>
      <c r="L43" s="82"/>
      <c r="M43" s="82"/>
    </row>
    <row r="44" spans="1:35" s="39" customFormat="1" ht="25.5" x14ac:dyDescent="0.25">
      <c r="A44" s="98">
        <f t="shared" si="2"/>
        <v>4.2999999999999989</v>
      </c>
      <c r="B44" s="60"/>
      <c r="C44" s="106" t="s">
        <v>77</v>
      </c>
      <c r="D44" s="91" t="s">
        <v>236</v>
      </c>
      <c r="E44" s="90"/>
      <c r="F44" s="90">
        <v>10.379999999999999</v>
      </c>
      <c r="G44" s="82"/>
      <c r="H44" s="82"/>
      <c r="I44" s="82"/>
      <c r="J44" s="82"/>
      <c r="K44" s="82"/>
      <c r="L44" s="82"/>
      <c r="M44" s="82"/>
    </row>
    <row r="45" spans="1:35" s="39" customFormat="1" ht="25.5" x14ac:dyDescent="0.25">
      <c r="A45" s="98">
        <f t="shared" si="2"/>
        <v>4.3999999999999986</v>
      </c>
      <c r="B45" s="60"/>
      <c r="C45" s="106" t="s">
        <v>78</v>
      </c>
      <c r="D45" s="110"/>
      <c r="E45" s="90"/>
      <c r="F45" s="90"/>
      <c r="G45" s="82"/>
      <c r="H45" s="82"/>
      <c r="I45" s="82"/>
      <c r="J45" s="82"/>
      <c r="K45" s="82"/>
      <c r="L45" s="82"/>
      <c r="M45" s="82"/>
    </row>
    <row r="46" spans="1:35" s="56" customFormat="1" ht="25.5" x14ac:dyDescent="0.25">
      <c r="A46" s="98" t="s">
        <v>278</v>
      </c>
      <c r="B46" s="59"/>
      <c r="C46" s="111" t="s">
        <v>79</v>
      </c>
      <c r="D46" s="89" t="s">
        <v>2</v>
      </c>
      <c r="E46" s="90"/>
      <c r="F46" s="90">
        <v>0.94800000000000006</v>
      </c>
      <c r="G46" s="82"/>
      <c r="H46" s="82"/>
      <c r="I46" s="82"/>
      <c r="J46" s="82"/>
      <c r="K46" s="82"/>
      <c r="L46" s="82"/>
      <c r="M46" s="82"/>
      <c r="N46" s="75"/>
      <c r="O46" s="62"/>
    </row>
    <row r="47" spans="1:35" s="56" customFormat="1" ht="12.75" x14ac:dyDescent="0.25">
      <c r="A47" s="98" t="s">
        <v>279</v>
      </c>
      <c r="B47" s="57"/>
      <c r="C47" s="112" t="s">
        <v>80</v>
      </c>
      <c r="D47" s="89" t="s">
        <v>2</v>
      </c>
      <c r="E47" s="90"/>
      <c r="F47" s="90">
        <v>0.94800000000000006</v>
      </c>
      <c r="G47" s="82"/>
      <c r="H47" s="82"/>
      <c r="I47" s="82"/>
      <c r="J47" s="82"/>
      <c r="K47" s="82"/>
      <c r="L47" s="82"/>
      <c r="M47" s="82"/>
      <c r="N47" s="70"/>
    </row>
    <row r="48" spans="1:35" s="39" customFormat="1" ht="25.5" x14ac:dyDescent="0.25">
      <c r="A48" s="98">
        <f>A45+0.1</f>
        <v>4.4999999999999982</v>
      </c>
      <c r="B48" s="60"/>
      <c r="C48" s="106" t="s">
        <v>85</v>
      </c>
      <c r="D48" s="91" t="s">
        <v>236</v>
      </c>
      <c r="E48" s="90"/>
      <c r="F48" s="90">
        <v>5.3</v>
      </c>
      <c r="G48" s="82"/>
      <c r="H48" s="82"/>
      <c r="I48" s="82"/>
      <c r="J48" s="82"/>
      <c r="K48" s="82"/>
      <c r="L48" s="82"/>
      <c r="M48" s="82"/>
    </row>
    <row r="49" spans="1:13" ht="14.25" x14ac:dyDescent="0.2">
      <c r="A49" s="85">
        <v>5</v>
      </c>
      <c r="B49" s="57"/>
      <c r="C49" s="58" t="s">
        <v>82</v>
      </c>
      <c r="D49" s="55"/>
      <c r="E49" s="24"/>
      <c r="F49" s="24"/>
      <c r="G49" s="82"/>
      <c r="H49" s="82"/>
      <c r="I49" s="82"/>
      <c r="J49" s="82"/>
      <c r="K49" s="82"/>
      <c r="L49" s="82"/>
      <c r="M49" s="82"/>
    </row>
    <row r="50" spans="1:13" s="39" customFormat="1" ht="25.5" x14ac:dyDescent="0.25">
      <c r="A50" s="98">
        <f t="shared" si="2"/>
        <v>5.0999999999999996</v>
      </c>
      <c r="B50" s="60"/>
      <c r="C50" s="106" t="s">
        <v>83</v>
      </c>
      <c r="D50" s="91" t="s">
        <v>236</v>
      </c>
      <c r="E50" s="90"/>
      <c r="F50" s="90">
        <v>8.02</v>
      </c>
      <c r="G50" s="82"/>
      <c r="H50" s="82"/>
      <c r="I50" s="82"/>
      <c r="J50" s="82"/>
      <c r="K50" s="82"/>
      <c r="L50" s="82"/>
      <c r="M50" s="82"/>
    </row>
    <row r="51" spans="1:13" s="39" customFormat="1" ht="12.75" x14ac:dyDescent="0.25">
      <c r="A51" s="98">
        <f t="shared" si="2"/>
        <v>5.1999999999999993</v>
      </c>
      <c r="B51" s="60"/>
      <c r="C51" s="106" t="s">
        <v>84</v>
      </c>
      <c r="D51" s="91" t="s">
        <v>236</v>
      </c>
      <c r="E51" s="90"/>
      <c r="F51" s="90">
        <v>16.72</v>
      </c>
      <c r="G51" s="82"/>
      <c r="H51" s="82"/>
      <c r="I51" s="82"/>
      <c r="J51" s="82"/>
      <c r="K51" s="82"/>
      <c r="L51" s="82"/>
      <c r="M51" s="82"/>
    </row>
    <row r="52" spans="1:13" s="39" customFormat="1" ht="25.5" x14ac:dyDescent="0.25">
      <c r="A52" s="98">
        <f t="shared" si="2"/>
        <v>5.2999999999999989</v>
      </c>
      <c r="B52" s="60"/>
      <c r="C52" s="106" t="s">
        <v>86</v>
      </c>
      <c r="D52" s="91" t="s">
        <v>236</v>
      </c>
      <c r="E52" s="90"/>
      <c r="F52" s="90">
        <v>69.5</v>
      </c>
      <c r="G52" s="82"/>
      <c r="H52" s="82"/>
      <c r="I52" s="82"/>
      <c r="J52" s="82"/>
      <c r="K52" s="82"/>
      <c r="L52" s="82"/>
      <c r="M52" s="82"/>
    </row>
    <row r="53" spans="1:13" ht="14.25" x14ac:dyDescent="0.2">
      <c r="A53" s="85">
        <v>6</v>
      </c>
      <c r="B53" s="57"/>
      <c r="C53" s="58" t="s">
        <v>81</v>
      </c>
      <c r="D53" s="89"/>
      <c r="E53" s="90"/>
      <c r="F53" s="90"/>
      <c r="G53" s="82"/>
      <c r="H53" s="82"/>
      <c r="I53" s="82"/>
      <c r="J53" s="82"/>
      <c r="K53" s="82"/>
      <c r="L53" s="82"/>
      <c r="M53" s="82"/>
    </row>
    <row r="54" spans="1:13" s="39" customFormat="1" ht="25.5" x14ac:dyDescent="0.25">
      <c r="A54" s="98">
        <f t="shared" si="2"/>
        <v>6.1</v>
      </c>
      <c r="B54" s="60"/>
      <c r="C54" s="106" t="s">
        <v>87</v>
      </c>
      <c r="D54" s="91" t="s">
        <v>236</v>
      </c>
      <c r="E54" s="90"/>
      <c r="F54" s="90">
        <v>12.16</v>
      </c>
      <c r="G54" s="82"/>
      <c r="H54" s="82"/>
      <c r="I54" s="82"/>
      <c r="J54" s="82"/>
      <c r="K54" s="82"/>
      <c r="L54" s="82"/>
      <c r="M54" s="82"/>
    </row>
    <row r="55" spans="1:13" s="39" customFormat="1" ht="12.75" x14ac:dyDescent="0.25">
      <c r="A55" s="98">
        <f t="shared" si="2"/>
        <v>6.1999999999999993</v>
      </c>
      <c r="B55" s="60"/>
      <c r="C55" s="106" t="s">
        <v>88</v>
      </c>
      <c r="D55" s="91" t="s">
        <v>236</v>
      </c>
      <c r="E55" s="90"/>
      <c r="F55" s="90">
        <v>16.28</v>
      </c>
      <c r="G55" s="82"/>
      <c r="H55" s="82"/>
      <c r="I55" s="82"/>
      <c r="J55" s="82"/>
      <c r="K55" s="82"/>
      <c r="L55" s="82"/>
      <c r="M55" s="82"/>
    </row>
    <row r="56" spans="1:13" s="39" customFormat="1" ht="25.5" x14ac:dyDescent="0.25">
      <c r="A56" s="98">
        <f t="shared" si="2"/>
        <v>6.2999999999999989</v>
      </c>
      <c r="B56" s="60"/>
      <c r="C56" s="106" t="s">
        <v>89</v>
      </c>
      <c r="D56" s="91" t="s">
        <v>236</v>
      </c>
      <c r="E56" s="90"/>
      <c r="F56" s="90">
        <v>74.8904</v>
      </c>
      <c r="G56" s="82"/>
      <c r="H56" s="82"/>
      <c r="I56" s="82"/>
      <c r="J56" s="82"/>
      <c r="K56" s="82"/>
      <c r="L56" s="82"/>
      <c r="M56" s="82"/>
    </row>
    <row r="57" spans="1:13" ht="25.5" x14ac:dyDescent="0.2">
      <c r="A57" s="85">
        <v>7</v>
      </c>
      <c r="B57" s="57"/>
      <c r="C57" s="58" t="s">
        <v>92</v>
      </c>
      <c r="D57" s="55"/>
      <c r="E57" s="24"/>
      <c r="F57" s="24"/>
      <c r="G57" s="82"/>
      <c r="H57" s="82"/>
      <c r="I57" s="82"/>
      <c r="J57" s="82"/>
      <c r="K57" s="82"/>
      <c r="L57" s="82"/>
      <c r="M57" s="82"/>
    </row>
    <row r="58" spans="1:13" s="39" customFormat="1" ht="38.25" x14ac:dyDescent="0.25">
      <c r="A58" s="98">
        <f t="shared" si="2"/>
        <v>7.1</v>
      </c>
      <c r="B58" s="60"/>
      <c r="C58" s="106" t="s">
        <v>90</v>
      </c>
      <c r="D58" s="91" t="s">
        <v>236</v>
      </c>
      <c r="E58" s="90"/>
      <c r="F58" s="90">
        <v>1.8096000000000001</v>
      </c>
      <c r="G58" s="82"/>
      <c r="H58" s="82"/>
      <c r="I58" s="82"/>
      <c r="J58" s="82"/>
      <c r="K58" s="82"/>
      <c r="L58" s="82"/>
      <c r="M58" s="82"/>
    </row>
    <row r="59" spans="1:13" s="39" customFormat="1" ht="25.5" x14ac:dyDescent="0.25">
      <c r="A59" s="98">
        <f t="shared" si="2"/>
        <v>7.1999999999999993</v>
      </c>
      <c r="B59" s="60"/>
      <c r="C59" s="106" t="s">
        <v>91</v>
      </c>
      <c r="D59" s="91" t="s">
        <v>236</v>
      </c>
      <c r="E59" s="90"/>
      <c r="F59" s="90">
        <v>1.3</v>
      </c>
      <c r="G59" s="82"/>
      <c r="H59" s="82"/>
      <c r="I59" s="82"/>
      <c r="J59" s="82"/>
      <c r="K59" s="82"/>
      <c r="L59" s="82"/>
      <c r="M59" s="82"/>
    </row>
    <row r="60" spans="1:13" s="39" customFormat="1" ht="25.5" x14ac:dyDescent="0.25">
      <c r="A60" s="98">
        <f t="shared" si="2"/>
        <v>7.2999999999999989</v>
      </c>
      <c r="B60" s="60"/>
      <c r="C60" s="106" t="s">
        <v>121</v>
      </c>
      <c r="D60" s="91" t="s">
        <v>236</v>
      </c>
      <c r="E60" s="90"/>
      <c r="F60" s="90">
        <v>10.79</v>
      </c>
      <c r="G60" s="82"/>
      <c r="H60" s="82"/>
      <c r="I60" s="82"/>
      <c r="J60" s="82"/>
      <c r="K60" s="82"/>
      <c r="L60" s="82"/>
      <c r="M60" s="82"/>
    </row>
    <row r="61" spans="1:13" ht="25.5" x14ac:dyDescent="0.2">
      <c r="A61" s="101">
        <v>8</v>
      </c>
      <c r="B61" s="76"/>
      <c r="C61" s="77" t="s">
        <v>93</v>
      </c>
      <c r="D61" s="77"/>
      <c r="E61" s="31"/>
      <c r="F61" s="31"/>
      <c r="G61" s="82"/>
      <c r="H61" s="82"/>
      <c r="I61" s="82"/>
      <c r="J61" s="82"/>
      <c r="K61" s="82"/>
      <c r="L61" s="82"/>
      <c r="M61" s="82"/>
    </row>
    <row r="62" spans="1:13" ht="25.5" x14ac:dyDescent="0.2">
      <c r="A62" s="98">
        <f t="shared" si="2"/>
        <v>8.1</v>
      </c>
      <c r="B62" s="60"/>
      <c r="C62" s="105" t="s">
        <v>94</v>
      </c>
      <c r="D62" s="91" t="s">
        <v>236</v>
      </c>
      <c r="E62" s="90"/>
      <c r="F62" s="90">
        <v>5.72</v>
      </c>
      <c r="G62" s="82"/>
      <c r="H62" s="82"/>
      <c r="I62" s="82"/>
      <c r="J62" s="82"/>
      <c r="K62" s="82"/>
      <c r="L62" s="82"/>
      <c r="M62" s="82"/>
    </row>
    <row r="63" spans="1:13" ht="25.5" x14ac:dyDescent="0.2">
      <c r="A63" s="98">
        <f t="shared" si="2"/>
        <v>8.1999999999999993</v>
      </c>
      <c r="B63" s="60"/>
      <c r="C63" s="105" t="s">
        <v>95</v>
      </c>
      <c r="D63" s="91" t="s">
        <v>236</v>
      </c>
      <c r="E63" s="90"/>
      <c r="F63" s="90">
        <v>6.08</v>
      </c>
      <c r="G63" s="82"/>
      <c r="H63" s="82"/>
      <c r="I63" s="82"/>
      <c r="J63" s="82"/>
      <c r="K63" s="82"/>
      <c r="L63" s="82"/>
      <c r="M63" s="82"/>
    </row>
    <row r="64" spans="1:13" s="39" customFormat="1" ht="38.25" x14ac:dyDescent="0.25">
      <c r="A64" s="98">
        <f t="shared" si="2"/>
        <v>8.2999999999999989</v>
      </c>
      <c r="B64" s="60"/>
      <c r="C64" s="106" t="s">
        <v>96</v>
      </c>
      <c r="D64" s="91" t="s">
        <v>236</v>
      </c>
      <c r="E64" s="90"/>
      <c r="F64" s="90">
        <v>1.76</v>
      </c>
      <c r="G64" s="82"/>
      <c r="H64" s="82"/>
      <c r="I64" s="82"/>
      <c r="J64" s="82"/>
      <c r="K64" s="82"/>
      <c r="L64" s="82"/>
      <c r="M64" s="82"/>
    </row>
    <row r="65" spans="1:14" ht="25.5" x14ac:dyDescent="0.2">
      <c r="A65" s="98">
        <f t="shared" si="2"/>
        <v>8.3999999999999986</v>
      </c>
      <c r="B65" s="60"/>
      <c r="C65" s="105" t="s">
        <v>97</v>
      </c>
      <c r="D65" s="91" t="s">
        <v>236</v>
      </c>
      <c r="E65" s="90"/>
      <c r="F65" s="90">
        <v>6.08</v>
      </c>
      <c r="G65" s="82"/>
      <c r="H65" s="82"/>
      <c r="I65" s="82"/>
      <c r="J65" s="82"/>
      <c r="K65" s="82"/>
      <c r="L65" s="82"/>
      <c r="M65" s="82"/>
    </row>
    <row r="66" spans="1:14" s="39" customFormat="1" ht="38.25" x14ac:dyDescent="0.25">
      <c r="A66" s="98">
        <f t="shared" si="2"/>
        <v>8.4999999999999982</v>
      </c>
      <c r="B66" s="60"/>
      <c r="C66" s="106" t="s">
        <v>98</v>
      </c>
      <c r="D66" s="91" t="s">
        <v>236</v>
      </c>
      <c r="E66" s="90"/>
      <c r="F66" s="90">
        <v>1.76</v>
      </c>
      <c r="G66" s="82"/>
      <c r="H66" s="82"/>
      <c r="I66" s="82"/>
      <c r="J66" s="82"/>
      <c r="K66" s="82"/>
      <c r="L66" s="82"/>
      <c r="M66" s="82"/>
    </row>
    <row r="67" spans="1:14" s="39" customFormat="1" ht="12.75" x14ac:dyDescent="0.25">
      <c r="A67" s="101">
        <v>9</v>
      </c>
      <c r="B67" s="60"/>
      <c r="C67" s="77" t="s">
        <v>280</v>
      </c>
      <c r="D67" s="189"/>
      <c r="E67" s="170"/>
      <c r="F67" s="170"/>
      <c r="G67" s="190"/>
      <c r="H67" s="190"/>
      <c r="I67" s="190"/>
      <c r="J67" s="190"/>
      <c r="K67" s="190"/>
      <c r="L67" s="190"/>
      <c r="M67" s="190"/>
    </row>
    <row r="68" spans="1:14" s="39" customFormat="1" ht="12.75" x14ac:dyDescent="0.25">
      <c r="A68" s="98">
        <v>9.1</v>
      </c>
      <c r="B68" s="60"/>
      <c r="C68" s="188" t="s">
        <v>280</v>
      </c>
      <c r="D68" s="189" t="s">
        <v>2</v>
      </c>
      <c r="E68" s="170"/>
      <c r="F68" s="170">
        <v>4.2106600000000007</v>
      </c>
      <c r="G68" s="190"/>
      <c r="H68" s="190"/>
      <c r="I68" s="190"/>
      <c r="J68" s="190"/>
      <c r="K68" s="190"/>
      <c r="L68" s="190"/>
      <c r="M68" s="190"/>
    </row>
    <row r="69" spans="1:14" s="66" customFormat="1" ht="12.75" x14ac:dyDescent="0.25">
      <c r="A69" s="98">
        <f t="shared" ref="A69" si="3">A68+0.1</f>
        <v>9.1999999999999993</v>
      </c>
      <c r="B69" s="67"/>
      <c r="C69" s="135" t="s">
        <v>99</v>
      </c>
      <c r="D69" s="136" t="s">
        <v>235</v>
      </c>
      <c r="E69" s="137"/>
      <c r="F69" s="138">
        <v>142.48006576162629</v>
      </c>
      <c r="G69" s="139"/>
      <c r="H69" s="139"/>
      <c r="I69" s="139"/>
      <c r="J69" s="139"/>
      <c r="K69" s="139"/>
      <c r="L69" s="139"/>
      <c r="M69" s="139"/>
      <c r="N69" s="26"/>
    </row>
    <row r="70" spans="1:14" s="86" customFormat="1" x14ac:dyDescent="0.25">
      <c r="A70" s="83"/>
      <c r="B70" s="83"/>
      <c r="C70" s="140" t="s">
        <v>57</v>
      </c>
      <c r="D70" s="141"/>
      <c r="E70" s="142"/>
      <c r="F70" s="142"/>
      <c r="G70" s="142"/>
      <c r="H70" s="142">
        <f>SUM(H12:H69)</f>
        <v>0</v>
      </c>
      <c r="I70" s="142"/>
      <c r="J70" s="142">
        <f>SUM(J12:J69)</f>
        <v>0</v>
      </c>
      <c r="K70" s="142"/>
      <c r="L70" s="142">
        <f>SUM(L12:L69)</f>
        <v>0</v>
      </c>
      <c r="M70" s="143">
        <f>SUM(M12:M69)</f>
        <v>0</v>
      </c>
    </row>
    <row r="71" spans="1:14" s="56" customFormat="1" x14ac:dyDescent="0.25">
      <c r="A71" s="83"/>
      <c r="B71" s="34"/>
      <c r="C71" s="144" t="s">
        <v>58</v>
      </c>
      <c r="D71" s="134">
        <v>0</v>
      </c>
      <c r="E71" s="145"/>
      <c r="F71" s="145"/>
      <c r="G71" s="145"/>
      <c r="H71" s="145">
        <f>H70*D71</f>
        <v>0</v>
      </c>
      <c r="I71" s="145"/>
      <c r="J71" s="145"/>
      <c r="K71" s="145"/>
      <c r="L71" s="145"/>
      <c r="M71" s="146">
        <f>H71</f>
        <v>0</v>
      </c>
    </row>
    <row r="72" spans="1:14" s="87" customFormat="1" x14ac:dyDescent="0.25">
      <c r="A72" s="83"/>
      <c r="B72" s="83"/>
      <c r="C72" s="147" t="s">
        <v>16</v>
      </c>
      <c r="D72" s="141"/>
      <c r="E72" s="142"/>
      <c r="F72" s="142"/>
      <c r="G72" s="142"/>
      <c r="H72" s="142"/>
      <c r="I72" s="142"/>
      <c r="J72" s="142"/>
      <c r="K72" s="142"/>
      <c r="L72" s="142"/>
      <c r="M72" s="148">
        <f>SUM(M70:M71)</f>
        <v>0</v>
      </c>
    </row>
    <row r="73" spans="1:14" s="56" customFormat="1" x14ac:dyDescent="0.25">
      <c r="A73" s="83"/>
      <c r="B73" s="34"/>
      <c r="C73" s="144" t="s">
        <v>59</v>
      </c>
      <c r="D73" s="134">
        <v>0</v>
      </c>
      <c r="E73" s="145"/>
      <c r="F73" s="145"/>
      <c r="G73" s="145"/>
      <c r="H73" s="145"/>
      <c r="I73" s="145"/>
      <c r="J73" s="145"/>
      <c r="K73" s="145"/>
      <c r="L73" s="145"/>
      <c r="M73" s="146">
        <f>M72*D73</f>
        <v>0</v>
      </c>
    </row>
    <row r="74" spans="1:14" s="87" customFormat="1" x14ac:dyDescent="0.25">
      <c r="A74" s="83"/>
      <c r="B74" s="83"/>
      <c r="C74" s="147" t="s">
        <v>16</v>
      </c>
      <c r="D74" s="141"/>
      <c r="E74" s="142"/>
      <c r="F74" s="142"/>
      <c r="G74" s="142"/>
      <c r="H74" s="142"/>
      <c r="I74" s="142"/>
      <c r="J74" s="142"/>
      <c r="K74" s="142"/>
      <c r="L74" s="142"/>
      <c r="M74" s="148">
        <f>SUM(M72:M73)</f>
        <v>0</v>
      </c>
    </row>
    <row r="75" spans="1:14" s="56" customFormat="1" x14ac:dyDescent="0.25">
      <c r="A75" s="83"/>
      <c r="B75" s="34"/>
      <c r="C75" s="144" t="s">
        <v>60</v>
      </c>
      <c r="D75" s="134">
        <v>0</v>
      </c>
      <c r="E75" s="145"/>
      <c r="F75" s="145"/>
      <c r="G75" s="145"/>
      <c r="H75" s="145"/>
      <c r="I75" s="145"/>
      <c r="J75" s="145"/>
      <c r="K75" s="145"/>
      <c r="L75" s="145"/>
      <c r="M75" s="146">
        <f>M74*D75</f>
        <v>0</v>
      </c>
    </row>
    <row r="76" spans="1:14" s="87" customFormat="1" x14ac:dyDescent="0.25">
      <c r="A76" s="83"/>
      <c r="B76" s="83"/>
      <c r="C76" s="140" t="s">
        <v>16</v>
      </c>
      <c r="D76" s="141"/>
      <c r="E76" s="142"/>
      <c r="F76" s="142"/>
      <c r="G76" s="142"/>
      <c r="H76" s="142"/>
      <c r="I76" s="142"/>
      <c r="J76" s="142">
        <f>J70</f>
        <v>0</v>
      </c>
      <c r="K76" s="142"/>
      <c r="L76" s="142"/>
      <c r="M76" s="148">
        <f>SUM(M74:M75)</f>
        <v>0</v>
      </c>
    </row>
  </sheetData>
  <autoFilter ref="A11:N77" xr:uid="{00000000-0009-0000-0000-000001000000}"/>
  <mergeCells count="14">
    <mergeCell ref="K8:L8"/>
    <mergeCell ref="M8:M9"/>
    <mergeCell ref="A1:M1"/>
    <mergeCell ref="A2:M2"/>
    <mergeCell ref="A4:M4"/>
    <mergeCell ref="A8:A9"/>
    <mergeCell ref="B8:B9"/>
    <mergeCell ref="C8:C9"/>
    <mergeCell ref="D8:D9"/>
    <mergeCell ref="E8:F8"/>
    <mergeCell ref="G8:H8"/>
    <mergeCell ref="I8:J8"/>
    <mergeCell ref="H5:K5"/>
    <mergeCell ref="H6:K6"/>
  </mergeCells>
  <conditionalFormatting sqref="A67">
    <cfRule type="cellIs" dxfId="12" priority="1" stopIfTrue="1" operator="equal">
      <formula>8223.307275</formula>
    </cfRule>
  </conditionalFormatting>
  <conditionalFormatting sqref="A61:B61 D61:G61 K61:L61">
    <cfRule type="cellIs" dxfId="11" priority="33" stopIfTrue="1" operator="equal">
      <formula>8223.307275</formula>
    </cfRule>
  </conditionalFormatting>
  <conditionalFormatting sqref="B18 F34">
    <cfRule type="cellIs" dxfId="10" priority="65" stopIfTrue="1" operator="equal">
      <formula>8223.307275</formula>
    </cfRule>
  </conditionalFormatting>
  <conditionalFormatting sqref="B35 K35:L35">
    <cfRule type="cellIs" dxfId="9" priority="10" stopIfTrue="1" operator="equal">
      <formula>8223.307275</formula>
    </cfRule>
  </conditionalFormatting>
  <conditionalFormatting sqref="E35:G35">
    <cfRule type="cellIs" dxfId="8" priority="9" stopIfTrue="1" operator="equal">
      <formula>8223.307275</formula>
    </cfRule>
  </conditionalFormatting>
  <conditionalFormatting sqref="F18:G18">
    <cfRule type="cellIs" dxfId="7" priority="68" stopIfTrue="1" operator="equal">
      <formula>8223.307275</formula>
    </cfRule>
  </conditionalFormatting>
  <conditionalFormatting sqref="H29">
    <cfRule type="cellIs" dxfId="6" priority="54" stopIfTrue="1" operator="equal">
      <formula>8223.307275</formula>
    </cfRule>
  </conditionalFormatting>
  <conditionalFormatting sqref="H42:H43">
    <cfRule type="cellIs" dxfId="5" priority="50" stopIfTrue="1" operator="equal">
      <formula>8223.307275</formula>
    </cfRule>
  </conditionalFormatting>
  <conditionalFormatting sqref="H50">
    <cfRule type="cellIs" dxfId="4" priority="42" stopIfTrue="1" operator="equal">
      <formula>8223.307275</formula>
    </cfRule>
  </conditionalFormatting>
  <conditionalFormatting sqref="H54">
    <cfRule type="cellIs" dxfId="3" priority="38" stopIfTrue="1" operator="equal">
      <formula>8223.307275</formula>
    </cfRule>
  </conditionalFormatting>
  <conditionalFormatting sqref="K18:L18">
    <cfRule type="cellIs" dxfId="2" priority="69" stopIfTrue="1" operator="equal">
      <formula>8223.307275</formula>
    </cfRule>
  </conditionalFormatting>
  <pageMargins left="0.2" right="0.2" top="0.5" bottom="0.2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136FE"/>
    <pageSetUpPr fitToPage="1"/>
  </sheetPr>
  <dimension ref="A1:N152"/>
  <sheetViews>
    <sheetView showGridLines="0" zoomScale="80" zoomScaleNormal="80" zoomScaleSheetLayoutView="80" workbookViewId="0">
      <selection activeCell="A3" sqref="A3"/>
    </sheetView>
  </sheetViews>
  <sheetFormatPr defaultColWidth="8.85546875" defaultRowHeight="15" x14ac:dyDescent="0.25"/>
  <cols>
    <col min="1" max="1" width="8.85546875" style="83"/>
    <col min="2" max="2" width="8.42578125" style="34" customWidth="1"/>
    <col min="3" max="3" width="64.85546875" style="34" customWidth="1"/>
    <col min="4" max="4" width="7.7109375" style="133" bestFit="1" customWidth="1"/>
    <col min="5" max="5" width="8.85546875" style="133"/>
    <col min="6" max="6" width="11" style="133" customWidth="1"/>
    <col min="7" max="7" width="10" style="34" customWidth="1"/>
    <col min="8" max="8" width="12.28515625" style="34" customWidth="1"/>
    <col min="9" max="9" width="10.5703125" style="34" customWidth="1"/>
    <col min="10" max="10" width="12.42578125" style="34" customWidth="1"/>
    <col min="11" max="11" width="8.85546875" style="34"/>
    <col min="12" max="12" width="11" style="34" customWidth="1"/>
    <col min="13" max="13" width="12" style="34" customWidth="1"/>
    <col min="14" max="14" width="12.85546875" style="34" customWidth="1"/>
    <col min="15" max="16384" width="8.85546875" style="34"/>
  </cols>
  <sheetData>
    <row r="1" spans="1:13" ht="14.25" x14ac:dyDescent="0.2">
      <c r="A1" s="198" t="s">
        <v>20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ht="14.25" x14ac:dyDescent="0.2">
      <c r="A2" s="198" t="s">
        <v>316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</row>
    <row r="3" spans="1:13" ht="14.25" x14ac:dyDescent="0.2">
      <c r="A3" s="93"/>
      <c r="B3" s="35"/>
      <c r="C3" s="36" t="s">
        <v>113</v>
      </c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14.25" x14ac:dyDescent="0.2">
      <c r="A4" s="199" t="s">
        <v>3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</row>
    <row r="5" spans="1:13" ht="14.25" x14ac:dyDescent="0.2">
      <c r="A5" s="94"/>
      <c r="B5" s="37"/>
      <c r="C5" s="38" t="s">
        <v>4</v>
      </c>
      <c r="D5" s="25"/>
      <c r="E5" s="25"/>
      <c r="F5" s="39"/>
      <c r="G5" s="39"/>
      <c r="H5" s="201" t="s">
        <v>5</v>
      </c>
      <c r="I5" s="201"/>
      <c r="J5" s="201"/>
      <c r="K5" s="201"/>
      <c r="L5" s="40">
        <f>M152/1000</f>
        <v>0</v>
      </c>
      <c r="M5" s="41" t="s">
        <v>6</v>
      </c>
    </row>
    <row r="6" spans="1:13" ht="14.25" x14ac:dyDescent="0.2">
      <c r="A6" s="94"/>
      <c r="B6" s="37"/>
      <c r="C6" s="38"/>
      <c r="D6" s="42"/>
      <c r="E6" s="25"/>
      <c r="F6" s="39"/>
      <c r="G6" s="39"/>
      <c r="H6" s="201" t="s">
        <v>7</v>
      </c>
      <c r="I6" s="201"/>
      <c r="J6" s="201"/>
      <c r="K6" s="201"/>
      <c r="L6" s="43">
        <f>J152/1000</f>
        <v>0</v>
      </c>
      <c r="M6" s="41" t="s">
        <v>6</v>
      </c>
    </row>
    <row r="7" spans="1:13" ht="14.25" x14ac:dyDescent="0.2">
      <c r="A7" s="94"/>
      <c r="B7" s="44"/>
      <c r="C7" s="44"/>
      <c r="D7" s="45"/>
      <c r="E7" s="117"/>
      <c r="F7" s="117"/>
      <c r="G7" s="46"/>
      <c r="H7" s="46"/>
      <c r="I7" s="46"/>
      <c r="J7" s="46"/>
      <c r="K7" s="46"/>
      <c r="L7" s="46"/>
      <c r="M7" s="46"/>
    </row>
    <row r="8" spans="1:13" ht="29.45" customHeight="1" x14ac:dyDescent="0.2">
      <c r="A8" s="200" t="s">
        <v>8</v>
      </c>
      <c r="B8" s="195" t="s">
        <v>9</v>
      </c>
      <c r="C8" s="195" t="s">
        <v>10</v>
      </c>
      <c r="D8" s="195" t="s">
        <v>11</v>
      </c>
      <c r="E8" s="195" t="s">
        <v>12</v>
      </c>
      <c r="F8" s="195"/>
      <c r="G8" s="195" t="s">
        <v>13</v>
      </c>
      <c r="H8" s="195"/>
      <c r="I8" s="195" t="s">
        <v>14</v>
      </c>
      <c r="J8" s="195"/>
      <c r="K8" s="195" t="s">
        <v>15</v>
      </c>
      <c r="L8" s="195"/>
      <c r="M8" s="202" t="s">
        <v>16</v>
      </c>
    </row>
    <row r="9" spans="1:13" ht="14.25" x14ac:dyDescent="0.2">
      <c r="A9" s="200"/>
      <c r="B9" s="195"/>
      <c r="C9" s="195"/>
      <c r="D9" s="195"/>
      <c r="E9" s="80" t="s">
        <v>17</v>
      </c>
      <c r="F9" s="80" t="s">
        <v>18</v>
      </c>
      <c r="G9" s="80" t="s">
        <v>17</v>
      </c>
      <c r="H9" s="80" t="s">
        <v>18</v>
      </c>
      <c r="I9" s="80" t="s">
        <v>17</v>
      </c>
      <c r="J9" s="80" t="s">
        <v>18</v>
      </c>
      <c r="K9" s="80" t="s">
        <v>17</v>
      </c>
      <c r="L9" s="80" t="s">
        <v>18</v>
      </c>
      <c r="M9" s="202"/>
    </row>
    <row r="10" spans="1:13" ht="14.25" x14ac:dyDescent="0.2">
      <c r="A10" s="95">
        <v>1</v>
      </c>
      <c r="B10" s="80">
        <v>2</v>
      </c>
      <c r="C10" s="80">
        <v>3</v>
      </c>
      <c r="D10" s="80">
        <v>4</v>
      </c>
      <c r="E10" s="80">
        <v>5</v>
      </c>
      <c r="F10" s="80">
        <v>6</v>
      </c>
      <c r="G10" s="80">
        <v>7</v>
      </c>
      <c r="H10" s="80">
        <v>8</v>
      </c>
      <c r="I10" s="80">
        <v>9</v>
      </c>
      <c r="J10" s="80">
        <v>10</v>
      </c>
      <c r="K10" s="80">
        <v>11</v>
      </c>
      <c r="L10" s="80">
        <v>12</v>
      </c>
      <c r="M10" s="80">
        <v>13</v>
      </c>
    </row>
    <row r="11" spans="1:13" s="66" customFormat="1" ht="12.75" x14ac:dyDescent="0.25">
      <c r="A11" s="102">
        <v>1</v>
      </c>
      <c r="B11" s="65"/>
      <c r="C11" s="78" t="s">
        <v>115</v>
      </c>
      <c r="D11" s="65"/>
      <c r="E11" s="24"/>
      <c r="F11" s="24"/>
      <c r="G11" s="27"/>
      <c r="H11" s="27"/>
      <c r="I11" s="27"/>
      <c r="J11" s="27"/>
      <c r="K11" s="27"/>
      <c r="L11" s="27"/>
      <c r="M11" s="27"/>
    </row>
    <row r="12" spans="1:13" s="66" customFormat="1" ht="12.75" x14ac:dyDescent="0.25">
      <c r="A12" s="102">
        <f>A11+0.1</f>
        <v>1.1000000000000001</v>
      </c>
      <c r="B12" s="67"/>
      <c r="C12" s="106" t="s">
        <v>117</v>
      </c>
      <c r="D12" s="92" t="s">
        <v>1</v>
      </c>
      <c r="E12" s="90"/>
      <c r="F12" s="90">
        <v>355.10999999999996</v>
      </c>
      <c r="G12" s="27"/>
      <c r="H12" s="27"/>
      <c r="I12" s="27"/>
      <c r="J12" s="27"/>
      <c r="K12" s="27"/>
      <c r="L12" s="27"/>
      <c r="M12" s="27"/>
    </row>
    <row r="13" spans="1:13" s="66" customFormat="1" ht="12.75" x14ac:dyDescent="0.25">
      <c r="A13" s="102">
        <f t="shared" ref="A13:A54" si="0">A12+0.1</f>
        <v>1.2000000000000002</v>
      </c>
      <c r="B13" s="67"/>
      <c r="C13" s="106" t="s">
        <v>116</v>
      </c>
      <c r="D13" s="92" t="s">
        <v>2</v>
      </c>
      <c r="E13" s="90"/>
      <c r="F13" s="90">
        <v>0.39895961538461533</v>
      </c>
      <c r="G13" s="27"/>
      <c r="H13" s="27"/>
      <c r="I13" s="27"/>
      <c r="J13" s="27"/>
      <c r="K13" s="27"/>
      <c r="L13" s="27"/>
      <c r="M13" s="27"/>
    </row>
    <row r="14" spans="1:13" s="66" customFormat="1" ht="12.75" x14ac:dyDescent="0.25">
      <c r="A14" s="102">
        <f t="shared" si="0"/>
        <v>1.3000000000000003</v>
      </c>
      <c r="B14" s="67"/>
      <c r="C14" s="106" t="s">
        <v>119</v>
      </c>
      <c r="D14" s="92" t="s">
        <v>1</v>
      </c>
      <c r="E14" s="90"/>
      <c r="F14" s="90">
        <v>484.952</v>
      </c>
      <c r="G14" s="27"/>
      <c r="H14" s="27"/>
      <c r="I14" s="27"/>
      <c r="J14" s="27"/>
      <c r="K14" s="27"/>
      <c r="L14" s="27"/>
      <c r="M14" s="27"/>
    </row>
    <row r="15" spans="1:13" s="66" customFormat="1" ht="12.75" x14ac:dyDescent="0.25">
      <c r="A15" s="102">
        <f t="shared" si="0"/>
        <v>1.4000000000000004</v>
      </c>
      <c r="B15" s="67"/>
      <c r="C15" s="106" t="s">
        <v>118</v>
      </c>
      <c r="D15" s="92" t="s">
        <v>2</v>
      </c>
      <c r="E15" s="90"/>
      <c r="F15" s="90">
        <v>0.51759299999999997</v>
      </c>
      <c r="G15" s="27"/>
      <c r="H15" s="27"/>
      <c r="I15" s="27"/>
      <c r="J15" s="27"/>
      <c r="K15" s="27"/>
      <c r="L15" s="27"/>
      <c r="M15" s="27"/>
    </row>
    <row r="16" spans="1:13" s="66" customFormat="1" ht="12.75" x14ac:dyDescent="0.25">
      <c r="A16" s="102">
        <f t="shared" si="0"/>
        <v>1.5000000000000004</v>
      </c>
      <c r="B16" s="118"/>
      <c r="C16" s="107" t="s">
        <v>120</v>
      </c>
      <c r="D16" s="92" t="s">
        <v>1</v>
      </c>
      <c r="E16" s="90"/>
      <c r="F16" s="90">
        <v>186.49439999999996</v>
      </c>
      <c r="G16" s="32"/>
      <c r="H16" s="32"/>
      <c r="I16" s="32"/>
      <c r="J16" s="32"/>
      <c r="K16" s="32"/>
      <c r="L16" s="32"/>
      <c r="M16" s="32"/>
    </row>
    <row r="17" spans="1:13" s="66" customFormat="1" ht="12.75" x14ac:dyDescent="0.25">
      <c r="A17" s="102">
        <f t="shared" si="0"/>
        <v>1.6000000000000005</v>
      </c>
      <c r="B17" s="67"/>
      <c r="C17" s="106" t="s">
        <v>281</v>
      </c>
      <c r="D17" s="92" t="s">
        <v>2</v>
      </c>
      <c r="E17" s="90"/>
      <c r="F17" s="90">
        <v>0.16719940246153842</v>
      </c>
      <c r="G17" s="27"/>
      <c r="H17" s="27"/>
      <c r="I17" s="27"/>
      <c r="J17" s="27"/>
      <c r="K17" s="27"/>
      <c r="L17" s="27"/>
      <c r="M17" s="27"/>
    </row>
    <row r="18" spans="1:13" s="66" customFormat="1" ht="12.75" x14ac:dyDescent="0.25">
      <c r="A18" s="102">
        <f t="shared" si="0"/>
        <v>1.7000000000000006</v>
      </c>
      <c r="B18" s="60"/>
      <c r="C18" s="106" t="s">
        <v>172</v>
      </c>
      <c r="D18" s="92" t="s">
        <v>0</v>
      </c>
      <c r="E18" s="90"/>
      <c r="F18" s="90">
        <v>1.6000000000000003</v>
      </c>
      <c r="G18" s="27"/>
      <c r="H18" s="27"/>
      <c r="I18" s="27"/>
      <c r="J18" s="27"/>
      <c r="K18" s="27"/>
      <c r="L18" s="27"/>
      <c r="M18" s="27"/>
    </row>
    <row r="19" spans="1:13" s="66" customFormat="1" ht="12.75" x14ac:dyDescent="0.25">
      <c r="A19" s="102">
        <f t="shared" si="0"/>
        <v>1.8000000000000007</v>
      </c>
      <c r="B19" s="60"/>
      <c r="C19" s="106" t="s">
        <v>171</v>
      </c>
      <c r="D19" s="92" t="s">
        <v>0</v>
      </c>
      <c r="E19" s="90"/>
      <c r="F19" s="90">
        <v>0.17200000000000001</v>
      </c>
      <c r="G19" s="27"/>
      <c r="H19" s="27"/>
      <c r="I19" s="27"/>
      <c r="J19" s="27"/>
      <c r="K19" s="27"/>
      <c r="L19" s="27"/>
      <c r="M19" s="27"/>
    </row>
    <row r="20" spans="1:13" s="39" customFormat="1" ht="12.75" x14ac:dyDescent="0.25">
      <c r="A20" s="95">
        <v>2</v>
      </c>
      <c r="B20" s="60"/>
      <c r="C20" s="78" t="s">
        <v>127</v>
      </c>
      <c r="D20" s="60"/>
      <c r="E20" s="24"/>
      <c r="F20" s="24"/>
      <c r="G20" s="27"/>
      <c r="H20" s="27"/>
      <c r="I20" s="27"/>
      <c r="J20" s="27"/>
      <c r="K20" s="27"/>
      <c r="L20" s="27"/>
      <c r="M20" s="27"/>
    </row>
    <row r="21" spans="1:13" s="66" customFormat="1" ht="51" x14ac:dyDescent="0.25">
      <c r="A21" s="102">
        <f t="shared" si="0"/>
        <v>2.1</v>
      </c>
      <c r="B21" s="65"/>
      <c r="C21" s="106" t="s">
        <v>210</v>
      </c>
      <c r="D21" s="92" t="s">
        <v>1</v>
      </c>
      <c r="E21" s="90"/>
      <c r="F21" s="90">
        <v>398.8</v>
      </c>
      <c r="G21" s="27"/>
      <c r="H21" s="27"/>
      <c r="I21" s="27"/>
      <c r="J21" s="27"/>
      <c r="K21" s="27"/>
      <c r="L21" s="27"/>
      <c r="M21" s="27"/>
    </row>
    <row r="22" spans="1:13" s="66" customFormat="1" ht="12.75" x14ac:dyDescent="0.25">
      <c r="A22" s="102" t="s">
        <v>282</v>
      </c>
      <c r="B22" s="67"/>
      <c r="C22" s="106" t="s">
        <v>122</v>
      </c>
      <c r="D22" s="92" t="s">
        <v>1</v>
      </c>
      <c r="E22" s="90"/>
      <c r="F22" s="90">
        <v>398.8</v>
      </c>
      <c r="G22" s="27"/>
      <c r="H22" s="27"/>
      <c r="I22" s="27"/>
      <c r="J22" s="27"/>
      <c r="K22" s="27"/>
      <c r="L22" s="27"/>
      <c r="M22" s="27"/>
    </row>
    <row r="23" spans="1:13" s="56" customFormat="1" ht="12.75" x14ac:dyDescent="0.25">
      <c r="A23" s="102" t="s">
        <v>283</v>
      </c>
      <c r="B23" s="57"/>
      <c r="C23" s="88" t="s">
        <v>123</v>
      </c>
      <c r="D23" s="89" t="s">
        <v>1</v>
      </c>
      <c r="E23" s="90"/>
      <c r="F23" s="90">
        <v>398.8</v>
      </c>
      <c r="G23" s="27"/>
      <c r="H23" s="27"/>
      <c r="I23" s="27"/>
      <c r="J23" s="27"/>
      <c r="K23" s="27"/>
      <c r="L23" s="27"/>
      <c r="M23" s="27"/>
    </row>
    <row r="24" spans="1:13" s="66" customFormat="1" ht="12.75" x14ac:dyDescent="0.25">
      <c r="A24" s="102" t="s">
        <v>284</v>
      </c>
      <c r="B24" s="67"/>
      <c r="C24" s="106" t="s">
        <v>211</v>
      </c>
      <c r="D24" s="92" t="s">
        <v>0</v>
      </c>
      <c r="E24" s="90"/>
      <c r="F24" s="90">
        <v>59.82</v>
      </c>
      <c r="G24" s="27"/>
      <c r="H24" s="27"/>
      <c r="I24" s="27"/>
      <c r="J24" s="27"/>
      <c r="K24" s="27"/>
      <c r="L24" s="27"/>
      <c r="M24" s="27"/>
    </row>
    <row r="25" spans="1:13" s="66" customFormat="1" ht="12.75" x14ac:dyDescent="0.25">
      <c r="A25" s="102" t="s">
        <v>285</v>
      </c>
      <c r="B25" s="120"/>
      <c r="C25" s="159" t="s">
        <v>124</v>
      </c>
      <c r="D25" s="160" t="s">
        <v>1</v>
      </c>
      <c r="E25" s="90"/>
      <c r="F25" s="90">
        <v>398.8</v>
      </c>
      <c r="G25" s="28"/>
      <c r="H25" s="28"/>
      <c r="I25" s="28"/>
      <c r="J25" s="28"/>
      <c r="K25" s="28"/>
      <c r="L25" s="28"/>
      <c r="M25" s="28"/>
    </row>
    <row r="26" spans="1:13" s="56" customFormat="1" ht="12.75" x14ac:dyDescent="0.25">
      <c r="A26" s="102" t="s">
        <v>286</v>
      </c>
      <c r="B26" s="54"/>
      <c r="C26" s="159" t="s">
        <v>125</v>
      </c>
      <c r="D26" s="89" t="s">
        <v>2</v>
      </c>
      <c r="E26" s="90"/>
      <c r="F26" s="90">
        <v>0.82575528000000009</v>
      </c>
      <c r="G26" s="27"/>
      <c r="H26" s="27"/>
      <c r="I26" s="27"/>
      <c r="J26" s="27"/>
      <c r="K26" s="27"/>
      <c r="L26" s="27"/>
      <c r="M26" s="27"/>
    </row>
    <row r="27" spans="1:13" s="66" customFormat="1" ht="25.5" x14ac:dyDescent="0.25">
      <c r="A27" s="102" t="s">
        <v>287</v>
      </c>
      <c r="B27" s="67"/>
      <c r="C27" s="107" t="s">
        <v>126</v>
      </c>
      <c r="D27" s="92" t="s">
        <v>1</v>
      </c>
      <c r="E27" s="90"/>
      <c r="F27" s="108">
        <v>423.86500000000001</v>
      </c>
      <c r="G27" s="28"/>
      <c r="H27" s="28"/>
      <c r="I27" s="28"/>
      <c r="J27" s="28"/>
      <c r="K27" s="28"/>
      <c r="L27" s="28"/>
      <c r="M27" s="28"/>
    </row>
    <row r="28" spans="1:13" s="66" customFormat="1" ht="12.75" x14ac:dyDescent="0.25">
      <c r="A28" s="102">
        <f>A21+0.1</f>
        <v>2.2000000000000002</v>
      </c>
      <c r="B28" s="121"/>
      <c r="C28" s="107" t="s">
        <v>128</v>
      </c>
      <c r="D28" s="92" t="s">
        <v>19</v>
      </c>
      <c r="E28" s="90"/>
      <c r="F28" s="90">
        <v>83.55</v>
      </c>
      <c r="G28" s="28"/>
      <c r="H28" s="27"/>
      <c r="I28" s="28"/>
      <c r="J28" s="28"/>
      <c r="K28" s="28"/>
      <c r="L28" s="28"/>
      <c r="M28" s="27"/>
    </row>
    <row r="29" spans="1:13" s="56" customFormat="1" ht="12.75" x14ac:dyDescent="0.25">
      <c r="A29" s="102">
        <f t="shared" si="0"/>
        <v>2.3000000000000003</v>
      </c>
      <c r="B29" s="57"/>
      <c r="C29" s="88" t="s">
        <v>212</v>
      </c>
      <c r="D29" s="89" t="s">
        <v>19</v>
      </c>
      <c r="E29" s="90"/>
      <c r="F29" s="90">
        <v>20</v>
      </c>
      <c r="G29" s="27"/>
      <c r="H29" s="27"/>
      <c r="I29" s="27"/>
      <c r="J29" s="27"/>
      <c r="K29" s="27"/>
      <c r="L29" s="27"/>
      <c r="M29" s="27"/>
    </row>
    <row r="30" spans="1:13" s="66" customFormat="1" ht="51" x14ac:dyDescent="0.25">
      <c r="A30" s="171">
        <f t="shared" si="0"/>
        <v>2.4000000000000004</v>
      </c>
      <c r="B30" s="65"/>
      <c r="C30" s="106" t="s">
        <v>209</v>
      </c>
      <c r="D30" s="92" t="s">
        <v>1</v>
      </c>
      <c r="E30" s="90"/>
      <c r="F30" s="90">
        <v>4.8499999999999996</v>
      </c>
      <c r="G30" s="27"/>
      <c r="H30" s="27"/>
      <c r="I30" s="27"/>
      <c r="J30" s="27"/>
      <c r="K30" s="27"/>
      <c r="L30" s="27"/>
      <c r="M30" s="27"/>
    </row>
    <row r="31" spans="1:13" s="56" customFormat="1" ht="12.75" x14ac:dyDescent="0.25">
      <c r="A31" s="102" t="s">
        <v>288</v>
      </c>
      <c r="B31" s="57"/>
      <c r="C31" s="88" t="s">
        <v>129</v>
      </c>
      <c r="D31" s="89" t="s">
        <v>1</v>
      </c>
      <c r="E31" s="90"/>
      <c r="F31" s="90">
        <v>4.8499999999999996</v>
      </c>
      <c r="G31" s="27"/>
      <c r="H31" s="27"/>
      <c r="I31" s="27"/>
      <c r="J31" s="27"/>
      <c r="K31" s="27"/>
      <c r="L31" s="27"/>
      <c r="M31" s="27"/>
    </row>
    <row r="32" spans="1:13" s="66" customFormat="1" ht="12.75" x14ac:dyDescent="0.25">
      <c r="A32" s="102" t="s">
        <v>289</v>
      </c>
      <c r="B32" s="67"/>
      <c r="C32" s="106" t="s">
        <v>130</v>
      </c>
      <c r="D32" s="92" t="s">
        <v>0</v>
      </c>
      <c r="E32" s="90"/>
      <c r="F32" s="90">
        <v>0.24249999999999999</v>
      </c>
      <c r="G32" s="27"/>
      <c r="H32" s="27"/>
      <c r="I32" s="27"/>
      <c r="J32" s="27"/>
      <c r="K32" s="27"/>
      <c r="L32" s="27"/>
      <c r="M32" s="27"/>
    </row>
    <row r="33" spans="1:14" s="66" customFormat="1" ht="12.75" x14ac:dyDescent="0.25">
      <c r="A33" s="102" t="s">
        <v>290</v>
      </c>
      <c r="B33" s="120"/>
      <c r="C33" s="159" t="s">
        <v>124</v>
      </c>
      <c r="D33" s="160" t="s">
        <v>1</v>
      </c>
      <c r="E33" s="90"/>
      <c r="F33" s="90">
        <v>4.8499999999999996</v>
      </c>
      <c r="G33" s="28"/>
      <c r="H33" s="28"/>
      <c r="I33" s="28"/>
      <c r="J33" s="28"/>
      <c r="K33" s="28"/>
      <c r="L33" s="28"/>
      <c r="M33" s="28"/>
    </row>
    <row r="34" spans="1:14" s="66" customFormat="1" ht="25.5" x14ac:dyDescent="0.25">
      <c r="A34" s="102" t="s">
        <v>291</v>
      </c>
      <c r="B34" s="67"/>
      <c r="C34" s="107" t="s">
        <v>131</v>
      </c>
      <c r="D34" s="92" t="s">
        <v>1</v>
      </c>
      <c r="E34" s="90"/>
      <c r="F34" s="108">
        <v>6.91</v>
      </c>
      <c r="G34" s="28"/>
      <c r="H34" s="28"/>
      <c r="I34" s="28"/>
      <c r="J34" s="28"/>
      <c r="K34" s="28"/>
      <c r="L34" s="28"/>
      <c r="M34" s="28"/>
    </row>
    <row r="35" spans="1:14" s="66" customFormat="1" ht="25.5" x14ac:dyDescent="0.25">
      <c r="A35" s="171">
        <f>A30+0.1</f>
        <v>2.5000000000000004</v>
      </c>
      <c r="B35" s="121"/>
      <c r="C35" s="107" t="s">
        <v>132</v>
      </c>
      <c r="D35" s="92" t="s">
        <v>19</v>
      </c>
      <c r="E35" s="90"/>
      <c r="F35" s="90">
        <v>10.3</v>
      </c>
      <c r="G35" s="28"/>
      <c r="H35" s="27"/>
      <c r="I35" s="28"/>
      <c r="J35" s="28"/>
      <c r="K35" s="28"/>
      <c r="L35" s="28"/>
      <c r="M35" s="27"/>
    </row>
    <row r="36" spans="1:14" s="66" customFormat="1" ht="12.75" x14ac:dyDescent="0.25">
      <c r="A36" s="102">
        <v>3</v>
      </c>
      <c r="B36" s="65"/>
      <c r="C36" s="78" t="s">
        <v>133</v>
      </c>
      <c r="D36" s="65"/>
      <c r="E36" s="24"/>
      <c r="F36" s="24"/>
      <c r="G36" s="27"/>
      <c r="H36" s="27"/>
      <c r="I36" s="27"/>
      <c r="J36" s="27"/>
      <c r="K36" s="27"/>
      <c r="L36" s="27"/>
      <c r="M36" s="27"/>
    </row>
    <row r="37" spans="1:14" s="66" customFormat="1" ht="12.75" x14ac:dyDescent="0.25">
      <c r="A37" s="102">
        <f t="shared" si="0"/>
        <v>3.1</v>
      </c>
      <c r="B37" s="67"/>
      <c r="C37" s="106" t="s">
        <v>167</v>
      </c>
      <c r="D37" s="92" t="s">
        <v>1</v>
      </c>
      <c r="E37" s="90"/>
      <c r="F37" s="90">
        <v>293.2</v>
      </c>
      <c r="G37" s="27"/>
      <c r="H37" s="27"/>
      <c r="I37" s="27"/>
      <c r="J37" s="27"/>
      <c r="K37" s="27"/>
      <c r="L37" s="27"/>
      <c r="M37" s="27"/>
      <c r="N37" s="29"/>
    </row>
    <row r="38" spans="1:14" s="66" customFormat="1" ht="12.75" x14ac:dyDescent="0.25">
      <c r="A38" s="102">
        <f t="shared" si="0"/>
        <v>3.2</v>
      </c>
      <c r="B38" s="67"/>
      <c r="C38" s="106" t="s">
        <v>168</v>
      </c>
      <c r="D38" s="92" t="s">
        <v>1</v>
      </c>
      <c r="E38" s="90"/>
      <c r="F38" s="90">
        <v>47.76</v>
      </c>
      <c r="G38" s="27"/>
      <c r="H38" s="27"/>
      <c r="I38" s="27"/>
      <c r="J38" s="27"/>
      <c r="K38" s="27"/>
      <c r="L38" s="27"/>
      <c r="M38" s="27"/>
      <c r="N38" s="29"/>
    </row>
    <row r="39" spans="1:14" s="66" customFormat="1" ht="12.75" x14ac:dyDescent="0.25">
      <c r="A39" s="102">
        <v>4</v>
      </c>
      <c r="B39" s="65"/>
      <c r="C39" s="78" t="s">
        <v>45</v>
      </c>
      <c r="D39" s="65"/>
      <c r="E39" s="24"/>
      <c r="F39" s="24"/>
      <c r="G39" s="27"/>
      <c r="H39" s="27"/>
      <c r="I39" s="27"/>
      <c r="J39" s="27"/>
      <c r="K39" s="27"/>
      <c r="L39" s="27"/>
      <c r="M39" s="27"/>
    </row>
    <row r="40" spans="1:14" s="66" customFormat="1" ht="25.5" x14ac:dyDescent="0.25">
      <c r="A40" s="102">
        <f t="shared" si="0"/>
        <v>4.0999999999999996</v>
      </c>
      <c r="B40" s="67"/>
      <c r="C40" s="106" t="s">
        <v>213</v>
      </c>
      <c r="D40" s="92" t="s">
        <v>1</v>
      </c>
      <c r="E40" s="90"/>
      <c r="F40" s="108">
        <v>17.600000000000001</v>
      </c>
      <c r="G40" s="27"/>
      <c r="H40" s="27"/>
      <c r="I40" s="27"/>
      <c r="J40" s="27"/>
      <c r="K40" s="27"/>
      <c r="L40" s="27"/>
      <c r="M40" s="27"/>
      <c r="N40" s="29"/>
    </row>
    <row r="41" spans="1:14" s="66" customFormat="1" ht="25.5" x14ac:dyDescent="0.25">
      <c r="A41" s="102">
        <f t="shared" si="0"/>
        <v>4.1999999999999993</v>
      </c>
      <c r="B41" s="67"/>
      <c r="C41" s="106" t="s">
        <v>169</v>
      </c>
      <c r="D41" s="92" t="s">
        <v>1</v>
      </c>
      <c r="E41" s="90"/>
      <c r="F41" s="108">
        <v>15.400000000000002</v>
      </c>
      <c r="G41" s="27"/>
      <c r="H41" s="27"/>
      <c r="I41" s="27"/>
      <c r="J41" s="27"/>
      <c r="K41" s="27"/>
      <c r="L41" s="27"/>
      <c r="M41" s="27"/>
      <c r="N41" s="29"/>
    </row>
    <row r="42" spans="1:14" s="56" customFormat="1" ht="25.5" x14ac:dyDescent="0.25">
      <c r="A42" s="102">
        <f t="shared" si="0"/>
        <v>4.2999999999999989</v>
      </c>
      <c r="B42" s="57"/>
      <c r="C42" s="88" t="s">
        <v>214</v>
      </c>
      <c r="D42" s="89" t="s">
        <v>1</v>
      </c>
      <c r="E42" s="90"/>
      <c r="F42" s="108">
        <v>18.04</v>
      </c>
      <c r="G42" s="27"/>
      <c r="H42" s="27"/>
      <c r="I42" s="27"/>
      <c r="J42" s="27"/>
      <c r="K42" s="27"/>
      <c r="L42" s="27"/>
      <c r="M42" s="27"/>
      <c r="N42" s="62"/>
    </row>
    <row r="43" spans="1:14" s="56" customFormat="1" ht="25.5" x14ac:dyDescent="0.25">
      <c r="A43" s="102">
        <f t="shared" si="0"/>
        <v>4.3999999999999986</v>
      </c>
      <c r="B43" s="57"/>
      <c r="C43" s="88" t="s">
        <v>215</v>
      </c>
      <c r="D43" s="89" t="s">
        <v>1</v>
      </c>
      <c r="E43" s="90"/>
      <c r="F43" s="108">
        <v>19.8</v>
      </c>
      <c r="G43" s="27"/>
      <c r="H43" s="27"/>
      <c r="I43" s="27"/>
      <c r="J43" s="27"/>
      <c r="K43" s="27"/>
      <c r="L43" s="27"/>
      <c r="M43" s="27"/>
      <c r="N43" s="62"/>
    </row>
    <row r="44" spans="1:14" s="56" customFormat="1" ht="12.75" x14ac:dyDescent="0.25">
      <c r="A44" s="102">
        <f t="shared" si="0"/>
        <v>4.4999999999999982</v>
      </c>
      <c r="B44" s="57"/>
      <c r="C44" s="88" t="s">
        <v>170</v>
      </c>
      <c r="D44" s="89" t="s">
        <v>1</v>
      </c>
      <c r="E44" s="90"/>
      <c r="F44" s="108">
        <v>2.2000000000000002</v>
      </c>
      <c r="G44" s="27"/>
      <c r="H44" s="27"/>
      <c r="I44" s="27"/>
      <c r="J44" s="27"/>
      <c r="K44" s="27"/>
      <c r="L44" s="27"/>
      <c r="M44" s="27"/>
      <c r="N44" s="62"/>
    </row>
    <row r="45" spans="1:14" s="66" customFormat="1" ht="12.75" x14ac:dyDescent="0.25">
      <c r="A45" s="102">
        <v>5</v>
      </c>
      <c r="B45" s="65"/>
      <c r="C45" s="78" t="s">
        <v>292</v>
      </c>
      <c r="D45" s="65"/>
      <c r="E45" s="24"/>
      <c r="F45" s="24"/>
      <c r="G45" s="27"/>
      <c r="H45" s="27"/>
      <c r="I45" s="27"/>
      <c r="J45" s="27"/>
      <c r="K45" s="27"/>
      <c r="L45" s="27"/>
      <c r="M45" s="27"/>
    </row>
    <row r="46" spans="1:14" s="66" customFormat="1" ht="25.5" x14ac:dyDescent="0.25">
      <c r="A46" s="102">
        <f t="shared" si="0"/>
        <v>5.0999999999999996</v>
      </c>
      <c r="B46" s="120"/>
      <c r="C46" s="159" t="s">
        <v>134</v>
      </c>
      <c r="D46" s="160" t="s">
        <v>1</v>
      </c>
      <c r="E46" s="90"/>
      <c r="F46" s="90">
        <v>39.591999999999999</v>
      </c>
      <c r="G46" s="28"/>
      <c r="H46" s="28"/>
      <c r="I46" s="28"/>
      <c r="J46" s="28"/>
      <c r="K46" s="28"/>
      <c r="L46" s="28"/>
      <c r="M46" s="28"/>
      <c r="N46" s="33"/>
    </row>
    <row r="47" spans="1:14" s="66" customFormat="1" ht="38.25" x14ac:dyDescent="0.25">
      <c r="A47" s="102">
        <f t="shared" si="0"/>
        <v>5.1999999999999993</v>
      </c>
      <c r="B47" s="67"/>
      <c r="C47" s="106" t="s">
        <v>135</v>
      </c>
      <c r="D47" s="92" t="s">
        <v>1</v>
      </c>
      <c r="E47" s="90"/>
      <c r="F47" s="90">
        <v>63.820399999999992</v>
      </c>
      <c r="G47" s="27"/>
      <c r="H47" s="27"/>
      <c r="I47" s="27"/>
      <c r="J47" s="27"/>
      <c r="K47" s="27"/>
      <c r="L47" s="27"/>
      <c r="M47" s="27"/>
    </row>
    <row r="48" spans="1:14" s="66" customFormat="1" ht="25.5" x14ac:dyDescent="0.25">
      <c r="A48" s="102">
        <f t="shared" si="0"/>
        <v>5.2999999999999989</v>
      </c>
      <c r="B48" s="67"/>
      <c r="C48" s="106" t="s">
        <v>136</v>
      </c>
      <c r="D48" s="92" t="s">
        <v>1</v>
      </c>
      <c r="E48" s="90"/>
      <c r="F48" s="90">
        <v>64.2</v>
      </c>
      <c r="G48" s="27"/>
      <c r="H48" s="27"/>
      <c r="I48" s="27"/>
      <c r="J48" s="27"/>
      <c r="K48" s="27"/>
      <c r="L48" s="27"/>
      <c r="M48" s="27"/>
    </row>
    <row r="49" spans="1:14" s="66" customFormat="1" ht="25.5" x14ac:dyDescent="0.25">
      <c r="A49" s="102">
        <f t="shared" si="0"/>
        <v>5.3999999999999986</v>
      </c>
      <c r="B49" s="67"/>
      <c r="C49" s="106" t="s">
        <v>137</v>
      </c>
      <c r="D49" s="92" t="s">
        <v>1</v>
      </c>
      <c r="E49" s="90"/>
      <c r="F49" s="90">
        <v>237.54300000000001</v>
      </c>
      <c r="G49" s="27"/>
      <c r="H49" s="27"/>
      <c r="I49" s="27"/>
      <c r="J49" s="27"/>
      <c r="K49" s="27"/>
      <c r="L49" s="27"/>
      <c r="M49" s="27"/>
      <c r="N49" s="33"/>
    </row>
    <row r="50" spans="1:14" s="66" customFormat="1" ht="25.5" x14ac:dyDescent="0.25">
      <c r="A50" s="102">
        <f t="shared" si="0"/>
        <v>5.4999999999999982</v>
      </c>
      <c r="B50" s="67"/>
      <c r="C50" s="106" t="s">
        <v>138</v>
      </c>
      <c r="D50" s="92" t="s">
        <v>1</v>
      </c>
      <c r="E50" s="90"/>
      <c r="F50" s="90">
        <v>90.88</v>
      </c>
      <c r="G50" s="27"/>
      <c r="H50" s="27"/>
      <c r="I50" s="27"/>
      <c r="J50" s="27"/>
      <c r="K50" s="27"/>
      <c r="L50" s="27"/>
      <c r="M50" s="27"/>
      <c r="N50" s="33"/>
    </row>
    <row r="51" spans="1:14" s="66" customFormat="1" ht="25.5" x14ac:dyDescent="0.25">
      <c r="A51" s="102">
        <f t="shared" si="0"/>
        <v>5.5999999999999979</v>
      </c>
      <c r="B51" s="65"/>
      <c r="C51" s="106" t="s">
        <v>139</v>
      </c>
      <c r="D51" s="92" t="s">
        <v>19</v>
      </c>
      <c r="E51" s="90"/>
      <c r="F51" s="90">
        <v>81</v>
      </c>
      <c r="G51" s="27"/>
      <c r="H51" s="27"/>
      <c r="I51" s="27"/>
      <c r="J51" s="27"/>
      <c r="K51" s="27"/>
      <c r="L51" s="27"/>
      <c r="M51" s="27"/>
      <c r="N51" s="33"/>
    </row>
    <row r="52" spans="1:14" s="66" customFormat="1" ht="38.25" x14ac:dyDescent="0.25">
      <c r="A52" s="102">
        <f t="shared" si="0"/>
        <v>5.6999999999999975</v>
      </c>
      <c r="B52" s="67"/>
      <c r="C52" s="106" t="s">
        <v>140</v>
      </c>
      <c r="D52" s="92" t="s">
        <v>1</v>
      </c>
      <c r="E52" s="90"/>
      <c r="F52" s="90">
        <v>336.52300000000002</v>
      </c>
      <c r="G52" s="27"/>
      <c r="H52" s="27"/>
      <c r="I52" s="27"/>
      <c r="J52" s="27"/>
      <c r="K52" s="27"/>
      <c r="L52" s="27"/>
      <c r="M52" s="27"/>
    </row>
    <row r="53" spans="1:14" s="66" customFormat="1" ht="25.5" x14ac:dyDescent="0.25">
      <c r="A53" s="102">
        <f t="shared" si="0"/>
        <v>5.7999999999999972</v>
      </c>
      <c r="B53" s="67"/>
      <c r="C53" s="106" t="s">
        <v>141</v>
      </c>
      <c r="D53" s="92" t="s">
        <v>1</v>
      </c>
      <c r="E53" s="90"/>
      <c r="F53" s="90">
        <v>7.4399999999999995</v>
      </c>
      <c r="G53" s="27"/>
      <c r="H53" s="27"/>
      <c r="I53" s="27"/>
      <c r="J53" s="27"/>
      <c r="K53" s="27"/>
      <c r="L53" s="27"/>
      <c r="M53" s="27"/>
    </row>
    <row r="54" spans="1:14" s="66" customFormat="1" ht="25.5" x14ac:dyDescent="0.25">
      <c r="A54" s="102">
        <f t="shared" si="0"/>
        <v>5.8999999999999968</v>
      </c>
      <c r="B54" s="67"/>
      <c r="C54" s="106" t="s">
        <v>142</v>
      </c>
      <c r="D54" s="92" t="s">
        <v>1</v>
      </c>
      <c r="E54" s="90"/>
      <c r="F54" s="90">
        <v>7.4399999999999995</v>
      </c>
      <c r="G54" s="27"/>
      <c r="H54" s="27"/>
      <c r="I54" s="27"/>
      <c r="J54" s="27"/>
      <c r="K54" s="27"/>
      <c r="L54" s="27"/>
      <c r="M54" s="27"/>
    </row>
    <row r="55" spans="1:14" s="124" customFormat="1" ht="25.5" x14ac:dyDescent="0.25">
      <c r="A55" s="191">
        <v>5.0999999999999996</v>
      </c>
      <c r="B55" s="67"/>
      <c r="C55" s="106" t="s">
        <v>143</v>
      </c>
      <c r="D55" s="92" t="s">
        <v>1</v>
      </c>
      <c r="E55" s="90"/>
      <c r="F55" s="90">
        <v>29.5</v>
      </c>
      <c r="G55" s="27"/>
      <c r="H55" s="27"/>
      <c r="I55" s="27"/>
      <c r="J55" s="27"/>
      <c r="K55" s="27"/>
      <c r="L55" s="27"/>
      <c r="M55" s="27"/>
    </row>
    <row r="56" spans="1:14" s="124" customFormat="1" ht="12.75" x14ac:dyDescent="0.25">
      <c r="A56" s="102">
        <f>A55+0.01</f>
        <v>5.1099999999999994</v>
      </c>
      <c r="B56" s="67"/>
      <c r="C56" s="106" t="s">
        <v>144</v>
      </c>
      <c r="D56" s="92" t="s">
        <v>1</v>
      </c>
      <c r="E56" s="90"/>
      <c r="F56" s="90">
        <v>29.5</v>
      </c>
      <c r="G56" s="27"/>
      <c r="H56" s="27"/>
      <c r="I56" s="27"/>
      <c r="J56" s="27"/>
      <c r="K56" s="27"/>
      <c r="L56" s="27"/>
      <c r="M56" s="27"/>
    </row>
    <row r="57" spans="1:14" s="124" customFormat="1" ht="25.5" x14ac:dyDescent="0.25">
      <c r="A57" s="102">
        <f t="shared" ref="A57:A58" si="1">A56+0.01</f>
        <v>5.1199999999999992</v>
      </c>
      <c r="B57" s="67"/>
      <c r="C57" s="106" t="s">
        <v>145</v>
      </c>
      <c r="D57" s="92" t="s">
        <v>1</v>
      </c>
      <c r="E57" s="90"/>
      <c r="F57" s="90">
        <v>147.33080000000001</v>
      </c>
      <c r="G57" s="27"/>
      <c r="H57" s="27"/>
      <c r="I57" s="27"/>
      <c r="J57" s="27"/>
      <c r="K57" s="27"/>
      <c r="L57" s="27"/>
      <c r="M57" s="27"/>
    </row>
    <row r="58" spans="1:14" s="66" customFormat="1" ht="25.5" x14ac:dyDescent="0.25">
      <c r="A58" s="102">
        <f t="shared" si="1"/>
        <v>5.129999999999999</v>
      </c>
      <c r="B58" s="67"/>
      <c r="C58" s="106" t="s">
        <v>146</v>
      </c>
      <c r="D58" s="92" t="s">
        <v>1</v>
      </c>
      <c r="E58" s="90"/>
      <c r="F58" s="90">
        <v>147.33080000000001</v>
      </c>
      <c r="G58" s="27"/>
      <c r="H58" s="27"/>
      <c r="I58" s="27"/>
      <c r="J58" s="27"/>
      <c r="K58" s="27"/>
      <c r="L58" s="27"/>
      <c r="M58" s="27"/>
    </row>
    <row r="59" spans="1:14" s="66" customFormat="1" ht="12.75" x14ac:dyDescent="0.25">
      <c r="A59" s="174">
        <v>6</v>
      </c>
      <c r="B59" s="65"/>
      <c r="C59" s="78" t="s">
        <v>147</v>
      </c>
      <c r="D59" s="65"/>
      <c r="E59" s="24"/>
      <c r="F59" s="24"/>
      <c r="G59" s="27"/>
      <c r="H59" s="27"/>
      <c r="I59" s="27"/>
      <c r="J59" s="27"/>
      <c r="K59" s="27"/>
      <c r="L59" s="27"/>
      <c r="M59" s="27"/>
    </row>
    <row r="60" spans="1:14" s="66" customFormat="1" ht="38.25" x14ac:dyDescent="0.25">
      <c r="A60" s="175">
        <f>MAX($A$59:A59)+0.1</f>
        <v>6.1</v>
      </c>
      <c r="B60" s="65"/>
      <c r="C60" s="79" t="s">
        <v>225</v>
      </c>
      <c r="D60" s="92" t="s">
        <v>1</v>
      </c>
      <c r="E60" s="90"/>
      <c r="F60" s="90">
        <v>51.6</v>
      </c>
      <c r="G60" s="27"/>
      <c r="H60" s="27"/>
      <c r="I60" s="27"/>
      <c r="J60" s="27"/>
      <c r="K60" s="27"/>
      <c r="L60" s="27"/>
      <c r="M60" s="27"/>
    </row>
    <row r="61" spans="1:14" s="66" customFormat="1" ht="12.75" x14ac:dyDescent="0.25">
      <c r="A61" s="173" t="s">
        <v>293</v>
      </c>
      <c r="B61" s="120"/>
      <c r="C61" s="159" t="s">
        <v>148</v>
      </c>
      <c r="D61" s="160" t="s">
        <v>1</v>
      </c>
      <c r="E61" s="90"/>
      <c r="F61" s="90">
        <v>51.6</v>
      </c>
      <c r="G61" s="28"/>
      <c r="H61" s="28"/>
      <c r="I61" s="28"/>
      <c r="J61" s="28"/>
      <c r="K61" s="28"/>
      <c r="L61" s="28"/>
      <c r="M61" s="28"/>
      <c r="N61" s="33"/>
    </row>
    <row r="62" spans="1:14" s="66" customFormat="1" ht="12.75" x14ac:dyDescent="0.25">
      <c r="A62" s="173" t="s">
        <v>294</v>
      </c>
      <c r="B62" s="67"/>
      <c r="C62" s="106" t="s">
        <v>149</v>
      </c>
      <c r="D62" s="92" t="s">
        <v>1</v>
      </c>
      <c r="E62" s="90"/>
      <c r="F62" s="90">
        <v>51.6</v>
      </c>
      <c r="G62" s="27"/>
      <c r="H62" s="27"/>
      <c r="I62" s="27"/>
      <c r="J62" s="27"/>
      <c r="K62" s="27"/>
      <c r="L62" s="27"/>
      <c r="M62" s="27"/>
    </row>
    <row r="63" spans="1:14" s="66" customFormat="1" ht="25.5" x14ac:dyDescent="0.25">
      <c r="A63" s="173" t="s">
        <v>295</v>
      </c>
      <c r="B63" s="65"/>
      <c r="C63" s="106" t="s">
        <v>150</v>
      </c>
      <c r="D63" s="92" t="s">
        <v>19</v>
      </c>
      <c r="E63" s="90"/>
      <c r="F63" s="90">
        <v>55.212000000000003</v>
      </c>
      <c r="G63" s="27"/>
      <c r="H63" s="27"/>
      <c r="I63" s="27"/>
      <c r="J63" s="27"/>
      <c r="K63" s="27"/>
      <c r="L63" s="27"/>
      <c r="M63" s="27"/>
    </row>
    <row r="64" spans="1:14" s="66" customFormat="1" ht="38.25" x14ac:dyDescent="0.25">
      <c r="A64" s="102">
        <f>MAX(A59:A63)+0.1</f>
        <v>6.1999999999999993</v>
      </c>
      <c r="B64" s="65"/>
      <c r="C64" s="79" t="s">
        <v>226</v>
      </c>
      <c r="D64" s="92" t="s">
        <v>1</v>
      </c>
      <c r="E64" s="90"/>
      <c r="F64" s="90">
        <v>29.5</v>
      </c>
      <c r="G64" s="27"/>
      <c r="H64" s="27"/>
      <c r="I64" s="27"/>
      <c r="J64" s="27"/>
      <c r="K64" s="27"/>
      <c r="L64" s="27"/>
      <c r="M64" s="27"/>
    </row>
    <row r="65" spans="1:13" s="66" customFormat="1" ht="12.75" x14ac:dyDescent="0.25">
      <c r="A65" s="173" t="s">
        <v>296</v>
      </c>
      <c r="B65" s="120"/>
      <c r="C65" s="159" t="s">
        <v>148</v>
      </c>
      <c r="D65" s="160" t="s">
        <v>1</v>
      </c>
      <c r="E65" s="90"/>
      <c r="F65" s="90">
        <v>29.5</v>
      </c>
      <c r="G65" s="28"/>
      <c r="H65" s="28"/>
      <c r="I65" s="28"/>
      <c r="J65" s="28"/>
      <c r="K65" s="28"/>
      <c r="L65" s="28"/>
      <c r="M65" s="28"/>
    </row>
    <row r="66" spans="1:13" s="66" customFormat="1" ht="12.75" x14ac:dyDescent="0.25">
      <c r="A66" s="173" t="s">
        <v>297</v>
      </c>
      <c r="B66" s="67"/>
      <c r="C66" s="106" t="s">
        <v>149</v>
      </c>
      <c r="D66" s="92" t="s">
        <v>1</v>
      </c>
      <c r="E66" s="90"/>
      <c r="F66" s="90">
        <v>29.5</v>
      </c>
      <c r="G66" s="27"/>
      <c r="H66" s="27"/>
      <c r="I66" s="27"/>
      <c r="J66" s="27"/>
      <c r="K66" s="27"/>
      <c r="L66" s="27"/>
      <c r="M66" s="27"/>
    </row>
    <row r="67" spans="1:13" s="66" customFormat="1" ht="25.5" x14ac:dyDescent="0.25">
      <c r="A67" s="173" t="s">
        <v>298</v>
      </c>
      <c r="B67" s="65"/>
      <c r="C67" s="106" t="s">
        <v>150</v>
      </c>
      <c r="D67" s="92" t="s">
        <v>19</v>
      </c>
      <c r="E67" s="90"/>
      <c r="F67" s="90">
        <v>31.565000000000001</v>
      </c>
      <c r="G67" s="27"/>
      <c r="H67" s="27"/>
      <c r="I67" s="27"/>
      <c r="J67" s="27"/>
      <c r="K67" s="27"/>
      <c r="L67" s="27"/>
      <c r="M67" s="27"/>
    </row>
    <row r="68" spans="1:13" s="66" customFormat="1" ht="38.25" x14ac:dyDescent="0.25">
      <c r="A68" s="102">
        <f>MAX(A63:A67)+0.1</f>
        <v>6.2999999999999989</v>
      </c>
      <c r="B68" s="65"/>
      <c r="C68" s="79" t="s">
        <v>227</v>
      </c>
      <c r="D68" s="92" t="s">
        <v>1</v>
      </c>
      <c r="E68" s="90"/>
      <c r="F68" s="90">
        <v>91.399999999999991</v>
      </c>
      <c r="G68" s="27"/>
      <c r="H68" s="27"/>
      <c r="I68" s="27"/>
      <c r="J68" s="27"/>
      <c r="K68" s="27"/>
      <c r="L68" s="27"/>
      <c r="M68" s="27"/>
    </row>
    <row r="69" spans="1:13" s="66" customFormat="1" ht="12.75" x14ac:dyDescent="0.25">
      <c r="A69" s="173" t="s">
        <v>299</v>
      </c>
      <c r="B69" s="120"/>
      <c r="C69" s="159" t="s">
        <v>148</v>
      </c>
      <c r="D69" s="160" t="s">
        <v>1</v>
      </c>
      <c r="E69" s="90"/>
      <c r="F69" s="90">
        <v>91.399999999999991</v>
      </c>
      <c r="G69" s="28"/>
      <c r="H69" s="28"/>
      <c r="I69" s="28"/>
      <c r="J69" s="28"/>
      <c r="K69" s="28"/>
      <c r="L69" s="28"/>
      <c r="M69" s="28"/>
    </row>
    <row r="70" spans="1:13" s="66" customFormat="1" ht="12.75" x14ac:dyDescent="0.25">
      <c r="A70" s="173" t="s">
        <v>300</v>
      </c>
      <c r="B70" s="67"/>
      <c r="C70" s="106" t="s">
        <v>149</v>
      </c>
      <c r="D70" s="92" t="s">
        <v>1</v>
      </c>
      <c r="E70" s="90"/>
      <c r="F70" s="90">
        <v>91.399999999999991</v>
      </c>
      <c r="G70" s="27"/>
      <c r="H70" s="27"/>
      <c r="I70" s="27"/>
      <c r="J70" s="27"/>
      <c r="K70" s="27"/>
      <c r="L70" s="27"/>
      <c r="M70" s="27"/>
    </row>
    <row r="71" spans="1:13" s="66" customFormat="1" ht="25.5" x14ac:dyDescent="0.25">
      <c r="A71" s="173" t="s">
        <v>301</v>
      </c>
      <c r="B71" s="65"/>
      <c r="C71" s="106" t="s">
        <v>150</v>
      </c>
      <c r="D71" s="92" t="s">
        <v>19</v>
      </c>
      <c r="E71" s="90"/>
      <c r="F71" s="90">
        <v>97.798000000000002</v>
      </c>
      <c r="G71" s="27"/>
      <c r="H71" s="27"/>
      <c r="I71" s="27"/>
      <c r="J71" s="27"/>
      <c r="K71" s="27"/>
      <c r="L71" s="27"/>
      <c r="M71" s="27"/>
    </row>
    <row r="72" spans="1:13" s="66" customFormat="1" ht="38.25" x14ac:dyDescent="0.25">
      <c r="A72" s="102">
        <f>MAX(A67:A71)+0.1</f>
        <v>6.3999999999999986</v>
      </c>
      <c r="B72" s="65"/>
      <c r="C72" s="79" t="s">
        <v>228</v>
      </c>
      <c r="D72" s="92" t="s">
        <v>1</v>
      </c>
      <c r="E72" s="90"/>
      <c r="F72" s="90">
        <v>147.19999999999999</v>
      </c>
      <c r="G72" s="27"/>
      <c r="H72" s="27"/>
      <c r="I72" s="27"/>
      <c r="J72" s="27"/>
      <c r="K72" s="27"/>
      <c r="L72" s="27"/>
      <c r="M72" s="27"/>
    </row>
    <row r="73" spans="1:13" s="66" customFormat="1" ht="12.75" x14ac:dyDescent="0.25">
      <c r="A73" s="173" t="s">
        <v>302</v>
      </c>
      <c r="B73" s="120"/>
      <c r="C73" s="159" t="s">
        <v>148</v>
      </c>
      <c r="D73" s="160" t="s">
        <v>1</v>
      </c>
      <c r="E73" s="90"/>
      <c r="F73" s="90">
        <v>147.19999999999999</v>
      </c>
      <c r="G73" s="28"/>
      <c r="H73" s="28"/>
      <c r="I73" s="28"/>
      <c r="J73" s="28"/>
      <c r="K73" s="28"/>
      <c r="L73" s="28"/>
      <c r="M73" s="28"/>
    </row>
    <row r="74" spans="1:13" s="66" customFormat="1" ht="12.75" x14ac:dyDescent="0.25">
      <c r="A74" s="173" t="s">
        <v>303</v>
      </c>
      <c r="B74" s="67"/>
      <c r="C74" s="106" t="s">
        <v>149</v>
      </c>
      <c r="D74" s="92" t="s">
        <v>1</v>
      </c>
      <c r="E74" s="90"/>
      <c r="F74" s="90">
        <v>147.19999999999999</v>
      </c>
      <c r="G74" s="27"/>
      <c r="H74" s="27"/>
      <c r="I74" s="27"/>
      <c r="J74" s="27"/>
      <c r="K74" s="27"/>
      <c r="L74" s="27"/>
      <c r="M74" s="27"/>
    </row>
    <row r="75" spans="1:13" s="66" customFormat="1" ht="25.5" x14ac:dyDescent="0.25">
      <c r="A75" s="173" t="s">
        <v>304</v>
      </c>
      <c r="B75" s="65"/>
      <c r="C75" s="106" t="s">
        <v>150</v>
      </c>
      <c r="D75" s="92" t="s">
        <v>19</v>
      </c>
      <c r="E75" s="90"/>
      <c r="F75" s="90">
        <v>157.50399999999999</v>
      </c>
      <c r="G75" s="27"/>
      <c r="H75" s="27"/>
      <c r="I75" s="27"/>
      <c r="J75" s="27"/>
      <c r="K75" s="27"/>
      <c r="L75" s="27"/>
      <c r="M75" s="27"/>
    </row>
    <row r="76" spans="1:13" s="66" customFormat="1" ht="38.25" x14ac:dyDescent="0.25">
      <c r="A76" s="102">
        <f>MAX(A71:A75)+0.1</f>
        <v>6.4999999999999982</v>
      </c>
      <c r="B76" s="65"/>
      <c r="C76" s="79" t="s">
        <v>229</v>
      </c>
      <c r="D76" s="92" t="s">
        <v>1</v>
      </c>
      <c r="E76" s="90"/>
      <c r="F76" s="90">
        <v>67.7</v>
      </c>
      <c r="G76" s="27"/>
      <c r="H76" s="27"/>
      <c r="I76" s="27"/>
      <c r="J76" s="27"/>
      <c r="K76" s="27"/>
      <c r="L76" s="27"/>
      <c r="M76" s="27"/>
    </row>
    <row r="77" spans="1:13" s="66" customFormat="1" ht="12.75" x14ac:dyDescent="0.25">
      <c r="A77" s="173" t="s">
        <v>305</v>
      </c>
      <c r="B77" s="120"/>
      <c r="C77" s="159" t="s">
        <v>148</v>
      </c>
      <c r="D77" s="160" t="s">
        <v>1</v>
      </c>
      <c r="E77" s="90"/>
      <c r="F77" s="90">
        <v>67.7</v>
      </c>
      <c r="G77" s="28"/>
      <c r="H77" s="28"/>
      <c r="I77" s="28"/>
      <c r="J77" s="28"/>
      <c r="K77" s="28"/>
      <c r="L77" s="28"/>
      <c r="M77" s="28"/>
    </row>
    <row r="78" spans="1:13" s="66" customFormat="1" ht="12.75" x14ac:dyDescent="0.25">
      <c r="A78" s="173" t="s">
        <v>306</v>
      </c>
      <c r="B78" s="67"/>
      <c r="C78" s="106" t="s">
        <v>149</v>
      </c>
      <c r="D78" s="92" t="s">
        <v>1</v>
      </c>
      <c r="E78" s="90"/>
      <c r="F78" s="90">
        <v>67.7</v>
      </c>
      <c r="G78" s="27"/>
      <c r="H78" s="27"/>
      <c r="I78" s="27"/>
      <c r="J78" s="27"/>
      <c r="K78" s="27"/>
      <c r="L78" s="27"/>
      <c r="M78" s="27"/>
    </row>
    <row r="79" spans="1:13" s="66" customFormat="1" ht="38.25" x14ac:dyDescent="0.25">
      <c r="A79" s="102">
        <f>MAX(A74:A78)+0.1</f>
        <v>6.5999999999999979</v>
      </c>
      <c r="B79" s="65"/>
      <c r="C79" s="79" t="s">
        <v>230</v>
      </c>
      <c r="D79" s="92" t="s">
        <v>1</v>
      </c>
      <c r="E79" s="90"/>
      <c r="F79" s="90">
        <v>67.7</v>
      </c>
      <c r="G79" s="27"/>
      <c r="H79" s="27"/>
      <c r="I79" s="27"/>
      <c r="J79" s="27"/>
      <c r="K79" s="27"/>
      <c r="L79" s="27"/>
      <c r="M79" s="27"/>
    </row>
    <row r="80" spans="1:13" s="66" customFormat="1" ht="12.75" x14ac:dyDescent="0.25">
      <c r="A80" s="173" t="s">
        <v>307</v>
      </c>
      <c r="B80" s="120"/>
      <c r="C80" s="159" t="s">
        <v>148</v>
      </c>
      <c r="D80" s="160" t="s">
        <v>1</v>
      </c>
      <c r="E80" s="90"/>
      <c r="F80" s="90">
        <v>67.7</v>
      </c>
      <c r="G80" s="28"/>
      <c r="H80" s="28"/>
      <c r="I80" s="28"/>
      <c r="J80" s="28"/>
      <c r="K80" s="28"/>
      <c r="L80" s="28"/>
      <c r="M80" s="28"/>
    </row>
    <row r="81" spans="1:13" s="66" customFormat="1" ht="12.75" x14ac:dyDescent="0.25">
      <c r="A81" s="173" t="s">
        <v>308</v>
      </c>
      <c r="B81" s="67"/>
      <c r="C81" s="106" t="s">
        <v>149</v>
      </c>
      <c r="D81" s="92" t="s">
        <v>1</v>
      </c>
      <c r="E81" s="90"/>
      <c r="F81" s="90">
        <v>67.7</v>
      </c>
      <c r="G81" s="27"/>
      <c r="H81" s="27"/>
      <c r="I81" s="27"/>
      <c r="J81" s="27"/>
      <c r="K81" s="27"/>
      <c r="L81" s="27"/>
      <c r="M81" s="27"/>
    </row>
    <row r="82" spans="1:13" s="66" customFormat="1" ht="38.25" x14ac:dyDescent="0.25">
      <c r="A82" s="102">
        <f>MAX(A77:A81)+0.1</f>
        <v>6.6999999999999975</v>
      </c>
      <c r="B82" s="65"/>
      <c r="C82" s="79" t="s">
        <v>231</v>
      </c>
      <c r="D82" s="92" t="s">
        <v>1</v>
      </c>
      <c r="E82" s="90"/>
      <c r="F82" s="90">
        <v>276.60000000000002</v>
      </c>
      <c r="G82" s="27"/>
      <c r="H82" s="27"/>
      <c r="I82" s="27"/>
      <c r="J82" s="27"/>
      <c r="K82" s="27"/>
      <c r="L82" s="27"/>
      <c r="M82" s="27"/>
    </row>
    <row r="83" spans="1:13" s="66" customFormat="1" ht="12.75" x14ac:dyDescent="0.25">
      <c r="A83" s="173" t="s">
        <v>309</v>
      </c>
      <c r="B83" s="120"/>
      <c r="C83" s="159" t="s">
        <v>148</v>
      </c>
      <c r="D83" s="160" t="s">
        <v>1</v>
      </c>
      <c r="E83" s="90"/>
      <c r="F83" s="90">
        <v>276.60000000000002</v>
      </c>
      <c r="G83" s="28"/>
      <c r="H83" s="28"/>
      <c r="I83" s="28"/>
      <c r="J83" s="28"/>
      <c r="K83" s="28"/>
      <c r="L83" s="28"/>
      <c r="M83" s="28"/>
    </row>
    <row r="84" spans="1:13" s="66" customFormat="1" ht="12.75" x14ac:dyDescent="0.25">
      <c r="A84" s="173" t="s">
        <v>310</v>
      </c>
      <c r="B84" s="67"/>
      <c r="C84" s="106" t="s">
        <v>174</v>
      </c>
      <c r="D84" s="92" t="s">
        <v>1</v>
      </c>
      <c r="E84" s="90"/>
      <c r="F84" s="90">
        <v>276.60000000000002</v>
      </c>
      <c r="G84" s="27"/>
      <c r="H84" s="27"/>
      <c r="I84" s="27"/>
      <c r="J84" s="27"/>
      <c r="K84" s="27"/>
      <c r="L84" s="27"/>
      <c r="M84" s="27"/>
    </row>
    <row r="85" spans="1:13" s="126" customFormat="1" ht="30" x14ac:dyDescent="0.25">
      <c r="A85" s="102">
        <f>MAX(A80:A84)+0.1</f>
        <v>6.7999999999999972</v>
      </c>
      <c r="B85" s="68"/>
      <c r="C85" s="176" t="s">
        <v>216</v>
      </c>
      <c r="D85" s="161" t="s">
        <v>1</v>
      </c>
      <c r="E85" s="162"/>
      <c r="F85" s="162">
        <v>81.509999999999991</v>
      </c>
      <c r="G85" s="155"/>
      <c r="H85" s="155"/>
      <c r="I85" s="155"/>
      <c r="J85" s="155"/>
      <c r="K85" s="155"/>
      <c r="L85" s="155"/>
      <c r="M85" s="155"/>
    </row>
    <row r="86" spans="1:13" s="66" customFormat="1" ht="12.75" x14ac:dyDescent="0.25">
      <c r="A86" s="173" t="s">
        <v>311</v>
      </c>
      <c r="B86" s="67"/>
      <c r="C86" s="106" t="s">
        <v>219</v>
      </c>
      <c r="D86" s="92" t="s">
        <v>1</v>
      </c>
      <c r="E86" s="90"/>
      <c r="F86" s="90">
        <v>81.509999999999991</v>
      </c>
      <c r="G86" s="27"/>
      <c r="H86" s="27"/>
      <c r="I86" s="27"/>
      <c r="J86" s="27"/>
      <c r="K86" s="27"/>
      <c r="L86" s="27"/>
      <c r="M86" s="27"/>
    </row>
    <row r="87" spans="1:13" s="66" customFormat="1" ht="12.75" x14ac:dyDescent="0.25">
      <c r="A87" s="173" t="s">
        <v>312</v>
      </c>
      <c r="B87" s="67"/>
      <c r="C87" s="106" t="s">
        <v>174</v>
      </c>
      <c r="D87" s="92" t="s">
        <v>1</v>
      </c>
      <c r="E87" s="90"/>
      <c r="F87" s="90">
        <v>81.509999999999991</v>
      </c>
      <c r="G87" s="27"/>
      <c r="H87" s="27"/>
      <c r="I87" s="27"/>
      <c r="J87" s="27"/>
      <c r="K87" s="27"/>
      <c r="L87" s="27"/>
      <c r="M87" s="27"/>
    </row>
    <row r="88" spans="1:13" s="124" customFormat="1" ht="12.75" x14ac:dyDescent="0.25">
      <c r="A88" s="102">
        <v>7</v>
      </c>
      <c r="B88" s="67"/>
      <c r="C88" s="78" t="s">
        <v>151</v>
      </c>
      <c r="D88" s="65"/>
      <c r="E88" s="24"/>
      <c r="F88" s="24"/>
      <c r="G88" s="27"/>
      <c r="H88" s="27"/>
      <c r="I88" s="27"/>
      <c r="J88" s="27"/>
      <c r="K88" s="27"/>
      <c r="L88" s="27"/>
      <c r="M88" s="27"/>
    </row>
    <row r="89" spans="1:13" s="124" customFormat="1" ht="25.5" x14ac:dyDescent="0.25">
      <c r="A89" s="102">
        <f>A88+0.1</f>
        <v>7.1</v>
      </c>
      <c r="B89" s="67"/>
      <c r="C89" s="113" t="s">
        <v>186</v>
      </c>
      <c r="D89" s="92"/>
      <c r="E89" s="90"/>
      <c r="F89" s="90"/>
      <c r="G89" s="27"/>
      <c r="H89" s="27"/>
      <c r="I89" s="27"/>
      <c r="J89" s="27"/>
      <c r="K89" s="27"/>
      <c r="L89" s="27"/>
      <c r="M89" s="27"/>
    </row>
    <row r="90" spans="1:13" s="66" customFormat="1" ht="25.5" x14ac:dyDescent="0.25">
      <c r="A90" s="173" t="s">
        <v>240</v>
      </c>
      <c r="B90" s="67"/>
      <c r="C90" s="106" t="s">
        <v>178</v>
      </c>
      <c r="D90" s="92" t="s">
        <v>1</v>
      </c>
      <c r="E90" s="90"/>
      <c r="F90" s="90">
        <v>376.37199999999996</v>
      </c>
      <c r="G90" s="27"/>
      <c r="H90" s="27"/>
      <c r="I90" s="27"/>
      <c r="J90" s="27"/>
      <c r="K90" s="27"/>
      <c r="L90" s="27"/>
      <c r="M90" s="27"/>
    </row>
    <row r="91" spans="1:13" s="66" customFormat="1" ht="25.5" x14ac:dyDescent="0.25">
      <c r="A91" s="173" t="s">
        <v>241</v>
      </c>
      <c r="B91" s="67"/>
      <c r="C91" s="106" t="s">
        <v>179</v>
      </c>
      <c r="D91" s="92" t="s">
        <v>1</v>
      </c>
      <c r="E91" s="90"/>
      <c r="F91" s="90">
        <v>8.7480000000000011</v>
      </c>
      <c r="G91" s="27"/>
      <c r="H91" s="27"/>
      <c r="I91" s="27"/>
      <c r="J91" s="27"/>
      <c r="K91" s="27"/>
      <c r="L91" s="27"/>
      <c r="M91" s="27"/>
    </row>
    <row r="92" spans="1:13" s="66" customFormat="1" ht="25.5" x14ac:dyDescent="0.25">
      <c r="A92" s="173" t="s">
        <v>242</v>
      </c>
      <c r="B92" s="64"/>
      <c r="C92" s="106" t="s">
        <v>180</v>
      </c>
      <c r="D92" s="92" t="s">
        <v>1</v>
      </c>
      <c r="E92" s="90"/>
      <c r="F92" s="90">
        <f>SUM(F90:F91)</f>
        <v>385.11999999999995</v>
      </c>
      <c r="G92" s="27"/>
      <c r="H92" s="27"/>
      <c r="I92" s="27"/>
      <c r="J92" s="27"/>
      <c r="K92" s="27"/>
      <c r="L92" s="27"/>
      <c r="M92" s="27"/>
    </row>
    <row r="93" spans="1:13" s="66" customFormat="1" ht="12.75" x14ac:dyDescent="0.25">
      <c r="A93" s="102">
        <f>MAX($A$88:A92)+0.1</f>
        <v>7.1999999999999993</v>
      </c>
      <c r="B93" s="67"/>
      <c r="C93" s="113" t="s">
        <v>185</v>
      </c>
      <c r="D93" s="92"/>
      <c r="E93" s="90"/>
      <c r="F93" s="90"/>
      <c r="G93" s="27"/>
      <c r="H93" s="27"/>
      <c r="I93" s="27"/>
      <c r="J93" s="27"/>
      <c r="K93" s="27"/>
      <c r="L93" s="27"/>
      <c r="M93" s="27"/>
    </row>
    <row r="94" spans="1:13" s="66" customFormat="1" ht="38.25" x14ac:dyDescent="0.25">
      <c r="A94" s="173" t="s">
        <v>243</v>
      </c>
      <c r="B94" s="67"/>
      <c r="C94" s="106" t="s">
        <v>177</v>
      </c>
      <c r="D94" s="89" t="s">
        <v>1</v>
      </c>
      <c r="E94" s="90"/>
      <c r="F94" s="90">
        <v>274.99200000000002</v>
      </c>
      <c r="G94" s="27"/>
      <c r="H94" s="27"/>
      <c r="I94" s="27"/>
      <c r="J94" s="27"/>
      <c r="K94" s="27"/>
      <c r="L94" s="27"/>
      <c r="M94" s="27"/>
    </row>
    <row r="95" spans="1:13" s="56" customFormat="1" ht="25.5" x14ac:dyDescent="0.25">
      <c r="A95" s="173" t="s">
        <v>244</v>
      </c>
      <c r="B95" s="57"/>
      <c r="C95" s="88" t="s">
        <v>175</v>
      </c>
      <c r="D95" s="89" t="s">
        <v>1</v>
      </c>
      <c r="E95" s="90"/>
      <c r="F95" s="90">
        <v>3.8880000000000003</v>
      </c>
      <c r="G95" s="27"/>
      <c r="H95" s="27"/>
      <c r="I95" s="27"/>
      <c r="J95" s="27"/>
      <c r="K95" s="27"/>
      <c r="L95" s="27"/>
      <c r="M95" s="27"/>
    </row>
    <row r="96" spans="1:13" s="124" customFormat="1" ht="25.5" x14ac:dyDescent="0.25">
      <c r="A96" s="173" t="s">
        <v>245</v>
      </c>
      <c r="B96" s="120"/>
      <c r="C96" s="159" t="s">
        <v>176</v>
      </c>
      <c r="D96" s="160" t="s">
        <v>1</v>
      </c>
      <c r="E96" s="90"/>
      <c r="F96" s="108">
        <v>278.88</v>
      </c>
      <c r="G96" s="28"/>
      <c r="H96" s="28"/>
      <c r="I96" s="28"/>
      <c r="J96" s="28"/>
      <c r="K96" s="28"/>
      <c r="L96" s="28"/>
      <c r="M96" s="28"/>
    </row>
    <row r="97" spans="1:13" s="124" customFormat="1" ht="25.5" x14ac:dyDescent="0.25">
      <c r="A97" s="102">
        <f>MAX($A$88:A96)+0.1</f>
        <v>7.2999999999999989</v>
      </c>
      <c r="B97" s="120"/>
      <c r="C97" s="84" t="s">
        <v>187</v>
      </c>
      <c r="D97" s="89"/>
      <c r="E97" s="90"/>
      <c r="F97" s="108"/>
      <c r="G97" s="27"/>
      <c r="H97" s="27"/>
      <c r="I97" s="28"/>
      <c r="J97" s="28"/>
      <c r="K97" s="28"/>
      <c r="L97" s="28"/>
      <c r="M97" s="27"/>
    </row>
    <row r="98" spans="1:13" s="66" customFormat="1" ht="25.5" x14ac:dyDescent="0.25">
      <c r="A98" s="173" t="s">
        <v>246</v>
      </c>
      <c r="B98" s="67"/>
      <c r="C98" s="106" t="s">
        <v>181</v>
      </c>
      <c r="D98" s="92" t="s">
        <v>1</v>
      </c>
      <c r="E98" s="90"/>
      <c r="F98" s="90">
        <v>258.54100000000005</v>
      </c>
      <c r="G98" s="27"/>
      <c r="H98" s="27"/>
      <c r="I98" s="27"/>
      <c r="J98" s="27"/>
      <c r="K98" s="27"/>
      <c r="L98" s="27"/>
      <c r="M98" s="27"/>
    </row>
    <row r="99" spans="1:13" s="66" customFormat="1" ht="25.5" x14ac:dyDescent="0.25">
      <c r="A99" s="173" t="s">
        <v>247</v>
      </c>
      <c r="B99" s="67"/>
      <c r="C99" s="106" t="s">
        <v>182</v>
      </c>
      <c r="D99" s="92" t="s">
        <v>1</v>
      </c>
      <c r="E99" s="90"/>
      <c r="F99" s="90">
        <v>2.7000000000000006</v>
      </c>
      <c r="G99" s="27"/>
      <c r="H99" s="27"/>
      <c r="I99" s="27"/>
      <c r="J99" s="27"/>
      <c r="K99" s="27"/>
      <c r="L99" s="27"/>
      <c r="M99" s="27"/>
    </row>
    <row r="100" spans="1:13" s="66" customFormat="1" ht="25.5" x14ac:dyDescent="0.25">
      <c r="A100" s="173" t="s">
        <v>248</v>
      </c>
      <c r="B100" s="64"/>
      <c r="C100" s="106" t="s">
        <v>188</v>
      </c>
      <c r="D100" s="92" t="s">
        <v>1</v>
      </c>
      <c r="E100" s="90"/>
      <c r="F100" s="90">
        <v>261.24100000000004</v>
      </c>
      <c r="G100" s="27"/>
      <c r="H100" s="27"/>
      <c r="I100" s="27"/>
      <c r="J100" s="27"/>
      <c r="K100" s="27"/>
      <c r="L100" s="27"/>
      <c r="M100" s="27"/>
    </row>
    <row r="101" spans="1:13" s="124" customFormat="1" ht="12.75" x14ac:dyDescent="0.25">
      <c r="A101" s="102">
        <f>MAX($A$88:A100)+0.1</f>
        <v>7.3999999999999986</v>
      </c>
      <c r="B101" s="67"/>
      <c r="C101" s="113" t="s">
        <v>189</v>
      </c>
      <c r="D101" s="92"/>
      <c r="E101" s="90"/>
      <c r="F101" s="90"/>
      <c r="G101" s="27"/>
      <c r="H101" s="27"/>
      <c r="I101" s="27"/>
      <c r="J101" s="27"/>
      <c r="K101" s="27"/>
      <c r="L101" s="27"/>
      <c r="M101" s="27"/>
    </row>
    <row r="102" spans="1:13" s="66" customFormat="1" ht="25.5" x14ac:dyDescent="0.25">
      <c r="A102" s="173" t="s">
        <v>249</v>
      </c>
      <c r="B102" s="67"/>
      <c r="C102" s="106" t="s">
        <v>183</v>
      </c>
      <c r="D102" s="92" t="s">
        <v>1</v>
      </c>
      <c r="E102" s="90"/>
      <c r="F102" s="90">
        <v>149.18800000000002</v>
      </c>
      <c r="G102" s="27"/>
      <c r="H102" s="27"/>
      <c r="I102" s="27"/>
      <c r="J102" s="27"/>
      <c r="K102" s="27"/>
      <c r="L102" s="27"/>
      <c r="M102" s="27"/>
    </row>
    <row r="103" spans="1:13" s="66" customFormat="1" ht="25.5" x14ac:dyDescent="0.25">
      <c r="A103" s="173" t="s">
        <v>251</v>
      </c>
      <c r="B103" s="67"/>
      <c r="C103" s="106" t="s">
        <v>184</v>
      </c>
      <c r="D103" s="92" t="s">
        <v>1</v>
      </c>
      <c r="E103" s="90"/>
      <c r="F103" s="90">
        <v>2.8000000000000007</v>
      </c>
      <c r="G103" s="27"/>
      <c r="H103" s="27"/>
      <c r="I103" s="27"/>
      <c r="J103" s="27"/>
      <c r="K103" s="27"/>
      <c r="L103" s="27"/>
      <c r="M103" s="27"/>
    </row>
    <row r="104" spans="1:13" s="66" customFormat="1" ht="25.5" x14ac:dyDescent="0.25">
      <c r="A104" s="173" t="s">
        <v>252</v>
      </c>
      <c r="B104" s="64"/>
      <c r="C104" s="106" t="s">
        <v>152</v>
      </c>
      <c r="D104" s="92" t="s">
        <v>1</v>
      </c>
      <c r="E104" s="90"/>
      <c r="F104" s="90">
        <v>151.98800000000003</v>
      </c>
      <c r="G104" s="27"/>
      <c r="H104" s="27"/>
      <c r="I104" s="27"/>
      <c r="J104" s="27"/>
      <c r="K104" s="27"/>
      <c r="L104" s="27"/>
      <c r="M104" s="27"/>
    </row>
    <row r="105" spans="1:13" s="124" customFormat="1" ht="12.75" x14ac:dyDescent="0.25">
      <c r="A105" s="102">
        <f>MAX($A$88:A104)+0.1</f>
        <v>7.4999999999999982</v>
      </c>
      <c r="B105" s="67"/>
      <c r="C105" s="113" t="s">
        <v>190</v>
      </c>
      <c r="D105" s="92"/>
      <c r="E105" s="90"/>
      <c r="F105" s="90"/>
      <c r="G105" s="27"/>
      <c r="H105" s="27"/>
      <c r="I105" s="27"/>
      <c r="J105" s="27"/>
      <c r="K105" s="27"/>
      <c r="L105" s="27"/>
      <c r="M105" s="27"/>
    </row>
    <row r="106" spans="1:13" s="66" customFormat="1" ht="25.5" x14ac:dyDescent="0.25">
      <c r="A106" s="173" t="s">
        <v>250</v>
      </c>
      <c r="B106" s="67"/>
      <c r="C106" s="106" t="s">
        <v>153</v>
      </c>
      <c r="D106" s="92" t="s">
        <v>1</v>
      </c>
      <c r="E106" s="90"/>
      <c r="F106" s="90">
        <v>93.781000000000006</v>
      </c>
      <c r="G106" s="27"/>
      <c r="H106" s="27"/>
      <c r="I106" s="27"/>
      <c r="J106" s="27"/>
      <c r="K106" s="27"/>
      <c r="L106" s="27"/>
      <c r="M106" s="27"/>
    </row>
    <row r="107" spans="1:13" s="66" customFormat="1" ht="25.5" x14ac:dyDescent="0.25">
      <c r="A107" s="173" t="s">
        <v>253</v>
      </c>
      <c r="B107" s="67"/>
      <c r="C107" s="106" t="s">
        <v>154</v>
      </c>
      <c r="D107" s="92" t="s">
        <v>1</v>
      </c>
      <c r="E107" s="90"/>
      <c r="F107" s="90">
        <v>3.9200000000000004</v>
      </c>
      <c r="G107" s="27"/>
      <c r="H107" s="27"/>
      <c r="I107" s="27"/>
      <c r="J107" s="27"/>
      <c r="K107" s="27"/>
      <c r="L107" s="27"/>
      <c r="M107" s="27"/>
    </row>
    <row r="108" spans="1:13" s="66" customFormat="1" ht="25.5" x14ac:dyDescent="0.25">
      <c r="A108" s="173" t="s">
        <v>313</v>
      </c>
      <c r="B108" s="64"/>
      <c r="C108" s="106" t="s">
        <v>155</v>
      </c>
      <c r="D108" s="92" t="s">
        <v>1</v>
      </c>
      <c r="E108" s="90"/>
      <c r="F108" s="90">
        <v>97.701000000000008</v>
      </c>
      <c r="G108" s="27"/>
      <c r="H108" s="27"/>
      <c r="I108" s="27"/>
      <c r="J108" s="27"/>
      <c r="K108" s="27"/>
      <c r="L108" s="27"/>
      <c r="M108" s="27"/>
    </row>
    <row r="109" spans="1:13" s="124" customFormat="1" ht="12.75" x14ac:dyDescent="0.25">
      <c r="A109" s="102">
        <f>MAX($A$88:A108)+0.1</f>
        <v>7.5999999999999979</v>
      </c>
      <c r="B109" s="67"/>
      <c r="C109" s="113" t="s">
        <v>191</v>
      </c>
      <c r="D109" s="92"/>
      <c r="E109" s="90"/>
      <c r="F109" s="90"/>
      <c r="G109" s="27"/>
      <c r="H109" s="27"/>
      <c r="I109" s="27"/>
      <c r="J109" s="27"/>
      <c r="K109" s="27"/>
      <c r="L109" s="27"/>
      <c r="M109" s="27"/>
    </row>
    <row r="110" spans="1:13" s="66" customFormat="1" ht="25.5" x14ac:dyDescent="0.25">
      <c r="A110" s="173" t="s">
        <v>254</v>
      </c>
      <c r="B110" s="67"/>
      <c r="C110" s="106" t="s">
        <v>192</v>
      </c>
      <c r="D110" s="92" t="s">
        <v>1</v>
      </c>
      <c r="E110" s="90"/>
      <c r="F110" s="90">
        <v>291.726</v>
      </c>
      <c r="G110" s="27"/>
      <c r="H110" s="27"/>
      <c r="I110" s="27"/>
      <c r="J110" s="27"/>
      <c r="K110" s="27"/>
      <c r="L110" s="27"/>
      <c r="M110" s="27"/>
    </row>
    <row r="111" spans="1:13" s="66" customFormat="1" ht="25.5" x14ac:dyDescent="0.25">
      <c r="A111" s="173" t="s">
        <v>255</v>
      </c>
      <c r="B111" s="67"/>
      <c r="C111" s="106" t="s">
        <v>193</v>
      </c>
      <c r="D111" s="92" t="s">
        <v>1</v>
      </c>
      <c r="E111" s="90"/>
      <c r="F111" s="90">
        <v>1.6200000000000003</v>
      </c>
      <c r="G111" s="27"/>
      <c r="H111" s="27"/>
      <c r="I111" s="27"/>
      <c r="J111" s="27"/>
      <c r="K111" s="27"/>
      <c r="L111" s="27"/>
      <c r="M111" s="27"/>
    </row>
    <row r="112" spans="1:13" s="66" customFormat="1" ht="25.5" x14ac:dyDescent="0.25">
      <c r="A112" s="173" t="s">
        <v>314</v>
      </c>
      <c r="B112" s="64"/>
      <c r="C112" s="106" t="s">
        <v>194</v>
      </c>
      <c r="D112" s="92" t="s">
        <v>1</v>
      </c>
      <c r="E112" s="90"/>
      <c r="F112" s="90">
        <v>293.346</v>
      </c>
      <c r="G112" s="27"/>
      <c r="H112" s="27"/>
      <c r="I112" s="27"/>
      <c r="J112" s="27"/>
      <c r="K112" s="27"/>
      <c r="L112" s="27"/>
      <c r="M112" s="27"/>
    </row>
    <row r="113" spans="1:14" s="126" customFormat="1" ht="30" x14ac:dyDescent="0.25">
      <c r="A113" s="102">
        <f>MAX($A$88:A112)+0.1</f>
        <v>7.6999999999999975</v>
      </c>
      <c r="B113" s="125"/>
      <c r="C113" s="176" t="s">
        <v>217</v>
      </c>
      <c r="D113" s="161"/>
      <c r="E113" s="162"/>
      <c r="F113" s="162"/>
      <c r="G113" s="155"/>
      <c r="H113" s="155"/>
      <c r="I113" s="155"/>
      <c r="J113" s="155"/>
      <c r="K113" s="155"/>
      <c r="L113" s="155"/>
      <c r="M113" s="155"/>
    </row>
    <row r="114" spans="1:14" s="66" customFormat="1" ht="25.5" x14ac:dyDescent="0.25">
      <c r="A114" s="173" t="s">
        <v>256</v>
      </c>
      <c r="B114" s="67"/>
      <c r="C114" s="106" t="s">
        <v>220</v>
      </c>
      <c r="D114" s="92" t="s">
        <v>1</v>
      </c>
      <c r="E114" s="90"/>
      <c r="F114" s="90">
        <v>155.11999999999998</v>
      </c>
      <c r="G114" s="27"/>
      <c r="H114" s="27"/>
      <c r="I114" s="27"/>
      <c r="J114" s="27"/>
      <c r="K114" s="27"/>
      <c r="L114" s="27"/>
      <c r="M114" s="27"/>
    </row>
    <row r="115" spans="1:14" s="66" customFormat="1" ht="25.5" x14ac:dyDescent="0.25">
      <c r="A115" s="173" t="s">
        <v>257</v>
      </c>
      <c r="B115" s="67"/>
      <c r="C115" s="106" t="s">
        <v>221</v>
      </c>
      <c r="D115" s="92" t="s">
        <v>1</v>
      </c>
      <c r="E115" s="90"/>
      <c r="F115" s="90">
        <v>3.7800000000000007</v>
      </c>
      <c r="G115" s="27"/>
      <c r="H115" s="27"/>
      <c r="I115" s="27"/>
      <c r="J115" s="27"/>
      <c r="K115" s="27"/>
      <c r="L115" s="27"/>
      <c r="M115" s="27"/>
    </row>
    <row r="116" spans="1:14" s="66" customFormat="1" ht="25.5" x14ac:dyDescent="0.25">
      <c r="A116" s="173" t="s">
        <v>315</v>
      </c>
      <c r="B116" s="64"/>
      <c r="C116" s="106" t="s">
        <v>222</v>
      </c>
      <c r="D116" s="92" t="s">
        <v>1</v>
      </c>
      <c r="E116" s="90"/>
      <c r="F116" s="90">
        <v>158.89999999999998</v>
      </c>
      <c r="G116" s="27"/>
      <c r="H116" s="27"/>
      <c r="I116" s="27"/>
      <c r="J116" s="27"/>
      <c r="K116" s="27"/>
      <c r="L116" s="27"/>
      <c r="M116" s="27"/>
    </row>
    <row r="117" spans="1:14" s="66" customFormat="1" ht="12.75" x14ac:dyDescent="0.25">
      <c r="A117" s="172">
        <v>8</v>
      </c>
      <c r="B117" s="120"/>
      <c r="C117" s="127" t="s">
        <v>156</v>
      </c>
      <c r="D117" s="65"/>
      <c r="E117" s="24"/>
      <c r="F117" s="30"/>
      <c r="G117" s="28"/>
      <c r="H117" s="28"/>
      <c r="I117" s="28"/>
      <c r="J117" s="27"/>
      <c r="K117" s="28"/>
      <c r="L117" s="28"/>
      <c r="M117" s="27"/>
    </row>
    <row r="118" spans="1:14" s="56" customFormat="1" ht="25.5" x14ac:dyDescent="0.25">
      <c r="A118" s="175">
        <f>MAX($A$117:A117)+0.1</f>
        <v>8.1</v>
      </c>
      <c r="B118" s="67"/>
      <c r="C118" s="163" t="s">
        <v>237</v>
      </c>
      <c r="D118" s="160" t="s">
        <v>1</v>
      </c>
      <c r="E118" s="90"/>
      <c r="F118" s="90">
        <v>89.3</v>
      </c>
      <c r="G118" s="27"/>
      <c r="H118" s="28"/>
      <c r="I118" s="28"/>
      <c r="J118" s="28"/>
      <c r="K118" s="28"/>
      <c r="L118" s="28"/>
      <c r="M118" s="28"/>
      <c r="N118" s="33"/>
    </row>
    <row r="119" spans="1:14" s="56" customFormat="1" ht="25.5" x14ac:dyDescent="0.25">
      <c r="A119" s="175">
        <f>MAX($A$117:A118)+0.1</f>
        <v>8.1999999999999993</v>
      </c>
      <c r="B119" s="120"/>
      <c r="C119" s="163" t="s">
        <v>238</v>
      </c>
      <c r="D119" s="160" t="s">
        <v>1</v>
      </c>
      <c r="E119" s="90"/>
      <c r="F119" s="90">
        <v>259.7</v>
      </c>
      <c r="G119" s="27"/>
      <c r="H119" s="28"/>
      <c r="I119" s="28"/>
      <c r="J119" s="28"/>
      <c r="K119" s="28"/>
      <c r="L119" s="28"/>
      <c r="M119" s="28"/>
      <c r="N119" s="33"/>
    </row>
    <row r="120" spans="1:14" s="56" customFormat="1" ht="25.5" x14ac:dyDescent="0.25">
      <c r="A120" s="175">
        <f>MAX($A$117:A119)+0.1</f>
        <v>8.2999999999999989</v>
      </c>
      <c r="B120" s="120"/>
      <c r="C120" s="163" t="s">
        <v>239</v>
      </c>
      <c r="D120" s="160" t="s">
        <v>1</v>
      </c>
      <c r="E120" s="90"/>
      <c r="F120" s="90">
        <v>276.60000000000002</v>
      </c>
      <c r="G120" s="27"/>
      <c r="H120" s="28"/>
      <c r="I120" s="28"/>
      <c r="J120" s="28"/>
      <c r="K120" s="28"/>
      <c r="L120" s="28"/>
      <c r="M120" s="28"/>
      <c r="N120" s="33"/>
    </row>
    <row r="121" spans="1:14" s="124" customFormat="1" ht="12.75" x14ac:dyDescent="0.25">
      <c r="A121" s="175">
        <f>MAX($A$117:A120)+0.1</f>
        <v>8.3999999999999986</v>
      </c>
      <c r="B121" s="67"/>
      <c r="C121" s="106" t="s">
        <v>206</v>
      </c>
      <c r="D121" s="92"/>
      <c r="E121" s="90"/>
      <c r="F121" s="90"/>
      <c r="G121" s="27"/>
      <c r="H121" s="27"/>
      <c r="I121" s="27"/>
      <c r="J121" s="27"/>
      <c r="K121" s="27"/>
      <c r="L121" s="27"/>
      <c r="M121" s="27"/>
    </row>
    <row r="122" spans="1:14" s="66" customFormat="1" ht="12.75" x14ac:dyDescent="0.25">
      <c r="A122" s="177" t="s">
        <v>258</v>
      </c>
      <c r="B122" s="120"/>
      <c r="C122" s="159" t="s">
        <v>204</v>
      </c>
      <c r="D122" s="92" t="s">
        <v>1</v>
      </c>
      <c r="E122" s="90"/>
      <c r="F122" s="108">
        <v>67.7</v>
      </c>
      <c r="G122" s="28"/>
      <c r="H122" s="28"/>
      <c r="I122" s="28"/>
      <c r="J122" s="27"/>
      <c r="K122" s="28"/>
      <c r="L122" s="28"/>
      <c r="M122" s="27"/>
    </row>
    <row r="123" spans="1:14" s="66" customFormat="1" ht="12.75" x14ac:dyDescent="0.25">
      <c r="A123" s="177" t="s">
        <v>259</v>
      </c>
      <c r="B123" s="64"/>
      <c r="C123" s="106" t="s">
        <v>205</v>
      </c>
      <c r="D123" s="92" t="s">
        <v>1</v>
      </c>
      <c r="E123" s="90"/>
      <c r="F123" s="90">
        <v>67.7</v>
      </c>
      <c r="G123" s="32"/>
      <c r="H123" s="32"/>
      <c r="I123" s="27"/>
      <c r="J123" s="27"/>
      <c r="K123" s="27"/>
      <c r="L123" s="27"/>
      <c r="M123" s="27"/>
    </row>
    <row r="124" spans="1:14" s="124" customFormat="1" ht="12.75" x14ac:dyDescent="0.25">
      <c r="A124" s="175">
        <f>MAX($A$117:A123)+0.1</f>
        <v>8.4999999999999982</v>
      </c>
      <c r="B124" s="67"/>
      <c r="C124" s="106" t="s">
        <v>203</v>
      </c>
      <c r="D124" s="92"/>
      <c r="E124" s="90"/>
      <c r="F124" s="90"/>
      <c r="G124" s="27"/>
      <c r="H124" s="27"/>
      <c r="I124" s="27"/>
      <c r="J124" s="27"/>
      <c r="K124" s="27"/>
      <c r="L124" s="27"/>
      <c r="M124" s="27"/>
    </row>
    <row r="125" spans="1:14" s="66" customFormat="1" ht="12.75" x14ac:dyDescent="0.25">
      <c r="A125" s="177" t="s">
        <v>260</v>
      </c>
      <c r="B125" s="120"/>
      <c r="C125" s="159" t="s">
        <v>201</v>
      </c>
      <c r="D125" s="92" t="s">
        <v>1</v>
      </c>
      <c r="E125" s="90"/>
      <c r="F125" s="108">
        <v>131.6</v>
      </c>
      <c r="G125" s="28"/>
      <c r="H125" s="28"/>
      <c r="I125" s="28"/>
      <c r="J125" s="27"/>
      <c r="K125" s="28"/>
      <c r="L125" s="28"/>
      <c r="M125" s="27"/>
    </row>
    <row r="126" spans="1:14" s="66" customFormat="1" ht="25.5" x14ac:dyDescent="0.25">
      <c r="A126" s="177" t="s">
        <v>261</v>
      </c>
      <c r="B126" s="64"/>
      <c r="C126" s="106" t="s">
        <v>202</v>
      </c>
      <c r="D126" s="92" t="s">
        <v>1</v>
      </c>
      <c r="E126" s="90"/>
      <c r="F126" s="90">
        <v>131.6</v>
      </c>
      <c r="G126" s="32"/>
      <c r="H126" s="32"/>
      <c r="I126" s="27"/>
      <c r="J126" s="27"/>
      <c r="K126" s="27"/>
      <c r="L126" s="27"/>
      <c r="M126" s="27"/>
    </row>
    <row r="127" spans="1:14" s="123" customFormat="1" ht="28.5" x14ac:dyDescent="0.2">
      <c r="A127" s="175">
        <f>MAX($A$117:A126)+0.1</f>
        <v>8.5999999999999979</v>
      </c>
      <c r="B127" s="122"/>
      <c r="C127" s="164" t="s">
        <v>218</v>
      </c>
      <c r="D127" s="165"/>
      <c r="E127" s="166"/>
      <c r="F127" s="166"/>
      <c r="G127" s="156"/>
      <c r="H127" s="156"/>
      <c r="I127" s="156"/>
      <c r="J127" s="156"/>
      <c r="K127" s="156"/>
      <c r="L127" s="156"/>
      <c r="M127" s="156"/>
    </row>
    <row r="128" spans="1:14" s="66" customFormat="1" ht="12.75" x14ac:dyDescent="0.25">
      <c r="A128" s="177" t="s">
        <v>262</v>
      </c>
      <c r="B128" s="120"/>
      <c r="C128" s="159" t="s">
        <v>223</v>
      </c>
      <c r="D128" s="92" t="s">
        <v>1</v>
      </c>
      <c r="E128" s="90"/>
      <c r="F128" s="108">
        <v>81.509999999999991</v>
      </c>
      <c r="G128" s="28"/>
      <c r="H128" s="28"/>
      <c r="I128" s="28"/>
      <c r="J128" s="27"/>
      <c r="K128" s="28"/>
      <c r="L128" s="28"/>
      <c r="M128" s="27"/>
    </row>
    <row r="129" spans="1:14" s="66" customFormat="1" ht="25.5" x14ac:dyDescent="0.25">
      <c r="A129" s="177" t="s">
        <v>263</v>
      </c>
      <c r="B129" s="64"/>
      <c r="C129" s="106" t="s">
        <v>224</v>
      </c>
      <c r="D129" s="92" t="s">
        <v>1</v>
      </c>
      <c r="E129" s="90"/>
      <c r="F129" s="90">
        <v>81.509999999999991</v>
      </c>
      <c r="G129" s="32"/>
      <c r="H129" s="32"/>
      <c r="I129" s="27"/>
      <c r="J129" s="27"/>
      <c r="K129" s="27"/>
      <c r="L129" s="27"/>
      <c r="M129" s="27"/>
    </row>
    <row r="130" spans="1:14" s="66" customFormat="1" ht="12.75" x14ac:dyDescent="0.25">
      <c r="A130" s="102">
        <v>9</v>
      </c>
      <c r="B130" s="120"/>
      <c r="C130" s="78" t="s">
        <v>157</v>
      </c>
      <c r="D130" s="128"/>
      <c r="E130" s="24"/>
      <c r="F130" s="30"/>
      <c r="G130" s="28"/>
      <c r="H130" s="28"/>
      <c r="I130" s="27"/>
      <c r="J130" s="27"/>
      <c r="K130" s="27"/>
      <c r="L130" s="27"/>
      <c r="M130" s="27"/>
    </row>
    <row r="131" spans="1:14" s="66" customFormat="1" ht="12.75" x14ac:dyDescent="0.25">
      <c r="A131" s="102">
        <f>A130+0.1</f>
        <v>9.1</v>
      </c>
      <c r="B131" s="67"/>
      <c r="C131" s="106" t="s">
        <v>158</v>
      </c>
      <c r="D131" s="92" t="s">
        <v>1</v>
      </c>
      <c r="E131" s="90"/>
      <c r="F131" s="90">
        <v>54.307499999999997</v>
      </c>
      <c r="G131" s="27"/>
      <c r="H131" s="27"/>
      <c r="I131" s="27"/>
      <c r="J131" s="27"/>
      <c r="K131" s="27"/>
      <c r="L131" s="27"/>
      <c r="M131" s="27"/>
    </row>
    <row r="132" spans="1:14" s="66" customFormat="1" ht="12.75" x14ac:dyDescent="0.25">
      <c r="A132" s="102">
        <f t="shared" ref="A132:A136" si="2">A131+0.1</f>
        <v>9.1999999999999993</v>
      </c>
      <c r="B132" s="67"/>
      <c r="C132" s="106" t="s">
        <v>207</v>
      </c>
      <c r="D132" s="92" t="s">
        <v>1</v>
      </c>
      <c r="E132" s="90"/>
      <c r="F132" s="90">
        <v>10.399999999999999</v>
      </c>
      <c r="G132" s="27"/>
      <c r="H132" s="27"/>
      <c r="I132" s="27"/>
      <c r="J132" s="27"/>
      <c r="K132" s="27"/>
      <c r="L132" s="27"/>
      <c r="M132" s="27"/>
    </row>
    <row r="133" spans="1:14" s="66" customFormat="1" ht="12.75" x14ac:dyDescent="0.25">
      <c r="A133" s="102">
        <f t="shared" si="2"/>
        <v>9.2999999999999989</v>
      </c>
      <c r="B133" s="67"/>
      <c r="C133" s="106" t="s">
        <v>196</v>
      </c>
      <c r="D133" s="92" t="s">
        <v>1</v>
      </c>
      <c r="E133" s="90"/>
      <c r="F133" s="90">
        <v>15.12</v>
      </c>
      <c r="G133" s="27"/>
      <c r="H133" s="27"/>
      <c r="I133" s="27"/>
      <c r="J133" s="27"/>
      <c r="K133" s="27"/>
      <c r="L133" s="27"/>
      <c r="M133" s="27"/>
    </row>
    <row r="134" spans="1:14" s="66" customFormat="1" ht="25.5" x14ac:dyDescent="0.25">
      <c r="A134" s="102">
        <f t="shared" si="2"/>
        <v>9.3999999999999986</v>
      </c>
      <c r="B134" s="64"/>
      <c r="C134" s="106" t="s">
        <v>159</v>
      </c>
      <c r="D134" s="92" t="s">
        <v>1</v>
      </c>
      <c r="E134" s="90"/>
      <c r="F134" s="90">
        <v>79.827500000000001</v>
      </c>
      <c r="G134" s="32"/>
      <c r="H134" s="32"/>
      <c r="I134" s="27"/>
      <c r="J134" s="27"/>
      <c r="K134" s="27"/>
      <c r="L134" s="27"/>
      <c r="M134" s="27"/>
    </row>
    <row r="135" spans="1:14" s="56" customFormat="1" ht="25.5" x14ac:dyDescent="0.25">
      <c r="A135" s="102">
        <f t="shared" si="2"/>
        <v>9.4999999999999982</v>
      </c>
      <c r="B135" s="55"/>
      <c r="C135" s="88" t="s">
        <v>195</v>
      </c>
      <c r="D135" s="89" t="s">
        <v>1</v>
      </c>
      <c r="E135" s="90"/>
      <c r="F135" s="90">
        <v>513.01</v>
      </c>
      <c r="G135" s="27"/>
      <c r="H135" s="27"/>
      <c r="I135" s="27"/>
      <c r="J135" s="27"/>
      <c r="K135" s="27"/>
      <c r="L135" s="27"/>
      <c r="M135" s="27"/>
    </row>
    <row r="136" spans="1:14" s="56" customFormat="1" ht="12.75" x14ac:dyDescent="0.25">
      <c r="A136" s="102">
        <f t="shared" si="2"/>
        <v>9.5999999999999979</v>
      </c>
      <c r="B136" s="55"/>
      <c r="C136" s="88" t="s">
        <v>208</v>
      </c>
      <c r="D136" s="89" t="s">
        <v>1</v>
      </c>
      <c r="E136" s="90"/>
      <c r="F136" s="90">
        <v>255.3784</v>
      </c>
      <c r="G136" s="27"/>
      <c r="H136" s="27"/>
      <c r="I136" s="27"/>
      <c r="J136" s="27"/>
      <c r="K136" s="27"/>
      <c r="L136" s="27"/>
      <c r="M136" s="27"/>
      <c r="N136" s="29"/>
    </row>
    <row r="137" spans="1:14" s="66" customFormat="1" ht="12.75" x14ac:dyDescent="0.25">
      <c r="A137" s="102">
        <v>10</v>
      </c>
      <c r="B137" s="65"/>
      <c r="C137" s="78" t="s">
        <v>162</v>
      </c>
      <c r="D137" s="65"/>
      <c r="E137" s="24"/>
      <c r="F137" s="24"/>
      <c r="G137" s="27"/>
      <c r="H137" s="27"/>
      <c r="I137" s="27"/>
      <c r="J137" s="27"/>
      <c r="K137" s="27"/>
      <c r="L137" s="27"/>
      <c r="M137" s="27"/>
    </row>
    <row r="138" spans="1:14" s="119" customFormat="1" ht="12.75" x14ac:dyDescent="0.2">
      <c r="A138" s="102">
        <f>A137+0.1</f>
        <v>10.1</v>
      </c>
      <c r="B138" s="57"/>
      <c r="C138" s="88" t="s">
        <v>160</v>
      </c>
      <c r="D138" s="89" t="s">
        <v>19</v>
      </c>
      <c r="E138" s="90"/>
      <c r="F138" s="90">
        <v>42.129999999999995</v>
      </c>
      <c r="G138" s="27"/>
      <c r="H138" s="27"/>
      <c r="I138" s="27"/>
      <c r="J138" s="27"/>
      <c r="K138" s="27"/>
      <c r="L138" s="27"/>
      <c r="M138" s="27"/>
      <c r="N138" s="129"/>
    </row>
    <row r="139" spans="1:14" s="66" customFormat="1" ht="12.75" x14ac:dyDescent="0.25">
      <c r="A139" s="102">
        <f t="shared" ref="A139:A145" si="3">A138+0.1</f>
        <v>10.199999999999999</v>
      </c>
      <c r="B139" s="67"/>
      <c r="C139" s="107" t="s">
        <v>161</v>
      </c>
      <c r="D139" s="92" t="s">
        <v>1</v>
      </c>
      <c r="E139" s="90"/>
      <c r="F139" s="108">
        <v>42.129999999999995</v>
      </c>
      <c r="G139" s="28"/>
      <c r="H139" s="28"/>
      <c r="I139" s="28"/>
      <c r="J139" s="28"/>
      <c r="K139" s="28"/>
      <c r="L139" s="28"/>
      <c r="M139" s="28"/>
    </row>
    <row r="140" spans="1:14" s="66" customFormat="1" ht="25.5" x14ac:dyDescent="0.25">
      <c r="A140" s="102">
        <f t="shared" si="3"/>
        <v>10.299999999999999</v>
      </c>
      <c r="B140" s="130"/>
      <c r="C140" s="106" t="s">
        <v>200</v>
      </c>
      <c r="D140" s="92" t="s">
        <v>2</v>
      </c>
      <c r="E140" s="90"/>
      <c r="F140" s="90">
        <v>0.10282399999999998</v>
      </c>
      <c r="G140" s="27"/>
      <c r="H140" s="27"/>
      <c r="I140" s="27"/>
      <c r="J140" s="27"/>
      <c r="K140" s="27"/>
      <c r="L140" s="27"/>
      <c r="M140" s="32"/>
    </row>
    <row r="141" spans="1:14" s="66" customFormat="1" ht="12.75" x14ac:dyDescent="0.25">
      <c r="A141" s="102">
        <f t="shared" si="3"/>
        <v>10.399999999999999</v>
      </c>
      <c r="B141" s="67"/>
      <c r="C141" s="107" t="s">
        <v>99</v>
      </c>
      <c r="D141" s="92" t="s">
        <v>1</v>
      </c>
      <c r="E141" s="90"/>
      <c r="F141" s="108">
        <v>8.1631999999999998</v>
      </c>
      <c r="G141" s="28"/>
      <c r="H141" s="28"/>
      <c r="I141" s="28"/>
      <c r="J141" s="28"/>
      <c r="K141" s="28"/>
      <c r="L141" s="28"/>
      <c r="M141" s="28"/>
    </row>
    <row r="142" spans="1:14" s="132" customFormat="1" ht="12.75" x14ac:dyDescent="0.25">
      <c r="A142" s="102">
        <f t="shared" si="3"/>
        <v>10.499999999999998</v>
      </c>
      <c r="B142" s="131"/>
      <c r="C142" s="167" t="s">
        <v>198</v>
      </c>
      <c r="D142" s="168" t="s">
        <v>46</v>
      </c>
      <c r="E142" s="90"/>
      <c r="F142" s="90">
        <v>39.33</v>
      </c>
      <c r="G142" s="27"/>
      <c r="H142" s="27"/>
      <c r="I142" s="27"/>
      <c r="J142" s="27"/>
      <c r="K142" s="27"/>
      <c r="L142" s="27"/>
      <c r="M142" s="27"/>
    </row>
    <row r="143" spans="1:14" s="66" customFormat="1" ht="25.5" x14ac:dyDescent="0.25">
      <c r="A143" s="102">
        <f t="shared" si="3"/>
        <v>10.599999999999998</v>
      </c>
      <c r="B143" s="67"/>
      <c r="C143" s="107" t="s">
        <v>199</v>
      </c>
      <c r="D143" s="92" t="s">
        <v>1</v>
      </c>
      <c r="E143" s="90"/>
      <c r="F143" s="108">
        <v>5.1065678699999992</v>
      </c>
      <c r="G143" s="28"/>
      <c r="H143" s="28"/>
      <c r="I143" s="28"/>
      <c r="J143" s="28"/>
      <c r="K143" s="28"/>
      <c r="L143" s="28"/>
      <c r="M143" s="28"/>
    </row>
    <row r="144" spans="1:14" s="56" customFormat="1" ht="12.75" x14ac:dyDescent="0.25">
      <c r="A144" s="102">
        <f t="shared" si="3"/>
        <v>10.699999999999998</v>
      </c>
      <c r="B144" s="59"/>
      <c r="C144" s="88" t="s">
        <v>197</v>
      </c>
      <c r="D144" s="89" t="s">
        <v>2</v>
      </c>
      <c r="E144" s="90"/>
      <c r="F144" s="90">
        <v>3.7086000000000001E-2</v>
      </c>
      <c r="G144" s="27"/>
      <c r="H144" s="27"/>
      <c r="I144" s="27"/>
      <c r="J144" s="27"/>
      <c r="K144" s="27"/>
      <c r="L144" s="27"/>
      <c r="M144" s="27"/>
    </row>
    <row r="145" spans="1:13" s="66" customFormat="1" ht="12.75" x14ac:dyDescent="0.25">
      <c r="A145" s="102">
        <f t="shared" si="3"/>
        <v>10.799999999999997</v>
      </c>
      <c r="B145" s="67"/>
      <c r="C145" s="135" t="s">
        <v>99</v>
      </c>
      <c r="D145" s="169" t="s">
        <v>1</v>
      </c>
      <c r="E145" s="170"/>
      <c r="F145" s="138">
        <v>2.6040000000000001</v>
      </c>
      <c r="G145" s="149"/>
      <c r="H145" s="149"/>
      <c r="I145" s="149"/>
      <c r="J145" s="149"/>
      <c r="K145" s="149"/>
      <c r="L145" s="149"/>
      <c r="M145" s="149"/>
    </row>
    <row r="146" spans="1:13" s="86" customFormat="1" x14ac:dyDescent="0.25">
      <c r="A146" s="83"/>
      <c r="B146" s="83"/>
      <c r="C146" s="140" t="s">
        <v>57</v>
      </c>
      <c r="D146" s="150"/>
      <c r="E146" s="142"/>
      <c r="F146" s="142"/>
      <c r="G146" s="142"/>
      <c r="H146" s="142">
        <f>SUM(H12:H145)</f>
        <v>0</v>
      </c>
      <c r="I146" s="142"/>
      <c r="J146" s="142">
        <f>SUM(J12:J145)</f>
        <v>0</v>
      </c>
      <c r="K146" s="142"/>
      <c r="L146" s="142">
        <f>SUM(L12:L145)</f>
        <v>0</v>
      </c>
      <c r="M146" s="143">
        <f>SUM(M12:M145)</f>
        <v>0</v>
      </c>
    </row>
    <row r="147" spans="1:13" s="56" customFormat="1" x14ac:dyDescent="0.25">
      <c r="A147" s="83"/>
      <c r="B147" s="34"/>
      <c r="C147" s="151" t="s">
        <v>58</v>
      </c>
      <c r="D147" s="134">
        <v>0</v>
      </c>
      <c r="E147" s="145"/>
      <c r="F147" s="145"/>
      <c r="G147" s="145"/>
      <c r="H147" s="145">
        <f>H146*D147</f>
        <v>0</v>
      </c>
      <c r="I147" s="145"/>
      <c r="J147" s="145"/>
      <c r="K147" s="145"/>
      <c r="L147" s="145"/>
      <c r="M147" s="146">
        <f>H147</f>
        <v>0</v>
      </c>
    </row>
    <row r="148" spans="1:13" s="87" customFormat="1" x14ac:dyDescent="0.25">
      <c r="A148" s="83"/>
      <c r="B148" s="83"/>
      <c r="C148" s="152" t="s">
        <v>16</v>
      </c>
      <c r="D148" s="141"/>
      <c r="E148" s="142"/>
      <c r="F148" s="142"/>
      <c r="G148" s="142"/>
      <c r="H148" s="142"/>
      <c r="I148" s="142"/>
      <c r="J148" s="142"/>
      <c r="K148" s="142"/>
      <c r="L148" s="142"/>
      <c r="M148" s="148">
        <f>M147+M146</f>
        <v>0</v>
      </c>
    </row>
    <row r="149" spans="1:13" s="56" customFormat="1" x14ac:dyDescent="0.25">
      <c r="A149" s="83"/>
      <c r="B149" s="34"/>
      <c r="C149" s="151" t="s">
        <v>59</v>
      </c>
      <c r="D149" s="134">
        <v>0</v>
      </c>
      <c r="E149" s="145"/>
      <c r="F149" s="145"/>
      <c r="G149" s="145"/>
      <c r="H149" s="145"/>
      <c r="I149" s="145"/>
      <c r="J149" s="145"/>
      <c r="K149" s="145"/>
      <c r="L149" s="145"/>
      <c r="M149" s="146">
        <f>M148*D149</f>
        <v>0</v>
      </c>
    </row>
    <row r="150" spans="1:13" s="87" customFormat="1" x14ac:dyDescent="0.25">
      <c r="A150" s="83"/>
      <c r="B150" s="83"/>
      <c r="C150" s="152" t="s">
        <v>16</v>
      </c>
      <c r="D150" s="141"/>
      <c r="E150" s="142"/>
      <c r="F150" s="142"/>
      <c r="G150" s="142"/>
      <c r="H150" s="142"/>
      <c r="I150" s="142"/>
      <c r="J150" s="142"/>
      <c r="K150" s="142"/>
      <c r="L150" s="142"/>
      <c r="M150" s="148">
        <f>M148+M149</f>
        <v>0</v>
      </c>
    </row>
    <row r="151" spans="1:13" s="56" customFormat="1" x14ac:dyDescent="0.25">
      <c r="A151" s="83"/>
      <c r="B151" s="34"/>
      <c r="C151" s="151" t="s">
        <v>60</v>
      </c>
      <c r="D151" s="134">
        <v>0</v>
      </c>
      <c r="E151" s="145"/>
      <c r="F151" s="145"/>
      <c r="G151" s="145"/>
      <c r="H151" s="145"/>
      <c r="I151" s="145"/>
      <c r="J151" s="145"/>
      <c r="K151" s="145"/>
      <c r="L151" s="145"/>
      <c r="M151" s="146">
        <f>M150*D151</f>
        <v>0</v>
      </c>
    </row>
    <row r="152" spans="1:13" s="56" customFormat="1" x14ac:dyDescent="0.25">
      <c r="A152" s="83"/>
      <c r="B152" s="34"/>
      <c r="C152" s="153" t="s">
        <v>16</v>
      </c>
      <c r="D152" s="154"/>
      <c r="E152" s="157"/>
      <c r="F152" s="157"/>
      <c r="G152" s="157"/>
      <c r="H152" s="157"/>
      <c r="I152" s="157"/>
      <c r="J152" s="157">
        <f>J146</f>
        <v>0</v>
      </c>
      <c r="K152" s="157"/>
      <c r="L152" s="157"/>
      <c r="M152" s="158">
        <f>M150+M151</f>
        <v>0</v>
      </c>
    </row>
  </sheetData>
  <autoFilter ref="A10:M152" xr:uid="{00000000-0009-0000-0000-000002000000}"/>
  <mergeCells count="14">
    <mergeCell ref="K8:L8"/>
    <mergeCell ref="M8:M9"/>
    <mergeCell ref="A1:M1"/>
    <mergeCell ref="A2:M2"/>
    <mergeCell ref="A4:M4"/>
    <mergeCell ref="A8:A9"/>
    <mergeCell ref="B8:B9"/>
    <mergeCell ref="C8:C9"/>
    <mergeCell ref="D8:D9"/>
    <mergeCell ref="E8:F8"/>
    <mergeCell ref="G8:H8"/>
    <mergeCell ref="I8:J8"/>
    <mergeCell ref="H5:K5"/>
    <mergeCell ref="H6:K6"/>
  </mergeCells>
  <phoneticPr fontId="4" type="noConversion"/>
  <conditionalFormatting sqref="C26">
    <cfRule type="cellIs" dxfId="1" priority="24" stopIfTrue="1" operator="equal">
      <formula>0</formula>
    </cfRule>
  </conditionalFormatting>
  <conditionalFormatting sqref="F26:G26">
    <cfRule type="cellIs" dxfId="0" priority="23" stopIfTrue="1" operator="equal">
      <formula>0</formula>
    </cfRule>
  </conditionalFormatting>
  <pageMargins left="0.2" right="0.2" top="0.5" bottom="0.2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8B20A-77AA-475F-A1F6-AE995BCB134A}">
  <sheetPr>
    <tabColor rgb="FF0136FE"/>
  </sheetPr>
  <dimension ref="A1:M11"/>
  <sheetViews>
    <sheetView showGridLines="0" zoomScale="80" zoomScaleNormal="80" zoomScaleSheetLayoutView="80" workbookViewId="0">
      <selection activeCell="C19" sqref="C19"/>
    </sheetView>
  </sheetViews>
  <sheetFormatPr defaultRowHeight="15" x14ac:dyDescent="0.25"/>
  <cols>
    <col min="1" max="1" width="8.85546875" style="179"/>
    <col min="2" max="2" width="8.5703125" customWidth="1"/>
    <col min="3" max="3" width="91.28515625" customWidth="1"/>
    <col min="4" max="4" width="6.28515625" style="178" bestFit="1" customWidth="1"/>
  </cols>
  <sheetData>
    <row r="1" spans="1:13" x14ac:dyDescent="0.25">
      <c r="A1" s="200" t="s">
        <v>8</v>
      </c>
      <c r="B1" s="195" t="s">
        <v>9</v>
      </c>
      <c r="C1" s="195" t="s">
        <v>10</v>
      </c>
      <c r="D1" s="195" t="s">
        <v>11</v>
      </c>
      <c r="E1" s="195" t="s">
        <v>12</v>
      </c>
      <c r="F1" s="195"/>
      <c r="G1" s="195" t="s">
        <v>13</v>
      </c>
      <c r="H1" s="195"/>
      <c r="I1" s="195" t="s">
        <v>14</v>
      </c>
      <c r="J1" s="195"/>
      <c r="K1" s="195" t="s">
        <v>15</v>
      </c>
      <c r="L1" s="195"/>
      <c r="M1" s="202" t="s">
        <v>16</v>
      </c>
    </row>
    <row r="2" spans="1:13" x14ac:dyDescent="0.25">
      <c r="A2" s="200"/>
      <c r="B2" s="195"/>
      <c r="C2" s="195"/>
      <c r="D2" s="195"/>
      <c r="E2" s="80" t="s">
        <v>17</v>
      </c>
      <c r="F2" s="80" t="s">
        <v>18</v>
      </c>
      <c r="G2" s="80" t="s">
        <v>17</v>
      </c>
      <c r="H2" s="80" t="s">
        <v>18</v>
      </c>
      <c r="I2" s="80" t="s">
        <v>17</v>
      </c>
      <c r="J2" s="80" t="s">
        <v>18</v>
      </c>
      <c r="K2" s="80" t="s">
        <v>17</v>
      </c>
      <c r="L2" s="80" t="s">
        <v>18</v>
      </c>
      <c r="M2" s="202"/>
    </row>
    <row r="3" spans="1:13" x14ac:dyDescent="0.25">
      <c r="A3" s="95">
        <v>1</v>
      </c>
      <c r="B3" s="80">
        <v>2</v>
      </c>
      <c r="C3" s="80">
        <v>3</v>
      </c>
      <c r="D3" s="80">
        <v>4</v>
      </c>
      <c r="E3" s="80">
        <v>5</v>
      </c>
      <c r="F3" s="80">
        <v>6</v>
      </c>
      <c r="G3" s="80">
        <v>7</v>
      </c>
      <c r="H3" s="80">
        <v>8</v>
      </c>
      <c r="I3" s="80">
        <v>9</v>
      </c>
      <c r="J3" s="80">
        <v>10</v>
      </c>
      <c r="K3" s="80">
        <v>11</v>
      </c>
      <c r="L3" s="80">
        <v>12</v>
      </c>
      <c r="M3" s="80">
        <v>13</v>
      </c>
    </row>
    <row r="4" spans="1:13" x14ac:dyDescent="0.25">
      <c r="A4" s="180">
        <v>1</v>
      </c>
      <c r="B4" s="181"/>
      <c r="C4" s="185" t="s">
        <v>277</v>
      </c>
      <c r="D4" s="182" t="s">
        <v>274</v>
      </c>
      <c r="E4" s="183"/>
      <c r="F4" s="183">
        <v>1</v>
      </c>
      <c r="G4" s="183"/>
      <c r="H4" s="183"/>
      <c r="I4" s="183"/>
      <c r="J4" s="183"/>
      <c r="K4" s="183"/>
      <c r="L4" s="183"/>
      <c r="M4" s="183"/>
    </row>
    <row r="5" spans="1:13" x14ac:dyDescent="0.25">
      <c r="C5" s="140" t="s">
        <v>57</v>
      </c>
      <c r="D5" s="141"/>
      <c r="E5" s="142"/>
      <c r="F5" s="142"/>
      <c r="G5" s="142"/>
      <c r="H5" s="142">
        <f>SUM(H4:H4)</f>
        <v>0</v>
      </c>
      <c r="I5" s="142"/>
      <c r="J5" s="142">
        <f>SUM(J4:J4)</f>
        <v>0</v>
      </c>
      <c r="K5" s="142"/>
      <c r="L5" s="142">
        <f>SUM(L4:L4)</f>
        <v>0</v>
      </c>
      <c r="M5" s="143">
        <f>SUM(M4:M4)</f>
        <v>0</v>
      </c>
    </row>
    <row r="6" spans="1:13" x14ac:dyDescent="0.25">
      <c r="C6" s="144" t="s">
        <v>58</v>
      </c>
      <c r="D6" s="134">
        <v>0</v>
      </c>
      <c r="E6" s="145"/>
      <c r="F6" s="145"/>
      <c r="G6" s="145"/>
      <c r="H6" s="145">
        <f>H5*D6</f>
        <v>0</v>
      </c>
      <c r="I6" s="145"/>
      <c r="J6" s="145"/>
      <c r="K6" s="145"/>
      <c r="L6" s="145"/>
      <c r="M6" s="146">
        <f>H6</f>
        <v>0</v>
      </c>
    </row>
    <row r="7" spans="1:13" x14ac:dyDescent="0.25">
      <c r="C7" s="147" t="s">
        <v>16</v>
      </c>
      <c r="D7" s="141"/>
      <c r="E7" s="142"/>
      <c r="F7" s="142"/>
      <c r="G7" s="142"/>
      <c r="H7" s="142"/>
      <c r="I7" s="142"/>
      <c r="J7" s="142"/>
      <c r="K7" s="142"/>
      <c r="L7" s="142"/>
      <c r="M7" s="148">
        <f>SUM(M5:M6)</f>
        <v>0</v>
      </c>
    </row>
    <row r="8" spans="1:13" x14ac:dyDescent="0.25">
      <c r="C8" s="144" t="s">
        <v>59</v>
      </c>
      <c r="D8" s="134">
        <v>0</v>
      </c>
      <c r="E8" s="145"/>
      <c r="F8" s="145"/>
      <c r="G8" s="145"/>
      <c r="H8" s="145"/>
      <c r="I8" s="145"/>
      <c r="J8" s="145"/>
      <c r="K8" s="145"/>
      <c r="L8" s="145"/>
      <c r="M8" s="146">
        <f>M7*D8</f>
        <v>0</v>
      </c>
    </row>
    <row r="9" spans="1:13" x14ac:dyDescent="0.25">
      <c r="C9" s="147" t="s">
        <v>16</v>
      </c>
      <c r="D9" s="141"/>
      <c r="E9" s="142"/>
      <c r="F9" s="142"/>
      <c r="G9" s="142"/>
      <c r="H9" s="142"/>
      <c r="I9" s="142"/>
      <c r="J9" s="142"/>
      <c r="K9" s="142"/>
      <c r="L9" s="142"/>
      <c r="M9" s="148">
        <f>SUM(M7:M8)</f>
        <v>0</v>
      </c>
    </row>
    <row r="10" spans="1:13" x14ac:dyDescent="0.25">
      <c r="C10" s="144" t="s">
        <v>60</v>
      </c>
      <c r="D10" s="134">
        <v>0</v>
      </c>
      <c r="E10" s="145"/>
      <c r="F10" s="145"/>
      <c r="G10" s="145"/>
      <c r="H10" s="145"/>
      <c r="I10" s="145"/>
      <c r="J10" s="145"/>
      <c r="K10" s="145"/>
      <c r="L10" s="145"/>
      <c r="M10" s="146">
        <f>M9*D10</f>
        <v>0</v>
      </c>
    </row>
    <row r="11" spans="1:13" x14ac:dyDescent="0.25">
      <c r="C11" s="140" t="s">
        <v>16</v>
      </c>
      <c r="D11" s="141"/>
      <c r="E11" s="142"/>
      <c r="F11" s="142"/>
      <c r="G11" s="142"/>
      <c r="H11" s="142"/>
      <c r="I11" s="142"/>
      <c r="J11" s="142">
        <f>J5</f>
        <v>0</v>
      </c>
      <c r="K11" s="142"/>
      <c r="L11" s="142"/>
      <c r="M11" s="148">
        <f>SUM(M9:M10)</f>
        <v>0</v>
      </c>
    </row>
  </sheetData>
  <mergeCells count="9">
    <mergeCell ref="I1:J1"/>
    <mergeCell ref="K1:L1"/>
    <mergeCell ref="M1:M2"/>
    <mergeCell ref="A1:A2"/>
    <mergeCell ref="B1:B2"/>
    <mergeCell ref="C1:C2"/>
    <mergeCell ref="D1:D2"/>
    <mergeCell ref="E1:F1"/>
    <mergeCell ref="G1:H1"/>
  </mergeCells>
  <pageMargins left="0.7" right="0.7" top="0.75" bottom="0.75" header="0.3" footer="0.3"/>
  <pageSetup scale="43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9392B-39ED-4192-8742-F704523CC606}">
  <sheetPr>
    <tabColor rgb="FF0136FE"/>
  </sheetPr>
  <dimension ref="A1:M20"/>
  <sheetViews>
    <sheetView showGridLines="0" zoomScale="80" zoomScaleNormal="80" zoomScaleSheetLayoutView="80" workbookViewId="0">
      <selection activeCell="F31" sqref="F31"/>
    </sheetView>
  </sheetViews>
  <sheetFormatPr defaultRowHeight="15" x14ac:dyDescent="0.25"/>
  <cols>
    <col min="1" max="1" width="8.85546875" style="179"/>
    <col min="2" max="2" width="9.42578125" customWidth="1"/>
    <col min="3" max="3" width="91.28515625" customWidth="1"/>
    <col min="4" max="4" width="6.28515625" style="178" bestFit="1" customWidth="1"/>
  </cols>
  <sheetData>
    <row r="1" spans="1:13" x14ac:dyDescent="0.25">
      <c r="A1" s="200" t="s">
        <v>8</v>
      </c>
      <c r="B1" s="195" t="s">
        <v>9</v>
      </c>
      <c r="C1" s="195" t="s">
        <v>10</v>
      </c>
      <c r="D1" s="195" t="s">
        <v>11</v>
      </c>
      <c r="E1" s="195" t="s">
        <v>12</v>
      </c>
      <c r="F1" s="195"/>
      <c r="G1" s="195" t="s">
        <v>13</v>
      </c>
      <c r="H1" s="195"/>
      <c r="I1" s="195" t="s">
        <v>14</v>
      </c>
      <c r="J1" s="195"/>
      <c r="K1" s="195" t="s">
        <v>15</v>
      </c>
      <c r="L1" s="195"/>
      <c r="M1" s="202" t="s">
        <v>16</v>
      </c>
    </row>
    <row r="2" spans="1:13" x14ac:dyDescent="0.25">
      <c r="A2" s="200"/>
      <c r="B2" s="195"/>
      <c r="C2" s="195"/>
      <c r="D2" s="195"/>
      <c r="E2" s="80" t="s">
        <v>17</v>
      </c>
      <c r="F2" s="80" t="s">
        <v>18</v>
      </c>
      <c r="G2" s="80" t="s">
        <v>17</v>
      </c>
      <c r="H2" s="80" t="s">
        <v>18</v>
      </c>
      <c r="I2" s="80" t="s">
        <v>17</v>
      </c>
      <c r="J2" s="80" t="s">
        <v>18</v>
      </c>
      <c r="K2" s="80" t="s">
        <v>17</v>
      </c>
      <c r="L2" s="80" t="s">
        <v>18</v>
      </c>
      <c r="M2" s="202"/>
    </row>
    <row r="3" spans="1:13" x14ac:dyDescent="0.25">
      <c r="A3" s="95">
        <v>1</v>
      </c>
      <c r="B3" s="80">
        <v>2</v>
      </c>
      <c r="C3" s="80">
        <v>3</v>
      </c>
      <c r="D3" s="80">
        <v>4</v>
      </c>
      <c r="E3" s="80">
        <v>5</v>
      </c>
      <c r="F3" s="80">
        <v>6</v>
      </c>
      <c r="G3" s="80">
        <v>7</v>
      </c>
      <c r="H3" s="80">
        <v>8</v>
      </c>
      <c r="I3" s="80">
        <v>9</v>
      </c>
      <c r="J3" s="80">
        <v>10</v>
      </c>
      <c r="K3" s="80">
        <v>11</v>
      </c>
      <c r="L3" s="80">
        <v>12</v>
      </c>
      <c r="M3" s="80">
        <v>13</v>
      </c>
    </row>
    <row r="4" spans="1:13" x14ac:dyDescent="0.25">
      <c r="A4" s="180">
        <v>1</v>
      </c>
      <c r="B4" s="181"/>
      <c r="C4" s="185" t="s">
        <v>264</v>
      </c>
      <c r="D4" s="182"/>
      <c r="E4" s="183"/>
      <c r="F4" s="183"/>
      <c r="G4" s="183"/>
      <c r="H4" s="183"/>
      <c r="I4" s="183"/>
      <c r="J4" s="183"/>
      <c r="K4" s="183"/>
      <c r="L4" s="183"/>
      <c r="M4" s="183"/>
    </row>
    <row r="5" spans="1:13" x14ac:dyDescent="0.25">
      <c r="A5" s="180">
        <f>A4+0.1</f>
        <v>1.1000000000000001</v>
      </c>
      <c r="B5" s="181"/>
      <c r="C5" s="184" t="s">
        <v>265</v>
      </c>
      <c r="D5" s="182" t="s">
        <v>236</v>
      </c>
      <c r="E5" s="183"/>
      <c r="F5" s="183">
        <v>33.75</v>
      </c>
      <c r="G5" s="183"/>
      <c r="H5" s="183"/>
      <c r="I5" s="183"/>
      <c r="J5" s="183"/>
      <c r="K5" s="183"/>
      <c r="L5" s="183"/>
      <c r="M5" s="183"/>
    </row>
    <row r="6" spans="1:13" x14ac:dyDescent="0.25">
      <c r="A6" s="180">
        <f t="shared" ref="A6:A10" si="0">A5+0.1</f>
        <v>1.2000000000000002</v>
      </c>
      <c r="B6" s="181"/>
      <c r="C6" s="184" t="s">
        <v>266</v>
      </c>
      <c r="D6" s="182" t="s">
        <v>235</v>
      </c>
      <c r="E6" s="183"/>
      <c r="F6" s="183">
        <v>135</v>
      </c>
      <c r="G6" s="183"/>
      <c r="H6" s="183"/>
      <c r="I6" s="183"/>
      <c r="J6" s="183"/>
      <c r="K6" s="183"/>
      <c r="L6" s="183"/>
      <c r="M6" s="183"/>
    </row>
    <row r="7" spans="1:13" x14ac:dyDescent="0.25">
      <c r="A7" s="180">
        <f t="shared" si="0"/>
        <v>1.3000000000000003</v>
      </c>
      <c r="B7" s="181"/>
      <c r="C7" s="184" t="s">
        <v>267</v>
      </c>
      <c r="D7" s="182" t="s">
        <v>2</v>
      </c>
      <c r="E7" s="183"/>
      <c r="F7" s="183">
        <v>9.4500000000000001E-2</v>
      </c>
      <c r="G7" s="183"/>
      <c r="H7" s="183"/>
      <c r="I7" s="183"/>
      <c r="J7" s="183"/>
      <c r="K7" s="183"/>
      <c r="L7" s="183"/>
      <c r="M7" s="183"/>
    </row>
    <row r="8" spans="1:13" ht="30" x14ac:dyDescent="0.25">
      <c r="A8" s="180">
        <f t="shared" si="0"/>
        <v>1.4000000000000004</v>
      </c>
      <c r="B8" s="181"/>
      <c r="C8" s="184" t="s">
        <v>268</v>
      </c>
      <c r="D8" s="182" t="s">
        <v>235</v>
      </c>
      <c r="E8" s="183"/>
      <c r="F8" s="183">
        <v>135</v>
      </c>
      <c r="G8" s="183"/>
      <c r="H8" s="183"/>
      <c r="I8" s="183"/>
      <c r="J8" s="183"/>
      <c r="K8" s="183"/>
      <c r="L8" s="183"/>
      <c r="M8" s="183"/>
    </row>
    <row r="9" spans="1:13" x14ac:dyDescent="0.25">
      <c r="A9" s="180">
        <f t="shared" si="0"/>
        <v>1.5000000000000004</v>
      </c>
      <c r="B9" s="181"/>
      <c r="C9" s="184" t="s">
        <v>269</v>
      </c>
      <c r="D9" s="182" t="s">
        <v>2</v>
      </c>
      <c r="E9" s="183"/>
      <c r="F9" s="183">
        <v>4.725E-2</v>
      </c>
      <c r="G9" s="183"/>
      <c r="H9" s="183"/>
      <c r="I9" s="183"/>
      <c r="J9" s="183"/>
      <c r="K9" s="183"/>
      <c r="L9" s="183"/>
      <c r="M9" s="183"/>
    </row>
    <row r="10" spans="1:13" ht="30" x14ac:dyDescent="0.25">
      <c r="A10" s="180">
        <f t="shared" si="0"/>
        <v>1.6000000000000005</v>
      </c>
      <c r="B10" s="181"/>
      <c r="C10" s="184" t="s">
        <v>270</v>
      </c>
      <c r="D10" s="182" t="s">
        <v>235</v>
      </c>
      <c r="E10" s="183"/>
      <c r="F10" s="183">
        <f>F8</f>
        <v>135</v>
      </c>
      <c r="G10" s="183"/>
      <c r="H10" s="183"/>
      <c r="I10" s="183"/>
      <c r="J10" s="183"/>
      <c r="K10" s="183"/>
      <c r="L10" s="183"/>
      <c r="M10" s="183"/>
    </row>
    <row r="11" spans="1:13" x14ac:dyDescent="0.25">
      <c r="A11" s="180">
        <v>2</v>
      </c>
      <c r="B11" s="181"/>
      <c r="C11" s="185" t="s">
        <v>271</v>
      </c>
      <c r="D11" s="182" t="s">
        <v>235</v>
      </c>
      <c r="E11" s="183"/>
      <c r="F11" s="183">
        <v>111</v>
      </c>
      <c r="G11" s="183"/>
      <c r="H11" s="183"/>
      <c r="I11" s="183"/>
      <c r="J11" s="183"/>
      <c r="K11" s="183"/>
      <c r="L11" s="183"/>
      <c r="M11" s="183"/>
    </row>
    <row r="12" spans="1:13" x14ac:dyDescent="0.25">
      <c r="A12" s="180">
        <v>3</v>
      </c>
      <c r="B12" s="181"/>
      <c r="C12" s="186" t="s">
        <v>272</v>
      </c>
      <c r="D12" s="182" t="s">
        <v>274</v>
      </c>
      <c r="E12" s="183"/>
      <c r="F12" s="183">
        <v>3</v>
      </c>
      <c r="G12" s="183"/>
      <c r="H12" s="183"/>
      <c r="I12" s="183"/>
      <c r="J12" s="183"/>
      <c r="K12" s="183"/>
      <c r="L12" s="183"/>
      <c r="M12" s="183"/>
    </row>
    <row r="13" spans="1:13" x14ac:dyDescent="0.25">
      <c r="A13" s="180">
        <v>4</v>
      </c>
      <c r="B13" s="181"/>
      <c r="C13" s="186" t="s">
        <v>273</v>
      </c>
      <c r="D13" s="182" t="s">
        <v>274</v>
      </c>
      <c r="E13" s="183"/>
      <c r="F13" s="183">
        <v>2</v>
      </c>
      <c r="G13" s="183"/>
      <c r="H13" s="183"/>
      <c r="I13" s="183"/>
      <c r="J13" s="183"/>
      <c r="K13" s="183"/>
      <c r="L13" s="183"/>
      <c r="M13" s="183"/>
    </row>
    <row r="14" spans="1:13" x14ac:dyDescent="0.25">
      <c r="C14" s="140" t="s">
        <v>57</v>
      </c>
      <c r="D14" s="141"/>
      <c r="E14" s="142"/>
      <c r="F14" s="142"/>
      <c r="G14" s="142"/>
      <c r="H14" s="142">
        <f>SUM(H4:H13)</f>
        <v>0</v>
      </c>
      <c r="I14" s="142"/>
      <c r="J14" s="142">
        <f>SUM(J4:J13)</f>
        <v>0</v>
      </c>
      <c r="K14" s="142"/>
      <c r="L14" s="142">
        <f>SUM(L4:L13)</f>
        <v>0</v>
      </c>
      <c r="M14" s="143">
        <f>SUM(M4:M13)</f>
        <v>0</v>
      </c>
    </row>
    <row r="15" spans="1:13" x14ac:dyDescent="0.25">
      <c r="C15" s="144" t="s">
        <v>58</v>
      </c>
      <c r="D15" s="134">
        <v>0</v>
      </c>
      <c r="E15" s="145"/>
      <c r="F15" s="145"/>
      <c r="G15" s="145"/>
      <c r="H15" s="145">
        <f>H14*D15</f>
        <v>0</v>
      </c>
      <c r="I15" s="145"/>
      <c r="J15" s="145"/>
      <c r="K15" s="145"/>
      <c r="L15" s="145"/>
      <c r="M15" s="146">
        <f>H15</f>
        <v>0</v>
      </c>
    </row>
    <row r="16" spans="1:13" x14ac:dyDescent="0.25">
      <c r="C16" s="147" t="s">
        <v>16</v>
      </c>
      <c r="D16" s="141"/>
      <c r="E16" s="142"/>
      <c r="F16" s="142"/>
      <c r="G16" s="142"/>
      <c r="H16" s="142"/>
      <c r="I16" s="142"/>
      <c r="J16" s="142"/>
      <c r="K16" s="142"/>
      <c r="L16" s="142"/>
      <c r="M16" s="148">
        <f>SUM(M14:M15)</f>
        <v>0</v>
      </c>
    </row>
    <row r="17" spans="3:13" x14ac:dyDescent="0.25">
      <c r="C17" s="144" t="s">
        <v>59</v>
      </c>
      <c r="D17" s="134">
        <v>0</v>
      </c>
      <c r="E17" s="145"/>
      <c r="F17" s="145"/>
      <c r="G17" s="145"/>
      <c r="H17" s="145"/>
      <c r="I17" s="145"/>
      <c r="J17" s="145"/>
      <c r="K17" s="145"/>
      <c r="L17" s="145"/>
      <c r="M17" s="146">
        <f>M16*D17</f>
        <v>0</v>
      </c>
    </row>
    <row r="18" spans="3:13" x14ac:dyDescent="0.25">
      <c r="C18" s="147" t="s">
        <v>16</v>
      </c>
      <c r="D18" s="141"/>
      <c r="E18" s="142"/>
      <c r="F18" s="142"/>
      <c r="G18" s="142"/>
      <c r="H18" s="142"/>
      <c r="I18" s="142"/>
      <c r="J18" s="142"/>
      <c r="K18" s="142"/>
      <c r="L18" s="142"/>
      <c r="M18" s="148">
        <f>SUM(M16:M17)</f>
        <v>0</v>
      </c>
    </row>
    <row r="19" spans="3:13" x14ac:dyDescent="0.25">
      <c r="C19" s="144" t="s">
        <v>60</v>
      </c>
      <c r="D19" s="134">
        <v>0</v>
      </c>
      <c r="E19" s="145"/>
      <c r="F19" s="145"/>
      <c r="G19" s="145"/>
      <c r="H19" s="145"/>
      <c r="I19" s="145"/>
      <c r="J19" s="145"/>
      <c r="K19" s="145"/>
      <c r="L19" s="145"/>
      <c r="M19" s="146">
        <f>M18*D19</f>
        <v>0</v>
      </c>
    </row>
    <row r="20" spans="3:13" x14ac:dyDescent="0.25">
      <c r="C20" s="140" t="s">
        <v>16</v>
      </c>
      <c r="D20" s="141"/>
      <c r="E20" s="142"/>
      <c r="F20" s="142"/>
      <c r="G20" s="142"/>
      <c r="H20" s="142"/>
      <c r="I20" s="142"/>
      <c r="J20" s="142">
        <f>J14</f>
        <v>0</v>
      </c>
      <c r="K20" s="142"/>
      <c r="L20" s="142"/>
      <c r="M20" s="148">
        <f>SUM(M18:M19)</f>
        <v>0</v>
      </c>
    </row>
  </sheetData>
  <mergeCells count="9">
    <mergeCell ref="I1:J1"/>
    <mergeCell ref="K1:L1"/>
    <mergeCell ref="M1:M2"/>
    <mergeCell ref="A1:A2"/>
    <mergeCell ref="B1:B2"/>
    <mergeCell ref="C1:C2"/>
    <mergeCell ref="D1:D2"/>
    <mergeCell ref="E1:F1"/>
    <mergeCell ref="G1:H1"/>
  </mergeCells>
  <pageMargins left="0.7" right="0.7" top="0.75" bottom="0.75" header="0.3" footer="0.3"/>
  <pageSetup scale="43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I41"/>
  <sheetViews>
    <sheetView topLeftCell="A4" zoomScale="90" zoomScaleNormal="90" workbookViewId="0">
      <selection activeCell="C37" sqref="C37"/>
    </sheetView>
  </sheetViews>
  <sheetFormatPr defaultColWidth="11.42578125" defaultRowHeight="15" x14ac:dyDescent="0.25"/>
  <cols>
    <col min="1" max="2" width="8.140625" customWidth="1"/>
    <col min="3" max="3" width="38.85546875" customWidth="1"/>
    <col min="4" max="6" width="8" customWidth="1"/>
    <col min="7" max="7" width="10.28515625" customWidth="1"/>
    <col min="8" max="13" width="8" customWidth="1"/>
  </cols>
  <sheetData>
    <row r="5" spans="1:8" s="1" customFormat="1" ht="50.1" customHeight="1" x14ac:dyDescent="0.25">
      <c r="C5" s="2" t="s">
        <v>23</v>
      </c>
      <c r="G5" s="1" t="s">
        <v>47</v>
      </c>
      <c r="H5" s="1" t="s">
        <v>48</v>
      </c>
    </row>
    <row r="6" spans="1:8" x14ac:dyDescent="0.25">
      <c r="A6">
        <v>-2.6</v>
      </c>
      <c r="B6">
        <v>0</v>
      </c>
      <c r="C6" t="s">
        <v>24</v>
      </c>
      <c r="E6">
        <v>37.5</v>
      </c>
      <c r="G6">
        <f>E6</f>
        <v>37.5</v>
      </c>
    </row>
    <row r="7" spans="1:8" x14ac:dyDescent="0.25">
      <c r="C7" t="s">
        <v>27</v>
      </c>
      <c r="E7">
        <v>15.2</v>
      </c>
    </row>
    <row r="8" spans="1:8" x14ac:dyDescent="0.25">
      <c r="C8" t="s">
        <v>28</v>
      </c>
      <c r="E8">
        <v>19.2</v>
      </c>
    </row>
    <row r="9" spans="1:8" x14ac:dyDescent="0.25">
      <c r="C9" t="s">
        <v>25</v>
      </c>
      <c r="E9">
        <v>7</v>
      </c>
      <c r="G9">
        <f>E9</f>
        <v>7</v>
      </c>
    </row>
    <row r="10" spans="1:8" x14ac:dyDescent="0.25">
      <c r="C10" t="s">
        <v>26</v>
      </c>
      <c r="E10">
        <v>41.8</v>
      </c>
      <c r="G10">
        <f>E10</f>
        <v>41.8</v>
      </c>
    </row>
    <row r="11" spans="1:8" x14ac:dyDescent="0.25">
      <c r="C11" t="s">
        <v>29</v>
      </c>
      <c r="E11">
        <v>26</v>
      </c>
      <c r="G11">
        <f>E11</f>
        <v>26</v>
      </c>
    </row>
    <row r="12" spans="1:8" x14ac:dyDescent="0.25">
      <c r="C12" t="s">
        <v>30</v>
      </c>
      <c r="E12">
        <v>12.1</v>
      </c>
      <c r="G12">
        <f>E12</f>
        <v>12.1</v>
      </c>
    </row>
    <row r="13" spans="1:8" x14ac:dyDescent="0.25">
      <c r="C13" t="s">
        <v>31</v>
      </c>
      <c r="E13">
        <v>7.2</v>
      </c>
      <c r="G13">
        <f>E13</f>
        <v>7.2</v>
      </c>
    </row>
    <row r="14" spans="1:8" x14ac:dyDescent="0.25">
      <c r="C14" t="s">
        <v>32</v>
      </c>
      <c r="E14">
        <v>60.4</v>
      </c>
    </row>
    <row r="16" spans="1:8" x14ac:dyDescent="0.25">
      <c r="A16" s="4">
        <v>0</v>
      </c>
    </row>
    <row r="17" spans="1:8" x14ac:dyDescent="0.25">
      <c r="C17" t="s">
        <v>33</v>
      </c>
      <c r="E17">
        <v>108</v>
      </c>
    </row>
    <row r="18" spans="1:8" x14ac:dyDescent="0.25">
      <c r="C18" t="s">
        <v>34</v>
      </c>
      <c r="E18">
        <v>4.5</v>
      </c>
    </row>
    <row r="19" spans="1:8" x14ac:dyDescent="0.25">
      <c r="C19" t="s">
        <v>44</v>
      </c>
      <c r="E19">
        <v>147.19999999999999</v>
      </c>
      <c r="G19">
        <f>E19</f>
        <v>147.19999999999999</v>
      </c>
    </row>
    <row r="20" spans="1:8" x14ac:dyDescent="0.25">
      <c r="C20" t="s">
        <v>35</v>
      </c>
      <c r="E20">
        <v>8.6999999999999993</v>
      </c>
      <c r="G20">
        <f>E20</f>
        <v>8.6999999999999993</v>
      </c>
    </row>
    <row r="21" spans="1:8" x14ac:dyDescent="0.25">
      <c r="C21" t="s">
        <v>36</v>
      </c>
      <c r="E21">
        <v>31</v>
      </c>
      <c r="G21">
        <f>E21</f>
        <v>31</v>
      </c>
    </row>
    <row r="22" spans="1:8" x14ac:dyDescent="0.25">
      <c r="C22" t="s">
        <v>37</v>
      </c>
      <c r="E22">
        <v>36.700000000000003</v>
      </c>
      <c r="G22">
        <f>E22</f>
        <v>36.700000000000003</v>
      </c>
    </row>
    <row r="24" spans="1:8" x14ac:dyDescent="0.25">
      <c r="C24" t="s">
        <v>38</v>
      </c>
      <c r="E24">
        <v>16.100000000000001</v>
      </c>
    </row>
    <row r="25" spans="1:8" x14ac:dyDescent="0.25">
      <c r="C25" t="s">
        <v>39</v>
      </c>
      <c r="E25">
        <v>21.5</v>
      </c>
    </row>
    <row r="26" spans="1:8" x14ac:dyDescent="0.25">
      <c r="A26" s="4"/>
      <c r="C26" t="s">
        <v>25</v>
      </c>
      <c r="E26">
        <v>7.5</v>
      </c>
      <c r="G26">
        <f>E26</f>
        <v>7.5</v>
      </c>
    </row>
    <row r="27" spans="1:8" x14ac:dyDescent="0.25">
      <c r="A27" s="4"/>
    </row>
    <row r="28" spans="1:8" x14ac:dyDescent="0.25">
      <c r="A28" s="4"/>
      <c r="C28" t="s">
        <v>40</v>
      </c>
      <c r="E28">
        <v>14.1</v>
      </c>
      <c r="G28">
        <f>E28</f>
        <v>14.1</v>
      </c>
    </row>
    <row r="29" spans="1:8" x14ac:dyDescent="0.25">
      <c r="A29" s="4"/>
    </row>
    <row r="30" spans="1:8" x14ac:dyDescent="0.25">
      <c r="A30" s="4">
        <f>5.8</f>
        <v>5.8</v>
      </c>
    </row>
    <row r="31" spans="1:8" x14ac:dyDescent="0.25">
      <c r="A31" s="4"/>
      <c r="C31" t="s">
        <v>41</v>
      </c>
      <c r="E31">
        <v>276.60000000000002</v>
      </c>
      <c r="H31">
        <f>E31</f>
        <v>276.60000000000002</v>
      </c>
    </row>
    <row r="32" spans="1:8" x14ac:dyDescent="0.25">
      <c r="A32" s="4"/>
      <c r="C32" t="s">
        <v>36</v>
      </c>
      <c r="E32">
        <v>31</v>
      </c>
      <c r="G32">
        <f>E32</f>
        <v>31</v>
      </c>
    </row>
    <row r="33" spans="1:9" x14ac:dyDescent="0.25">
      <c r="A33" s="4"/>
      <c r="C33" t="s">
        <v>37</v>
      </c>
      <c r="E33">
        <v>36.700000000000003</v>
      </c>
      <c r="G33">
        <f>E33</f>
        <v>36.700000000000003</v>
      </c>
    </row>
    <row r="34" spans="1:9" x14ac:dyDescent="0.25">
      <c r="A34" s="4"/>
    </row>
    <row r="35" spans="1:9" x14ac:dyDescent="0.25">
      <c r="A35" s="4"/>
      <c r="C35" t="s">
        <v>38</v>
      </c>
      <c r="E35">
        <v>15.9</v>
      </c>
    </row>
    <row r="36" spans="1:9" x14ac:dyDescent="0.25">
      <c r="A36" s="4"/>
      <c r="C36" t="s">
        <v>39</v>
      </c>
      <c r="E36">
        <v>21.5</v>
      </c>
    </row>
    <row r="37" spans="1:9" x14ac:dyDescent="0.25">
      <c r="A37" s="4"/>
      <c r="C37" t="s">
        <v>25</v>
      </c>
      <c r="E37">
        <v>7.5</v>
      </c>
      <c r="G37">
        <f>E37</f>
        <v>7.5</v>
      </c>
    </row>
    <row r="38" spans="1:9" x14ac:dyDescent="0.25">
      <c r="A38" s="4"/>
    </row>
    <row r="39" spans="1:9" x14ac:dyDescent="0.25">
      <c r="A39" s="4">
        <v>10</v>
      </c>
    </row>
    <row r="40" spans="1:9" x14ac:dyDescent="0.25">
      <c r="A40" s="4"/>
      <c r="C40" t="s">
        <v>42</v>
      </c>
      <c r="E40">
        <v>398.8</v>
      </c>
      <c r="I40">
        <f>E40</f>
        <v>398.8</v>
      </c>
    </row>
    <row r="41" spans="1:9" x14ac:dyDescent="0.25">
      <c r="A41">
        <v>11.05</v>
      </c>
      <c r="C41" t="s">
        <v>43</v>
      </c>
      <c r="E41">
        <v>4.8499999999999996</v>
      </c>
      <c r="I41">
        <f>E41</f>
        <v>4.8499999999999996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კრებსითი</vt:lpstr>
      <vt:lpstr>კონსტრუქციული ნაწილი</vt:lpstr>
      <vt:lpstr>არქიტექტურული ნაწილი</vt:lpstr>
      <vt:lpstr>ლიფტების მონტაჟი</vt:lpstr>
      <vt:lpstr>გარე კეთილმოწყობა</vt:lpstr>
      <vt:lpstr>მოცულ.არქიტექ.</vt:lpstr>
      <vt:lpstr>'არქიტექტურული ნაწილი'!Print_Area</vt:lpstr>
      <vt:lpstr>'გარე კეთილმოწყობა'!Print_Area</vt:lpstr>
      <vt:lpstr>'კონსტრუქციული ნაწილი'!Print_Area</vt:lpstr>
      <vt:lpstr>კრებსითი!Print_Area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2026-09-10T04:07:58Z</cp:lastPrinted>
  <dcterms:created xsi:type="dcterms:W3CDTF">2015-06-05T18:17:20Z</dcterms:created>
  <dcterms:modified xsi:type="dcterms:W3CDTF">2026-10-02T10:36:29Z</dcterms:modified>
</cp:coreProperties>
</file>