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D38AF63-E424-4220-85E9-4FA9092FC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ლოტი 1" sheetId="2" r:id="rId1"/>
    <sheet name="ლოტი 2" sheetId="1" r:id="rId2"/>
  </sheets>
  <definedNames>
    <definedName name="_xlnm._FilterDatabase" localSheetId="1" hidden="1">'ლოტი 2'!$A$2:$H$45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2" i="1" l="1"/>
  <c r="R40" i="1"/>
  <c r="R38" i="1"/>
  <c r="R36" i="1"/>
  <c r="R30" i="1"/>
  <c r="R24" i="1"/>
  <c r="R23" i="1"/>
  <c r="R14" i="1"/>
  <c r="R11" i="1"/>
  <c r="R8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3" i="1"/>
  <c r="T5" i="2" l="1"/>
  <c r="I8" i="2"/>
  <c r="I4" i="2"/>
  <c r="I5" i="2"/>
  <c r="I6" i="2"/>
  <c r="I7" i="2"/>
  <c r="I3" i="2"/>
</calcChain>
</file>

<file path=xl/sharedStrings.xml><?xml version="1.0" encoding="utf-8"?>
<sst xmlns="http://schemas.openxmlformats.org/spreadsheetml/2006/main" count="173" uniqueCount="116">
  <si>
    <t>დასახელება</t>
  </si>
  <si>
    <t>ხელის საწმენდი ქაღალდი                           (რულონი "ლაზერი")</t>
  </si>
  <si>
    <t>100% ცელულოზა, არანაკლებ 2 ფენა,   სასურველია ზედაპირი რელიეფური ტვიფრით, მაღალი გამშრალების უნარის. ქაღალდი უნდა იყოს მყარი, რბილი და ადვილად არ უნდა იშლებოდეს ფენებად.</t>
  </si>
  <si>
    <t xml:space="preserve">თხევადი საპონი 1  ლ.  </t>
  </si>
  <si>
    <t>მახასიათებლები</t>
  </si>
  <si>
    <t>განზომილება</t>
  </si>
  <si>
    <t>#</t>
  </si>
  <si>
    <t>1 რულონი</t>
  </si>
  <si>
    <t>ხელის საწმენდი ქაღალდი 
(დაჭრილი "ზეტი")</t>
  </si>
  <si>
    <t xml:space="preserve">100% ცელულოზა, სასურველია ზედაპირი რელიეფური ტვიფრით, მაღალი გამშრალების უნარის, ქაღალდი უნდა იყოს მყარი, რბილი და ადვილად არ უნდა იშლებოდეს ფენებად. სასურველია  სამად მოკეცილი. </t>
  </si>
  <si>
    <t>1 შეკვრა</t>
  </si>
  <si>
    <t xml:space="preserve">დისპენსერის (არანაკლებ 2 ფენიანი) არ უნდა შეიცავდეს მავნე ქიმიურ ნივთიერებებს, რომელსაც შეუძლია ორგანიზმის ინტოქსიკაცია,ზედაპირი რელიეფური ტვიფრით, ადვილად ხსნადი წყალში, მონიშნული მოსახევი ადგილებით. </t>
  </si>
  <si>
    <t>1 ცალი</t>
  </si>
  <si>
    <t xml:space="preserve">თხევადი საპონი 5  ლ.  </t>
  </si>
  <si>
    <t>1 ლიტრი</t>
  </si>
  <si>
    <t>5 ლიტრი</t>
  </si>
  <si>
    <r>
      <t>დანართი #1 (ფასების ცხრილი)-</t>
    </r>
    <r>
      <rPr>
        <b/>
        <sz val="11"/>
        <color theme="1"/>
        <rFont val="Calibri"/>
        <family val="2"/>
        <scheme val="minor"/>
      </rPr>
      <t>ლოტი #1</t>
    </r>
  </si>
  <si>
    <r>
      <t>დანართი #1 (ფასების ცხრილი)-</t>
    </r>
    <r>
      <rPr>
        <b/>
        <sz val="11"/>
        <color theme="1"/>
        <rFont val="Calibri"/>
        <family val="2"/>
        <scheme val="minor"/>
      </rPr>
      <t>ლოტი #2</t>
    </r>
  </si>
  <si>
    <t xml:space="preserve">დიდი პარკი 
</t>
  </si>
  <si>
    <t>ცალი (პარკი)</t>
  </si>
  <si>
    <t xml:space="preserve">პატარა პარკი 
</t>
  </si>
  <si>
    <t>რეზინის ხელთათმანი</t>
  </si>
  <si>
    <t>S,M,L,XL ზომა</t>
  </si>
  <si>
    <t>ცალი</t>
  </si>
  <si>
    <t>ჭურჭლის სარეცხი ღრუბელი</t>
  </si>
  <si>
    <t>ალფა</t>
  </si>
  <si>
    <t>სახეხი სინა</t>
  </si>
  <si>
    <t xml:space="preserve">რბილი </t>
  </si>
  <si>
    <t xml:space="preserve">მაგიდის ტილო </t>
  </si>
  <si>
    <t>3 ცალიანი შეფუთვა</t>
  </si>
  <si>
    <t>მინის საწმენდი ტილო</t>
  </si>
  <si>
    <t>40*40 სმ (მიკროფიბრა)</t>
  </si>
  <si>
    <t xml:space="preserve">იატაკის ტილო </t>
  </si>
  <si>
    <t>ზომა 60*70  (უბრალო)</t>
  </si>
  <si>
    <t>80*110 სმ (400გრ); მუქი ფერის, გაუმჭვირვალე, სქელი ფენა, რულონის სახით 10 ერთეულად წარმოდგენილი</t>
  </si>
  <si>
    <t>55*60 სმ; მუქი ფერის, გაუმჭვირვალე, სქელი ფენა, რულონის სახით 20 ერთეულად წარმოდგენილი</t>
  </si>
  <si>
    <t>სარეცხი საპონი 72%</t>
  </si>
  <si>
    <t>ანტიბაქტერიული,არანაკლებ 200გრ-იანი, 72%,  ჯანმრთელობისთვის მავნე დანამატების გარეშე</t>
  </si>
  <si>
    <t>ანტიბაქტერიული, არომატიზებული.ჯანმრთელობისთვის მავნე დანამატების გარეშე</t>
  </si>
  <si>
    <t>მეტლახის საწმენდი სითხე
 (1 ლ)</t>
  </si>
  <si>
    <t>მეტლახის საწმენდი სითხე
 (5 ლ)</t>
  </si>
  <si>
    <t>მყარი საპონი</t>
  </si>
  <si>
    <t>ანტიბაქტერიული,არანაკლებ 100გრ-იანი, არაუმეტეს  5 ცალიანი  შეფუთვით,არომატიზებული.ჯანმრთელობისთვის მავნე დანამატების გარეშე. აქაფების უნარი.</t>
  </si>
  <si>
    <t>მინის საწმენდი სითხე</t>
  </si>
  <si>
    <t>500 მლ. შეფუთვით</t>
  </si>
  <si>
    <t>მათეთრებელი - დომესტოსი ან მსგავსი ხარისხის პროდუქტი</t>
  </si>
  <si>
    <t>ნადების და ჟანგის მომხსნელი ძლიერი მათეთრებელი</t>
  </si>
  <si>
    <t>ჭურჭლის სარეცხი სითხე</t>
  </si>
  <si>
    <t xml:space="preserve">ანტიბაქტერიული, 500 გრ-იანი შეფუთვით, ჯანმრთელობისთვის მავნე დანამატების გარეშე. </t>
  </si>
  <si>
    <t>ქლორი</t>
  </si>
  <si>
    <t>1000 მლ.-იანი შეფუთვით</t>
  </si>
  <si>
    <t>ლაქების ამომყვანი კრემი - CF  ან მსგავსი ხარისხის პროდუქტი</t>
  </si>
  <si>
    <t>500 მლ.-იანი შეფუთვით</t>
  </si>
  <si>
    <t>სახეხი ფხვნილი -  რაქშა ან მსგავსი ხარისხის პროდუქტი</t>
  </si>
  <si>
    <t>სარეცხის ფხვნილი (500 გრ.)</t>
  </si>
  <si>
    <t>500 გრ.-იანი შეფუთვით</t>
  </si>
  <si>
    <t>სარეცხის ფხვნილი (9 კგ)</t>
  </si>
  <si>
    <t>9 კგ.-იანი შეფუთვით</t>
  </si>
  <si>
    <t>აეროზოლი</t>
  </si>
  <si>
    <t>300 მლ. სხვადასხვა არომატით</t>
  </si>
  <si>
    <t>ავეჯის საწმენდი სითხე - პრონტო  ან მსგავსი ხარისხის პროდუქტი</t>
  </si>
  <si>
    <t xml:space="preserve">მაგარი ცოცხი </t>
  </si>
  <si>
    <t xml:space="preserve">რბილი ცოცხი </t>
  </si>
  <si>
    <t>ცოცხი აქანდაზით</t>
  </si>
  <si>
    <t>იატაკის ჯოხი</t>
  </si>
  <si>
    <t>მასალა - ხე</t>
  </si>
  <si>
    <t>ნაგვის ურნა</t>
  </si>
  <si>
    <t>მასალა - პლასტმასი</t>
  </si>
  <si>
    <t>კანალიზაციის სისტემის საწმენდი ხსნარი - კროტი ან მსგავსი ხარისხის პროდუქტი</t>
  </si>
  <si>
    <t xml:space="preserve"> მოპის აპარატი</t>
  </si>
  <si>
    <t>55 სმ.</t>
  </si>
  <si>
    <t>უნიტაზის ჩასაკიდი სითხე</t>
  </si>
  <si>
    <t>უნიტაზის ჯაგრისი</t>
  </si>
  <si>
    <t>უნიტაზის საწმენდი სითხე</t>
  </si>
  <si>
    <t>იატაკის სახეხი ჯაგრისი</t>
  </si>
  <si>
    <t>ხელის ჯაგრისი</t>
  </si>
  <si>
    <t>აბლაბუდის საწმენდი ბუმბული</t>
  </si>
  <si>
    <t>ლაქების ამომყვანი კრემი - ვენიში ან მსგავსი ხარისხის პროდუქტი</t>
  </si>
  <si>
    <t>აქანდაზი</t>
  </si>
  <si>
    <t>ვალუტა</t>
  </si>
  <si>
    <t>ტუალეტის ქაღალდი
 (რულონი)</t>
  </si>
  <si>
    <t>(მოპი-ტილო ) 55სმ. სიგრძის</t>
  </si>
  <si>
    <t>დიდი ზომის</t>
  </si>
  <si>
    <t>იატაკის ტილო (მიკროფიბრა)</t>
  </si>
  <si>
    <t>დიდი დიდი  კომპლექტი</t>
  </si>
  <si>
    <t xml:space="preserve">დიდი ზომის </t>
  </si>
  <si>
    <t>მოპის ჯოხი</t>
  </si>
  <si>
    <t>50 სმ</t>
  </si>
  <si>
    <t>სათლი</t>
  </si>
  <si>
    <t>შენიშვნა:</t>
  </si>
  <si>
    <t xml:space="preserve">შემოთავაზებულ პროდუქციას (საწმენდ საშვალებებს) უნდა ჰქონდეს მოხმარების ინსტრუქცია და შემცველობა ქართულ ენაზე,  პროდუქტზე/ხსნარზე დასტიკერებული. ასევე  ნიშანდება, მაგ. ადვილად აალებადია, ტოქსიკურია და ა.შ. </t>
  </si>
  <si>
    <t>კახეთი</t>
  </si>
  <si>
    <t>შიდა ქართლი</t>
  </si>
  <si>
    <t>სამცხ.ჯავახ.</t>
  </si>
  <si>
    <t>გურია</t>
  </si>
  <si>
    <t>სამეგრ.სვანეთი</t>
  </si>
  <si>
    <t>აჭარა</t>
  </si>
  <si>
    <t>ქვ.ქართლი</t>
  </si>
  <si>
    <t xml:space="preserve"> შემოთავაზებული ქაღალდის ზომები</t>
  </si>
  <si>
    <t>ერთეულის ფასი
დღგ-ს ჩათვლით ლარში</t>
  </si>
  <si>
    <t>ჯამური ფასი
დღგ-ს ჩათვლით ლარში</t>
  </si>
  <si>
    <t>სულ ჯამური ღირებულება დ.ღ.გ.-ს ჩათვლით ლარში:</t>
  </si>
  <si>
    <r>
      <t xml:space="preserve">ხელის თხევადი საპონი სითხე </t>
    </r>
    <r>
      <rPr>
        <b/>
        <sz val="8"/>
        <color theme="1"/>
        <rFont val="Calibri"/>
        <family val="2"/>
        <scheme val="minor"/>
      </rPr>
      <t>1 ლიტრიანი</t>
    </r>
    <r>
      <rPr>
        <sz val="8"/>
        <color theme="1"/>
        <rFont val="Calibri"/>
        <family val="2"/>
        <scheme val="minor"/>
      </rPr>
      <t xml:space="preserve"> დაფასოებით, უნივერსალური, ცხიმის მოცილების უნარი, სხვადასხვა არომატით, ჯანმრთელობისთვის მავნე დანამატების გარეშე, ანტიბაქტერიული, არაალერგიული, სქელი სტრუქტურის. აქაფების უნარი როგორც ცხელ ასევე ცივ წყალზე.</t>
    </r>
  </si>
  <si>
    <r>
      <t xml:space="preserve">ხელის თხევადი საპონი სითხე </t>
    </r>
    <r>
      <rPr>
        <b/>
        <sz val="8"/>
        <color theme="1"/>
        <rFont val="Calibri"/>
        <family val="2"/>
        <scheme val="minor"/>
      </rPr>
      <t>5  ლიტრიანი</t>
    </r>
    <r>
      <rPr>
        <sz val="8"/>
        <color theme="1"/>
        <rFont val="Calibri"/>
        <family val="2"/>
        <scheme val="minor"/>
      </rPr>
      <t xml:space="preserve"> დაფასოებით, უნივერსალური, ცხიმის მოცილების უნარი, სხვადასხვა არომატით, ჯანმრთელობისთვის მავნე დანამატების გარეშე, ანტიბაქტერიული, არაალერგიული, სქელი სტრუქტურის. აქაფების უნარი როგორც ცხელ ასევე ცივ წყალზე.</t>
    </r>
  </si>
  <si>
    <t>ერთეულის ფასი დღგ-ს ჩათვლით ლარში</t>
  </si>
  <si>
    <t>ჯამური ფასი დღგ-ს ჩათვლით ლარში</t>
  </si>
  <si>
    <t>თბილისი</t>
  </si>
  <si>
    <t>სამცხე-ჯავახეთი</t>
  </si>
  <si>
    <t>იმერეთი-რაჭა/ლეჩხუმი</t>
  </si>
  <si>
    <t>სამეგრელო-სვანეთი</t>
  </si>
  <si>
    <t xml:space="preserve">სულ  ყოველთვიური საშუალო შესასყიდი რ-ბა </t>
  </si>
  <si>
    <t xml:space="preserve">სულ ყოველთვიური საშუალო შესასყიდი რ-ბა </t>
  </si>
  <si>
    <t>იმერეთი-რაჭა-ლეჩხუმი</t>
  </si>
  <si>
    <t>რაოდენობები ჩაშლილად რეგიონების და თბილისის მიხედვით</t>
  </si>
  <si>
    <t>ფილიალების დისპენსერების რაოდენობა დაზუსტდება ტენდერის დასრულების შემდეგ</t>
  </si>
  <si>
    <r>
      <t xml:space="preserve">დისპენსერების სავარაუდო რ-ბა 
(სათავო ოფისი)
</t>
    </r>
    <r>
      <rPr>
        <sz val="9"/>
        <color rgb="FFFF0000"/>
        <rFont val="Calibri"/>
        <family val="2"/>
        <scheme val="minor"/>
      </rPr>
      <t>ფილიალების დისპენსერების რაოდენობა დაზუსტდება ტენდერის დასრულების შემდეგ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</si>
</sst>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/mmm/yy;@"/>
    <numFmt numFmtId="165" formatCode="[$-409]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68">
    <xf numFmtId="0" fontId="0" fillId="0" borderId="0" xfId="0"/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1" fontId="3" fillId="0" borderId="2" xfId="0" applyNumberFormat="1" applyFont="1" applyBorder="1" applyAlignment="1">
      <alignment vertical="center"/>
    </xf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/>
    </xf>
    <xf numFmtId="165" fontId="6" fillId="0" borderId="1" xfId="1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65" fontId="6" fillId="0" borderId="2" xfId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7" fillId="0" borderId="2" xfId="0" applyFont="1" applyBorder="1"/>
    <xf numFmtId="0" fontId="6" fillId="0" borderId="2" xfId="0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65" fontId="6" fillId="0" borderId="4" xfId="1" applyNumberFormat="1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 wrapText="1"/>
    </xf>
    <xf numFmtId="0" fontId="7" fillId="0" borderId="6" xfId="0" applyFont="1" applyBorder="1"/>
    <xf numFmtId="165" fontId="8" fillId="0" borderId="9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65" fontId="10" fillId="0" borderId="2" xfId="1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165" fontId="6" fillId="0" borderId="0" xfId="1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" fontId="7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1" fontId="2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65" fontId="8" fillId="0" borderId="7" xfId="1" applyNumberFormat="1" applyFont="1" applyBorder="1" applyAlignment="1">
      <alignment horizontal="center" vertical="center" wrapText="1"/>
    </xf>
    <xf numFmtId="165" fontId="6" fillId="0" borderId="4" xfId="1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65" fontId="6" fillId="0" borderId="6" xfId="1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3" fillId="0" borderId="0" xfId="0" applyFont="1"/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7" xfId="0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65" fontId="8" fillId="0" borderId="4" xfId="1" applyNumberFormat="1" applyFont="1" applyBorder="1" applyAlignment="1">
      <alignment horizontal="center" vertical="center" wrapText="1"/>
    </xf>
    <xf numFmtId="165" fontId="8" fillId="0" borderId="5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D4" sqref="D4"/>
    </sheetView>
  </sheetViews>
  <sheetFormatPr defaultRowHeight="14.4" x14ac:dyDescent="0.3"/>
  <cols>
    <col min="1" max="1" width="3.6640625" customWidth="1"/>
    <col min="2" max="2" width="16.77734375" customWidth="1"/>
    <col min="3" max="3" width="26" customWidth="1"/>
    <col min="4" max="4" width="45" customWidth="1"/>
    <col min="5" max="5" width="15.88671875" customWidth="1"/>
    <col min="6" max="6" width="13" customWidth="1"/>
    <col min="7" max="7" width="16" customWidth="1"/>
    <col min="8" max="8" width="14.88671875" customWidth="1"/>
    <col min="9" max="9" width="15.77734375" customWidth="1"/>
    <col min="10" max="10" width="11.109375" customWidth="1"/>
    <col min="11" max="11" width="7.88671875" customWidth="1"/>
    <col min="12" max="12" width="6.5546875" customWidth="1"/>
    <col min="13" max="14" width="10.77734375" customWidth="1"/>
    <col min="15" max="15" width="12" customWidth="1"/>
    <col min="16" max="21" width="10.77734375" customWidth="1"/>
  </cols>
  <sheetData>
    <row r="1" spans="1:21" ht="24" customHeight="1" x14ac:dyDescent="0.3">
      <c r="B1" s="59" t="s">
        <v>16</v>
      </c>
      <c r="C1" s="59"/>
      <c r="D1" s="59"/>
      <c r="E1" s="8"/>
      <c r="M1" s="57" t="s">
        <v>113</v>
      </c>
      <c r="N1" s="57"/>
      <c r="O1" s="57"/>
      <c r="P1" s="57"/>
      <c r="Q1" s="57"/>
      <c r="R1" s="57"/>
      <c r="S1" s="57"/>
      <c r="T1" s="57"/>
    </row>
    <row r="2" spans="1:21" ht="66" customHeight="1" x14ac:dyDescent="0.3">
      <c r="A2" s="15" t="s">
        <v>6</v>
      </c>
      <c r="B2" s="15" t="s">
        <v>0</v>
      </c>
      <c r="C2" s="67" t="s">
        <v>115</v>
      </c>
      <c r="D2" s="15" t="s">
        <v>4</v>
      </c>
      <c r="E2" s="33" t="s">
        <v>98</v>
      </c>
      <c r="F2" s="15" t="s">
        <v>5</v>
      </c>
      <c r="G2" s="33" t="s">
        <v>110</v>
      </c>
      <c r="H2" s="33" t="s">
        <v>104</v>
      </c>
      <c r="I2" s="33" t="s">
        <v>105</v>
      </c>
      <c r="J2" s="33" t="s">
        <v>79</v>
      </c>
      <c r="K2" s="38"/>
      <c r="M2" s="43" t="s">
        <v>91</v>
      </c>
      <c r="N2" s="44" t="s">
        <v>92</v>
      </c>
      <c r="O2" s="43" t="s">
        <v>107</v>
      </c>
      <c r="P2" s="44" t="s">
        <v>108</v>
      </c>
      <c r="Q2" s="43" t="s">
        <v>94</v>
      </c>
      <c r="R2" s="44" t="s">
        <v>109</v>
      </c>
      <c r="S2" s="43" t="s">
        <v>96</v>
      </c>
      <c r="T2" s="43" t="s">
        <v>97</v>
      </c>
      <c r="U2" s="43" t="s">
        <v>106</v>
      </c>
    </row>
    <row r="3" spans="1:21" ht="41.25" customHeight="1" x14ac:dyDescent="0.3">
      <c r="A3" s="15">
        <v>1</v>
      </c>
      <c r="B3" s="34" t="s">
        <v>1</v>
      </c>
      <c r="C3" s="15">
        <v>83</v>
      </c>
      <c r="D3" s="36" t="s">
        <v>2</v>
      </c>
      <c r="E3" s="34"/>
      <c r="F3" s="15" t="s">
        <v>7</v>
      </c>
      <c r="G3" s="11">
        <v>4000</v>
      </c>
      <c r="H3" s="35"/>
      <c r="I3" s="35">
        <f t="shared" ref="I3:I8" si="0">H3*G3</f>
        <v>0</v>
      </c>
      <c r="J3" s="5"/>
      <c r="K3" s="39"/>
      <c r="M3" s="41">
        <v>93</v>
      </c>
      <c r="N3" s="42">
        <v>45</v>
      </c>
      <c r="O3" s="42">
        <v>35</v>
      </c>
      <c r="P3" s="41">
        <v>1150</v>
      </c>
      <c r="Q3" s="42">
        <v>65</v>
      </c>
      <c r="R3" s="42">
        <v>155</v>
      </c>
      <c r="S3" s="42">
        <v>50</v>
      </c>
      <c r="T3" s="42">
        <v>30</v>
      </c>
      <c r="U3" s="11">
        <v>1000</v>
      </c>
    </row>
    <row r="4" spans="1:21" ht="41.25" customHeight="1" x14ac:dyDescent="0.3">
      <c r="A4" s="15">
        <v>2</v>
      </c>
      <c r="B4" s="34" t="s">
        <v>8</v>
      </c>
      <c r="C4" s="15">
        <v>3</v>
      </c>
      <c r="D4" s="36" t="s">
        <v>9</v>
      </c>
      <c r="E4" s="34"/>
      <c r="F4" s="15" t="s">
        <v>10</v>
      </c>
      <c r="G4" s="11">
        <v>3000</v>
      </c>
      <c r="H4" s="35"/>
      <c r="I4" s="35">
        <f t="shared" si="0"/>
        <v>0</v>
      </c>
      <c r="J4" s="5"/>
      <c r="K4" s="39"/>
      <c r="M4" s="41">
        <v>443</v>
      </c>
      <c r="N4" s="42">
        <v>95</v>
      </c>
      <c r="O4" s="42">
        <v>175</v>
      </c>
      <c r="P4" s="41">
        <v>121</v>
      </c>
      <c r="Q4" s="42">
        <v>40</v>
      </c>
      <c r="R4" s="42">
        <v>105</v>
      </c>
      <c r="S4" s="42">
        <v>120</v>
      </c>
      <c r="T4" s="42">
        <v>200</v>
      </c>
      <c r="U4" s="11">
        <v>3000</v>
      </c>
    </row>
    <row r="5" spans="1:21" ht="45" customHeight="1" x14ac:dyDescent="0.3">
      <c r="A5" s="15">
        <v>3</v>
      </c>
      <c r="B5" s="34" t="s">
        <v>80</v>
      </c>
      <c r="C5" s="15">
        <v>95</v>
      </c>
      <c r="D5" s="36" t="s">
        <v>11</v>
      </c>
      <c r="E5" s="34"/>
      <c r="F5" s="15" t="s">
        <v>12</v>
      </c>
      <c r="G5" s="11">
        <v>643</v>
      </c>
      <c r="H5" s="35"/>
      <c r="I5" s="35">
        <f t="shared" si="0"/>
        <v>0</v>
      </c>
      <c r="J5" s="5"/>
      <c r="K5" s="39"/>
      <c r="M5" s="41">
        <v>430</v>
      </c>
      <c r="N5" s="42">
        <v>503</v>
      </c>
      <c r="O5" s="42">
        <v>170</v>
      </c>
      <c r="P5" s="41">
        <v>1292</v>
      </c>
      <c r="Q5" s="42">
        <v>155</v>
      </c>
      <c r="R5" s="42">
        <v>430</v>
      </c>
      <c r="S5" s="42">
        <v>450</v>
      </c>
      <c r="T5" s="42">
        <f>130+60+40+30+50+20+15+60+40+32+32+32+10+10+39</f>
        <v>600</v>
      </c>
      <c r="U5" s="11">
        <v>2400</v>
      </c>
    </row>
    <row r="6" spans="1:21" ht="52.2" customHeight="1" x14ac:dyDescent="0.3">
      <c r="A6" s="15">
        <v>4</v>
      </c>
      <c r="B6" s="12" t="s">
        <v>3</v>
      </c>
      <c r="C6" s="60">
        <v>86</v>
      </c>
      <c r="D6" s="36" t="s">
        <v>102</v>
      </c>
      <c r="E6" s="34"/>
      <c r="F6" s="15" t="s">
        <v>14</v>
      </c>
      <c r="G6" s="11">
        <v>279</v>
      </c>
      <c r="H6" s="35"/>
      <c r="I6" s="35">
        <f t="shared" si="0"/>
        <v>0</v>
      </c>
      <c r="J6" s="5"/>
      <c r="K6" s="39"/>
      <c r="M6" s="41">
        <v>34</v>
      </c>
      <c r="N6" s="42">
        <v>28</v>
      </c>
      <c r="O6" s="42">
        <v>3</v>
      </c>
      <c r="P6" s="41">
        <v>89</v>
      </c>
      <c r="Q6" s="42">
        <v>17</v>
      </c>
      <c r="R6" s="42">
        <v>43</v>
      </c>
      <c r="S6" s="42">
        <v>20</v>
      </c>
      <c r="T6" s="42">
        <v>10</v>
      </c>
      <c r="U6" s="11">
        <v>35</v>
      </c>
    </row>
    <row r="7" spans="1:21" ht="50.25" customHeight="1" x14ac:dyDescent="0.3">
      <c r="A7" s="15">
        <v>5</v>
      </c>
      <c r="B7" s="12" t="s">
        <v>13</v>
      </c>
      <c r="C7" s="61"/>
      <c r="D7" s="36" t="s">
        <v>103</v>
      </c>
      <c r="E7" s="34"/>
      <c r="F7" s="15" t="s">
        <v>15</v>
      </c>
      <c r="G7" s="11">
        <v>113</v>
      </c>
      <c r="H7" s="35"/>
      <c r="I7" s="35">
        <f t="shared" si="0"/>
        <v>0</v>
      </c>
      <c r="J7" s="5"/>
      <c r="K7" s="39"/>
      <c r="M7" s="41">
        <v>17</v>
      </c>
      <c r="N7" s="42">
        <v>11</v>
      </c>
      <c r="O7" s="42">
        <v>15</v>
      </c>
      <c r="P7" s="41">
        <v>0</v>
      </c>
      <c r="Q7" s="42">
        <v>1</v>
      </c>
      <c r="R7" s="42">
        <v>30</v>
      </c>
      <c r="S7" s="42">
        <v>4</v>
      </c>
      <c r="T7" s="42">
        <v>10</v>
      </c>
      <c r="U7" s="11">
        <v>25</v>
      </c>
    </row>
    <row r="8" spans="1:21" ht="22.8" customHeight="1" x14ac:dyDescent="0.3">
      <c r="A8" s="1"/>
      <c r="B8" s="1"/>
      <c r="C8" s="62" t="s">
        <v>101</v>
      </c>
      <c r="D8" s="63"/>
      <c r="E8" s="63"/>
      <c r="F8" s="63"/>
      <c r="G8" s="63"/>
      <c r="H8" s="64"/>
      <c r="I8" s="37">
        <f t="shared" si="0"/>
        <v>0</v>
      </c>
      <c r="J8" s="1"/>
      <c r="K8" s="40"/>
    </row>
    <row r="10" spans="1:21" x14ac:dyDescent="0.3">
      <c r="B10" s="58" t="s">
        <v>89</v>
      </c>
      <c r="C10" s="58"/>
    </row>
    <row r="11" spans="1:21" x14ac:dyDescent="0.3">
      <c r="B11" s="56" t="s">
        <v>114</v>
      </c>
      <c r="C11" s="56"/>
      <c r="D11" s="56"/>
    </row>
  </sheetData>
  <mergeCells count="5">
    <mergeCell ref="M1:T1"/>
    <mergeCell ref="B10:C10"/>
    <mergeCell ref="B1:D1"/>
    <mergeCell ref="C6:C7"/>
    <mergeCell ref="C8:H8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"/>
  <sheetViews>
    <sheetView workbookViewId="0">
      <selection activeCell="E3" sqref="E3:E44"/>
    </sheetView>
  </sheetViews>
  <sheetFormatPr defaultRowHeight="14.4" x14ac:dyDescent="0.3"/>
  <cols>
    <col min="1" max="1" width="4.6640625" customWidth="1"/>
    <col min="2" max="2" width="28" customWidth="1"/>
    <col min="3" max="3" width="27.88671875" customWidth="1"/>
    <col min="4" max="5" width="14.5546875" customWidth="1"/>
    <col min="6" max="6" width="16.21875" customWidth="1"/>
    <col min="7" max="7" width="15.44140625" customWidth="1"/>
    <col min="8" max="9" width="11.88671875" customWidth="1"/>
    <col min="10" max="18" width="10.77734375" customWidth="1"/>
  </cols>
  <sheetData>
    <row r="1" spans="1:18" ht="24" customHeight="1" x14ac:dyDescent="0.3">
      <c r="B1" s="59" t="s">
        <v>17</v>
      </c>
      <c r="C1" s="59"/>
      <c r="J1" s="57"/>
      <c r="K1" s="57"/>
      <c r="L1" s="57"/>
      <c r="M1" s="57"/>
      <c r="N1" s="57"/>
      <c r="O1" s="57"/>
      <c r="P1" s="57"/>
      <c r="Q1" s="57"/>
      <c r="R1" s="57"/>
    </row>
    <row r="2" spans="1:18" ht="55.2" x14ac:dyDescent="0.3">
      <c r="A2" s="3" t="s">
        <v>6</v>
      </c>
      <c r="B2" s="3" t="s">
        <v>0</v>
      </c>
      <c r="C2" s="3" t="s">
        <v>4</v>
      </c>
      <c r="D2" s="3" t="s">
        <v>5</v>
      </c>
      <c r="E2" s="2" t="s">
        <v>111</v>
      </c>
      <c r="F2" s="2" t="s">
        <v>99</v>
      </c>
      <c r="G2" s="2" t="s">
        <v>100</v>
      </c>
      <c r="H2" s="2" t="s">
        <v>79</v>
      </c>
      <c r="I2" s="27"/>
      <c r="J2" s="15" t="s">
        <v>91</v>
      </c>
      <c r="K2" s="33" t="s">
        <v>92</v>
      </c>
      <c r="L2" s="15" t="s">
        <v>93</v>
      </c>
      <c r="M2" s="33" t="s">
        <v>112</v>
      </c>
      <c r="N2" s="15" t="s">
        <v>94</v>
      </c>
      <c r="O2" s="33" t="s">
        <v>95</v>
      </c>
      <c r="P2" s="15" t="s">
        <v>96</v>
      </c>
      <c r="Q2" s="15" t="s">
        <v>97</v>
      </c>
      <c r="R2" s="15" t="s">
        <v>106</v>
      </c>
    </row>
    <row r="3" spans="1:18" ht="36" customHeight="1" x14ac:dyDescent="0.3">
      <c r="A3" s="3">
        <v>1</v>
      </c>
      <c r="B3" s="9" t="s">
        <v>18</v>
      </c>
      <c r="C3" s="10" t="s">
        <v>34</v>
      </c>
      <c r="D3" s="49" t="s">
        <v>19</v>
      </c>
      <c r="E3" s="15">
        <v>5661</v>
      </c>
      <c r="F3" s="52"/>
      <c r="G3" s="12">
        <f>E3*F3</f>
        <v>0</v>
      </c>
      <c r="H3" s="12"/>
      <c r="I3" s="28"/>
      <c r="J3" s="15">
        <v>52</v>
      </c>
      <c r="K3" s="12">
        <v>213</v>
      </c>
      <c r="L3" s="11">
        <v>55</v>
      </c>
      <c r="M3" s="12">
        <v>155</v>
      </c>
      <c r="N3" s="11">
        <v>43</v>
      </c>
      <c r="O3" s="11">
        <v>73</v>
      </c>
      <c r="P3" s="11">
        <v>35</v>
      </c>
      <c r="Q3" s="11">
        <v>35</v>
      </c>
      <c r="R3" s="15">
        <v>5000</v>
      </c>
    </row>
    <row r="4" spans="1:18" ht="35.4" customHeight="1" x14ac:dyDescent="0.3">
      <c r="A4" s="3">
        <v>2</v>
      </c>
      <c r="B4" s="13" t="s">
        <v>20</v>
      </c>
      <c r="C4" s="14" t="s">
        <v>35</v>
      </c>
      <c r="D4" s="50" t="s">
        <v>19</v>
      </c>
      <c r="E4" s="15">
        <v>6007</v>
      </c>
      <c r="F4" s="52"/>
      <c r="G4" s="12">
        <f t="shared" ref="G4:G44" si="0">E4*F4</f>
        <v>0</v>
      </c>
      <c r="H4" s="12"/>
      <c r="I4" s="28"/>
      <c r="J4" s="15">
        <v>62</v>
      </c>
      <c r="K4" s="12">
        <v>411</v>
      </c>
      <c r="L4" s="15">
        <v>55</v>
      </c>
      <c r="M4" s="12">
        <v>246</v>
      </c>
      <c r="N4" s="15">
        <v>111</v>
      </c>
      <c r="O4" s="15">
        <v>27</v>
      </c>
      <c r="P4" s="15">
        <v>35</v>
      </c>
      <c r="Q4" s="15">
        <v>60</v>
      </c>
      <c r="R4" s="15">
        <v>5000</v>
      </c>
    </row>
    <row r="5" spans="1:18" ht="15" customHeight="1" x14ac:dyDescent="0.3">
      <c r="A5" s="3">
        <v>3</v>
      </c>
      <c r="B5" s="13" t="s">
        <v>21</v>
      </c>
      <c r="C5" s="16" t="s">
        <v>22</v>
      </c>
      <c r="D5" s="50" t="s">
        <v>23</v>
      </c>
      <c r="E5" s="15">
        <v>568</v>
      </c>
      <c r="F5" s="52"/>
      <c r="G5" s="12">
        <f t="shared" si="0"/>
        <v>0</v>
      </c>
      <c r="H5" s="12"/>
      <c r="I5" s="28"/>
      <c r="J5" s="15">
        <v>33</v>
      </c>
      <c r="K5" s="12">
        <v>47</v>
      </c>
      <c r="L5" s="11">
        <v>30</v>
      </c>
      <c r="M5" s="12">
        <v>80</v>
      </c>
      <c r="N5" s="11">
        <v>13</v>
      </c>
      <c r="O5" s="11">
        <v>65</v>
      </c>
      <c r="P5" s="11">
        <v>25</v>
      </c>
      <c r="Q5" s="11">
        <v>25</v>
      </c>
      <c r="R5" s="11">
        <v>250</v>
      </c>
    </row>
    <row r="6" spans="1:18" ht="15" customHeight="1" x14ac:dyDescent="0.3">
      <c r="A6" s="3">
        <v>4</v>
      </c>
      <c r="B6" s="13" t="s">
        <v>24</v>
      </c>
      <c r="C6" s="17" t="s">
        <v>25</v>
      </c>
      <c r="D6" s="50" t="s">
        <v>23</v>
      </c>
      <c r="E6" s="15">
        <v>400</v>
      </c>
      <c r="F6" s="52"/>
      <c r="G6" s="12">
        <f t="shared" si="0"/>
        <v>0</v>
      </c>
      <c r="H6" s="12"/>
      <c r="I6" s="28"/>
      <c r="J6" s="15">
        <v>54</v>
      </c>
      <c r="K6" s="12">
        <v>87</v>
      </c>
      <c r="L6" s="11">
        <v>35</v>
      </c>
      <c r="M6" s="12">
        <v>79</v>
      </c>
      <c r="N6" s="11">
        <v>17</v>
      </c>
      <c r="O6" s="11">
        <v>50</v>
      </c>
      <c r="P6" s="11">
        <v>30</v>
      </c>
      <c r="Q6" s="11">
        <v>60</v>
      </c>
      <c r="R6" s="11">
        <v>200</v>
      </c>
    </row>
    <row r="7" spans="1:18" ht="15" customHeight="1" x14ac:dyDescent="0.3">
      <c r="A7" s="3">
        <v>5</v>
      </c>
      <c r="B7" s="13" t="s">
        <v>26</v>
      </c>
      <c r="C7" s="17" t="s">
        <v>27</v>
      </c>
      <c r="D7" s="50" t="s">
        <v>23</v>
      </c>
      <c r="E7" s="15">
        <v>213</v>
      </c>
      <c r="F7" s="52"/>
      <c r="G7" s="12">
        <f t="shared" si="0"/>
        <v>0</v>
      </c>
      <c r="H7" s="12"/>
      <c r="I7" s="28"/>
      <c r="J7" s="15">
        <v>22</v>
      </c>
      <c r="K7" s="12">
        <v>24</v>
      </c>
      <c r="L7" s="11">
        <v>11</v>
      </c>
      <c r="M7" s="12">
        <v>52</v>
      </c>
      <c r="N7" s="11">
        <v>5</v>
      </c>
      <c r="O7" s="11">
        <v>29</v>
      </c>
      <c r="P7" s="11">
        <v>0</v>
      </c>
      <c r="Q7" s="11">
        <v>15</v>
      </c>
      <c r="R7" s="11">
        <v>55</v>
      </c>
    </row>
    <row r="8" spans="1:18" ht="15" customHeight="1" x14ac:dyDescent="0.3">
      <c r="A8" s="3">
        <v>6</v>
      </c>
      <c r="B8" s="13" t="s">
        <v>28</v>
      </c>
      <c r="C8" s="16" t="s">
        <v>29</v>
      </c>
      <c r="D8" s="50" t="s">
        <v>23</v>
      </c>
      <c r="E8" s="15">
        <v>460</v>
      </c>
      <c r="F8" s="52"/>
      <c r="G8" s="12">
        <f t="shared" si="0"/>
        <v>0</v>
      </c>
      <c r="H8" s="12"/>
      <c r="I8" s="28"/>
      <c r="J8" s="15">
        <v>30</v>
      </c>
      <c r="K8" s="12">
        <v>67</v>
      </c>
      <c r="L8" s="11">
        <v>16</v>
      </c>
      <c r="M8" s="12">
        <v>109</v>
      </c>
      <c r="N8" s="11">
        <v>13</v>
      </c>
      <c r="O8" s="11">
        <v>60</v>
      </c>
      <c r="P8" s="11">
        <v>0</v>
      </c>
      <c r="Q8" s="11">
        <v>25</v>
      </c>
      <c r="R8" s="11">
        <f>1542/11</f>
        <v>140.18181818181819</v>
      </c>
    </row>
    <row r="9" spans="1:18" ht="15" customHeight="1" x14ac:dyDescent="0.3">
      <c r="A9" s="3">
        <v>7</v>
      </c>
      <c r="B9" s="13" t="s">
        <v>30</v>
      </c>
      <c r="C9" s="16" t="s">
        <v>31</v>
      </c>
      <c r="D9" s="50" t="s">
        <v>23</v>
      </c>
      <c r="E9" s="15">
        <v>602</v>
      </c>
      <c r="F9" s="23"/>
      <c r="G9" s="12">
        <f t="shared" si="0"/>
        <v>0</v>
      </c>
      <c r="H9" s="18"/>
      <c r="I9" s="29"/>
      <c r="J9" s="15">
        <v>37</v>
      </c>
      <c r="K9" s="12">
        <v>55</v>
      </c>
      <c r="L9" s="11">
        <v>30</v>
      </c>
      <c r="M9" s="12">
        <v>79</v>
      </c>
      <c r="N9" s="11">
        <v>13</v>
      </c>
      <c r="O9" s="11">
        <v>48</v>
      </c>
      <c r="P9" s="11">
        <v>40</v>
      </c>
      <c r="Q9" s="11">
        <v>50</v>
      </c>
      <c r="R9" s="11">
        <v>250</v>
      </c>
    </row>
    <row r="10" spans="1:18" ht="15" customHeight="1" x14ac:dyDescent="0.3">
      <c r="A10" s="3">
        <v>8</v>
      </c>
      <c r="B10" s="13" t="s">
        <v>32</v>
      </c>
      <c r="C10" s="14" t="s">
        <v>33</v>
      </c>
      <c r="D10" s="51" t="s">
        <v>23</v>
      </c>
      <c r="E10" s="15">
        <v>293</v>
      </c>
      <c r="F10" s="23"/>
      <c r="G10" s="12">
        <f t="shared" si="0"/>
        <v>0</v>
      </c>
      <c r="H10" s="18"/>
      <c r="I10" s="29"/>
      <c r="J10" s="15">
        <v>26</v>
      </c>
      <c r="K10" s="12">
        <v>29</v>
      </c>
      <c r="L10" s="11">
        <v>16</v>
      </c>
      <c r="M10" s="12">
        <v>86</v>
      </c>
      <c r="N10" s="11">
        <v>8</v>
      </c>
      <c r="O10" s="11">
        <v>40</v>
      </c>
      <c r="P10" s="11">
        <v>3</v>
      </c>
      <c r="Q10" s="11">
        <v>5</v>
      </c>
      <c r="R10" s="11">
        <v>80</v>
      </c>
    </row>
    <row r="11" spans="1:18" ht="15" customHeight="1" x14ac:dyDescent="0.3">
      <c r="A11" s="3">
        <v>9</v>
      </c>
      <c r="B11" s="13" t="s">
        <v>32</v>
      </c>
      <c r="C11" s="14" t="s">
        <v>81</v>
      </c>
      <c r="D11" s="50" t="s">
        <v>23</v>
      </c>
      <c r="E11" s="15">
        <v>252</v>
      </c>
      <c r="F11" s="23"/>
      <c r="G11" s="12">
        <f t="shared" si="0"/>
        <v>0</v>
      </c>
      <c r="H11" s="18"/>
      <c r="I11" s="29"/>
      <c r="J11" s="15">
        <v>23</v>
      </c>
      <c r="K11" s="12">
        <v>24</v>
      </c>
      <c r="L11" s="11">
        <v>5</v>
      </c>
      <c r="M11" s="12">
        <v>86</v>
      </c>
      <c r="N11" s="11">
        <v>9</v>
      </c>
      <c r="O11" s="11">
        <v>0</v>
      </c>
      <c r="P11" s="11">
        <v>3</v>
      </c>
      <c r="Q11" s="11">
        <v>7</v>
      </c>
      <c r="R11" s="11">
        <f>1050/11</f>
        <v>95.454545454545453</v>
      </c>
    </row>
    <row r="12" spans="1:18" ht="31.8" customHeight="1" x14ac:dyDescent="0.3">
      <c r="A12" s="3">
        <v>10</v>
      </c>
      <c r="B12" s="13" t="s">
        <v>36</v>
      </c>
      <c r="C12" s="26" t="s">
        <v>37</v>
      </c>
      <c r="D12" s="46" t="s">
        <v>23</v>
      </c>
      <c r="E12" s="15">
        <v>39</v>
      </c>
      <c r="F12" s="53"/>
      <c r="G12" s="12">
        <f t="shared" si="0"/>
        <v>0</v>
      </c>
      <c r="H12" s="13"/>
      <c r="I12" s="30"/>
      <c r="J12" s="15">
        <v>10</v>
      </c>
      <c r="K12" s="12">
        <v>9</v>
      </c>
      <c r="L12" s="20">
        <v>2</v>
      </c>
      <c r="M12" s="12">
        <v>2</v>
      </c>
      <c r="N12" s="20">
        <v>6</v>
      </c>
      <c r="O12" s="20">
        <v>0</v>
      </c>
      <c r="P12" s="20">
        <v>0</v>
      </c>
      <c r="Q12" s="20"/>
      <c r="R12" s="20">
        <v>10</v>
      </c>
    </row>
    <row r="13" spans="1:18" ht="33" customHeight="1" x14ac:dyDescent="0.3">
      <c r="A13" s="3">
        <v>11</v>
      </c>
      <c r="B13" s="13" t="s">
        <v>39</v>
      </c>
      <c r="C13" s="26" t="s">
        <v>38</v>
      </c>
      <c r="D13" s="46" t="s">
        <v>23</v>
      </c>
      <c r="E13" s="15">
        <v>195</v>
      </c>
      <c r="F13" s="53"/>
      <c r="G13" s="12">
        <f t="shared" si="0"/>
        <v>0</v>
      </c>
      <c r="H13" s="13"/>
      <c r="I13" s="30"/>
      <c r="J13" s="15">
        <v>5</v>
      </c>
      <c r="K13" s="12">
        <v>27</v>
      </c>
      <c r="L13" s="11">
        <v>10</v>
      </c>
      <c r="M13" s="12">
        <v>38</v>
      </c>
      <c r="N13" s="11">
        <v>19</v>
      </c>
      <c r="O13" s="11">
        <v>56</v>
      </c>
      <c r="P13" s="11"/>
      <c r="Q13" s="11">
        <v>5</v>
      </c>
      <c r="R13" s="47">
        <v>35</v>
      </c>
    </row>
    <row r="14" spans="1:18" ht="31.8" customHeight="1" x14ac:dyDescent="0.3">
      <c r="A14" s="3">
        <v>12</v>
      </c>
      <c r="B14" s="13" t="s">
        <v>40</v>
      </c>
      <c r="C14" s="26" t="s">
        <v>38</v>
      </c>
      <c r="D14" s="46" t="s">
        <v>23</v>
      </c>
      <c r="E14" s="15">
        <v>102</v>
      </c>
      <c r="F14" s="53"/>
      <c r="G14" s="12">
        <f t="shared" si="0"/>
        <v>0</v>
      </c>
      <c r="H14" s="13"/>
      <c r="I14" s="30"/>
      <c r="J14" s="15">
        <v>18</v>
      </c>
      <c r="K14" s="12">
        <v>12</v>
      </c>
      <c r="L14" s="11">
        <v>5</v>
      </c>
      <c r="M14" s="12">
        <v>0</v>
      </c>
      <c r="N14" s="11">
        <v>1</v>
      </c>
      <c r="O14" s="11">
        <v>50</v>
      </c>
      <c r="P14" s="11"/>
      <c r="Q14" s="11">
        <v>8</v>
      </c>
      <c r="R14" s="47">
        <f>217/11</f>
        <v>19.727272727272727</v>
      </c>
    </row>
    <row r="15" spans="1:18" ht="55.2" customHeight="1" x14ac:dyDescent="0.3">
      <c r="A15" s="3">
        <v>13</v>
      </c>
      <c r="B15" s="13" t="s">
        <v>41</v>
      </c>
      <c r="C15" s="26" t="s">
        <v>42</v>
      </c>
      <c r="D15" s="46" t="s">
        <v>23</v>
      </c>
      <c r="E15" s="15">
        <v>46</v>
      </c>
      <c r="F15" s="53"/>
      <c r="G15" s="12">
        <f t="shared" si="0"/>
        <v>0</v>
      </c>
      <c r="H15" s="13"/>
      <c r="I15" s="30"/>
      <c r="J15" s="15">
        <v>9</v>
      </c>
      <c r="K15" s="12">
        <v>18</v>
      </c>
      <c r="L15" s="11">
        <v>1</v>
      </c>
      <c r="M15" s="12">
        <v>0</v>
      </c>
      <c r="N15" s="11">
        <v>0</v>
      </c>
      <c r="O15" s="11">
        <v>0</v>
      </c>
      <c r="P15" s="11"/>
      <c r="Q15" s="11"/>
      <c r="R15" s="47">
        <v>18</v>
      </c>
    </row>
    <row r="16" spans="1:18" ht="15" customHeight="1" x14ac:dyDescent="0.3">
      <c r="A16" s="3">
        <v>14</v>
      </c>
      <c r="B16" s="13" t="s">
        <v>43</v>
      </c>
      <c r="C16" s="13" t="s">
        <v>44</v>
      </c>
      <c r="D16" s="46" t="s">
        <v>23</v>
      </c>
      <c r="E16" s="15">
        <v>30</v>
      </c>
      <c r="F16" s="53"/>
      <c r="G16" s="12">
        <f t="shared" si="0"/>
        <v>0</v>
      </c>
      <c r="H16" s="13"/>
      <c r="I16" s="30"/>
      <c r="J16" s="15">
        <v>32</v>
      </c>
      <c r="K16" s="12">
        <v>2</v>
      </c>
      <c r="L16" s="11">
        <v>20</v>
      </c>
      <c r="M16" s="12">
        <v>48</v>
      </c>
      <c r="N16" s="11">
        <v>9</v>
      </c>
      <c r="O16" s="11">
        <v>36</v>
      </c>
      <c r="P16" s="11">
        <v>25</v>
      </c>
      <c r="Q16" s="11">
        <v>30</v>
      </c>
      <c r="R16" s="47">
        <v>100</v>
      </c>
    </row>
    <row r="17" spans="1:18" ht="27" customHeight="1" x14ac:dyDescent="0.3">
      <c r="A17" s="3">
        <v>15</v>
      </c>
      <c r="B17" s="13" t="s">
        <v>45</v>
      </c>
      <c r="C17" s="13" t="s">
        <v>46</v>
      </c>
      <c r="D17" s="46" t="s">
        <v>23</v>
      </c>
      <c r="E17" s="15">
        <v>403</v>
      </c>
      <c r="F17" s="53"/>
      <c r="G17" s="12">
        <f t="shared" si="0"/>
        <v>0</v>
      </c>
      <c r="H17" s="13"/>
      <c r="I17" s="30"/>
      <c r="J17" s="15">
        <v>35</v>
      </c>
      <c r="K17" s="12">
        <v>38</v>
      </c>
      <c r="L17" s="11">
        <v>17</v>
      </c>
      <c r="M17" s="12">
        <v>64</v>
      </c>
      <c r="N17" s="11">
        <v>12</v>
      </c>
      <c r="O17" s="11">
        <v>52</v>
      </c>
      <c r="P17" s="11">
        <v>30</v>
      </c>
      <c r="Q17" s="11">
        <v>30</v>
      </c>
      <c r="R17" s="47">
        <v>125</v>
      </c>
    </row>
    <row r="18" spans="1:18" ht="36" customHeight="1" x14ac:dyDescent="0.3">
      <c r="A18" s="3">
        <v>16</v>
      </c>
      <c r="B18" s="13" t="s">
        <v>47</v>
      </c>
      <c r="C18" s="13" t="s">
        <v>48</v>
      </c>
      <c r="D18" s="46" t="s">
        <v>23</v>
      </c>
      <c r="E18" s="15">
        <v>302</v>
      </c>
      <c r="F18" s="53"/>
      <c r="G18" s="12">
        <f t="shared" si="0"/>
        <v>0</v>
      </c>
      <c r="H18" s="13"/>
      <c r="I18" s="30"/>
      <c r="J18" s="15">
        <v>27</v>
      </c>
      <c r="K18" s="12">
        <v>32</v>
      </c>
      <c r="L18" s="11">
        <v>17</v>
      </c>
      <c r="M18" s="12">
        <v>51</v>
      </c>
      <c r="N18" s="11">
        <v>11</v>
      </c>
      <c r="O18" s="11">
        <v>33</v>
      </c>
      <c r="P18" s="11"/>
      <c r="Q18" s="11">
        <v>16</v>
      </c>
      <c r="R18" s="47">
        <v>115</v>
      </c>
    </row>
    <row r="19" spans="1:18" ht="15" customHeight="1" x14ac:dyDescent="0.3">
      <c r="A19" s="3">
        <v>17</v>
      </c>
      <c r="B19" s="13" t="s">
        <v>49</v>
      </c>
      <c r="C19" s="13" t="s">
        <v>50</v>
      </c>
      <c r="D19" s="46" t="s">
        <v>23</v>
      </c>
      <c r="E19" s="15">
        <v>246</v>
      </c>
      <c r="F19" s="53"/>
      <c r="G19" s="12">
        <f t="shared" si="0"/>
        <v>0</v>
      </c>
      <c r="H19" s="13"/>
      <c r="I19" s="30"/>
      <c r="J19" s="15">
        <v>24</v>
      </c>
      <c r="K19" s="12">
        <v>20</v>
      </c>
      <c r="L19" s="55">
        <v>6</v>
      </c>
      <c r="M19" s="12">
        <v>37</v>
      </c>
      <c r="N19" s="55">
        <v>4</v>
      </c>
      <c r="O19" s="55">
        <v>55</v>
      </c>
      <c r="P19" s="55"/>
      <c r="Q19" s="55">
        <v>20</v>
      </c>
      <c r="R19" s="48">
        <v>80</v>
      </c>
    </row>
    <row r="20" spans="1:18" ht="33" customHeight="1" x14ac:dyDescent="0.3">
      <c r="A20" s="3">
        <v>18</v>
      </c>
      <c r="B20" s="13" t="s">
        <v>51</v>
      </c>
      <c r="C20" s="13" t="s">
        <v>52</v>
      </c>
      <c r="D20" s="46" t="s">
        <v>23</v>
      </c>
      <c r="E20" s="15">
        <v>181</v>
      </c>
      <c r="F20" s="53"/>
      <c r="G20" s="12">
        <f t="shared" si="0"/>
        <v>0</v>
      </c>
      <c r="H20" s="13"/>
      <c r="I20" s="30"/>
      <c r="J20" s="15">
        <v>18</v>
      </c>
      <c r="K20" s="12">
        <v>12</v>
      </c>
      <c r="L20" s="11">
        <v>8</v>
      </c>
      <c r="M20" s="12">
        <v>32</v>
      </c>
      <c r="N20" s="11">
        <v>6</v>
      </c>
      <c r="O20" s="11">
        <v>0</v>
      </c>
      <c r="P20" s="11"/>
      <c r="Q20" s="11">
        <v>15</v>
      </c>
      <c r="R20" s="47">
        <v>90</v>
      </c>
    </row>
    <row r="21" spans="1:18" ht="24" x14ac:dyDescent="0.3">
      <c r="A21" s="3">
        <v>19</v>
      </c>
      <c r="B21" s="13" t="s">
        <v>53</v>
      </c>
      <c r="C21" s="13" t="s">
        <v>52</v>
      </c>
      <c r="D21" s="46" t="s">
        <v>23</v>
      </c>
      <c r="E21" s="15">
        <v>112</v>
      </c>
      <c r="F21" s="54"/>
      <c r="G21" s="12">
        <f t="shared" si="0"/>
        <v>0</v>
      </c>
      <c r="H21" s="19"/>
      <c r="I21" s="31"/>
      <c r="J21" s="15">
        <v>14</v>
      </c>
      <c r="K21" s="12">
        <v>19</v>
      </c>
      <c r="L21" s="11">
        <v>11</v>
      </c>
      <c r="M21" s="12">
        <v>23</v>
      </c>
      <c r="N21" s="11">
        <v>5</v>
      </c>
      <c r="O21" s="11">
        <v>0</v>
      </c>
      <c r="P21" s="11"/>
      <c r="Q21" s="11">
        <v>10</v>
      </c>
      <c r="R21" s="47">
        <v>30</v>
      </c>
    </row>
    <row r="22" spans="1:18" x14ac:dyDescent="0.3">
      <c r="A22" s="3">
        <v>20</v>
      </c>
      <c r="B22" s="13" t="s">
        <v>54</v>
      </c>
      <c r="C22" s="13" t="s">
        <v>55</v>
      </c>
      <c r="D22" s="46" t="s">
        <v>23</v>
      </c>
      <c r="E22" s="15">
        <v>33</v>
      </c>
      <c r="F22" s="54"/>
      <c r="G22" s="12">
        <f t="shared" si="0"/>
        <v>0</v>
      </c>
      <c r="H22" s="19"/>
      <c r="I22" s="31"/>
      <c r="J22" s="15">
        <v>4</v>
      </c>
      <c r="K22" s="12">
        <v>5</v>
      </c>
      <c r="L22" s="11">
        <v>3</v>
      </c>
      <c r="M22" s="12">
        <v>5</v>
      </c>
      <c r="N22" s="11">
        <v>6</v>
      </c>
      <c r="O22" s="11">
        <v>0</v>
      </c>
      <c r="P22" s="11"/>
      <c r="Q22" s="11"/>
      <c r="R22" s="47">
        <v>10</v>
      </c>
    </row>
    <row r="23" spans="1:18" x14ac:dyDescent="0.3">
      <c r="A23" s="3">
        <v>21</v>
      </c>
      <c r="B23" s="13" t="s">
        <v>56</v>
      </c>
      <c r="C23" s="13" t="s">
        <v>57</v>
      </c>
      <c r="D23" s="46" t="s">
        <v>23</v>
      </c>
      <c r="E23" s="15">
        <v>3</v>
      </c>
      <c r="F23" s="54"/>
      <c r="G23" s="12">
        <f t="shared" si="0"/>
        <v>0</v>
      </c>
      <c r="H23" s="19"/>
      <c r="I23" s="31"/>
      <c r="J23" s="15">
        <v>0</v>
      </c>
      <c r="K23" s="12">
        <v>0</v>
      </c>
      <c r="L23" s="11"/>
      <c r="M23" s="12">
        <v>0</v>
      </c>
      <c r="N23" s="11"/>
      <c r="O23" s="11">
        <v>0</v>
      </c>
      <c r="P23" s="11"/>
      <c r="Q23" s="11"/>
      <c r="R23" s="47">
        <f>28/11</f>
        <v>2.5454545454545454</v>
      </c>
    </row>
    <row r="24" spans="1:18" ht="15" customHeight="1" x14ac:dyDescent="0.3">
      <c r="A24" s="3">
        <v>22</v>
      </c>
      <c r="B24" s="13" t="s">
        <v>58</v>
      </c>
      <c r="C24" s="13" t="s">
        <v>59</v>
      </c>
      <c r="D24" s="46" t="s">
        <v>23</v>
      </c>
      <c r="E24" s="15">
        <v>608</v>
      </c>
      <c r="F24" s="54"/>
      <c r="G24" s="12">
        <f t="shared" si="0"/>
        <v>0</v>
      </c>
      <c r="H24" s="19"/>
      <c r="I24" s="31"/>
      <c r="J24" s="15">
        <v>53</v>
      </c>
      <c r="K24" s="12">
        <v>60</v>
      </c>
      <c r="L24" s="11">
        <v>21</v>
      </c>
      <c r="M24" s="12">
        <v>83</v>
      </c>
      <c r="N24" s="11">
        <v>21</v>
      </c>
      <c r="O24" s="11">
        <v>70</v>
      </c>
      <c r="P24" s="11">
        <v>30</v>
      </c>
      <c r="Q24" s="11">
        <v>60</v>
      </c>
      <c r="R24" s="47">
        <f>2309/11</f>
        <v>209.90909090909091</v>
      </c>
    </row>
    <row r="25" spans="1:18" ht="24" x14ac:dyDescent="0.3">
      <c r="A25" s="3">
        <v>23</v>
      </c>
      <c r="B25" s="13" t="s">
        <v>60</v>
      </c>
      <c r="C25" s="13" t="s">
        <v>55</v>
      </c>
      <c r="D25" s="46" t="s">
        <v>23</v>
      </c>
      <c r="E25" s="15">
        <v>120</v>
      </c>
      <c r="F25" s="54"/>
      <c r="G25" s="12">
        <f t="shared" si="0"/>
        <v>0</v>
      </c>
      <c r="H25" s="19"/>
      <c r="I25" s="31"/>
      <c r="J25" s="15">
        <v>18</v>
      </c>
      <c r="K25" s="12">
        <v>14</v>
      </c>
      <c r="L25" s="11">
        <v>6</v>
      </c>
      <c r="M25" s="12">
        <v>14</v>
      </c>
      <c r="N25" s="11">
        <v>4</v>
      </c>
      <c r="O25" s="11">
        <v>32</v>
      </c>
      <c r="P25" s="11"/>
      <c r="Q25" s="11">
        <v>2</v>
      </c>
      <c r="R25" s="47">
        <v>30</v>
      </c>
    </row>
    <row r="26" spans="1:18" ht="15" customHeight="1" x14ac:dyDescent="0.3">
      <c r="A26" s="3">
        <v>24</v>
      </c>
      <c r="B26" s="13" t="s">
        <v>61</v>
      </c>
      <c r="C26" s="13"/>
      <c r="D26" s="46" t="s">
        <v>23</v>
      </c>
      <c r="E26" s="15">
        <v>72</v>
      </c>
      <c r="F26" s="54"/>
      <c r="G26" s="12">
        <f t="shared" si="0"/>
        <v>0</v>
      </c>
      <c r="H26" s="19"/>
      <c r="I26" s="31"/>
      <c r="J26" s="15">
        <v>11</v>
      </c>
      <c r="K26" s="12">
        <v>12</v>
      </c>
      <c r="L26" s="11">
        <v>11</v>
      </c>
      <c r="M26" s="12">
        <v>18</v>
      </c>
      <c r="N26" s="11">
        <v>3</v>
      </c>
      <c r="O26" s="11">
        <v>0</v>
      </c>
      <c r="P26" s="11"/>
      <c r="Q26" s="11">
        <v>12</v>
      </c>
      <c r="R26" s="47">
        <v>5</v>
      </c>
    </row>
    <row r="27" spans="1:18" ht="15" customHeight="1" x14ac:dyDescent="0.3">
      <c r="A27" s="3">
        <v>25</v>
      </c>
      <c r="B27" s="13" t="s">
        <v>62</v>
      </c>
      <c r="C27" s="13"/>
      <c r="D27" s="46" t="s">
        <v>23</v>
      </c>
      <c r="E27" s="15">
        <v>82</v>
      </c>
      <c r="F27" s="54"/>
      <c r="G27" s="12">
        <f t="shared" si="0"/>
        <v>0</v>
      </c>
      <c r="H27" s="19"/>
      <c r="I27" s="31"/>
      <c r="J27" s="15">
        <v>12</v>
      </c>
      <c r="K27" s="12">
        <v>13</v>
      </c>
      <c r="L27" s="11">
        <v>2</v>
      </c>
      <c r="M27" s="12">
        <v>21</v>
      </c>
      <c r="N27" s="11">
        <v>3</v>
      </c>
      <c r="O27" s="11">
        <v>13</v>
      </c>
      <c r="P27" s="11">
        <v>3</v>
      </c>
      <c r="Q27" s="11"/>
      <c r="R27" s="47">
        <v>15</v>
      </c>
    </row>
    <row r="28" spans="1:18" ht="15" customHeight="1" x14ac:dyDescent="0.3">
      <c r="A28" s="3">
        <v>26</v>
      </c>
      <c r="B28" s="13" t="s">
        <v>63</v>
      </c>
      <c r="C28" s="13" t="s">
        <v>84</v>
      </c>
      <c r="D28" s="46"/>
      <c r="E28" s="15">
        <v>86</v>
      </c>
      <c r="F28" s="54"/>
      <c r="G28" s="12">
        <f t="shared" si="0"/>
        <v>0</v>
      </c>
      <c r="H28" s="19"/>
      <c r="I28" s="31"/>
      <c r="J28" s="15">
        <v>12</v>
      </c>
      <c r="K28" s="12">
        <v>11</v>
      </c>
      <c r="L28" s="11">
        <v>10</v>
      </c>
      <c r="M28" s="12">
        <v>14</v>
      </c>
      <c r="N28" s="11">
        <v>2</v>
      </c>
      <c r="O28" s="11">
        <v>12</v>
      </c>
      <c r="P28" s="11">
        <v>3</v>
      </c>
      <c r="Q28" s="11">
        <v>12</v>
      </c>
      <c r="R28" s="47">
        <v>10</v>
      </c>
    </row>
    <row r="29" spans="1:18" ht="15" customHeight="1" x14ac:dyDescent="0.3">
      <c r="A29" s="3">
        <v>27</v>
      </c>
      <c r="B29" s="13" t="s">
        <v>64</v>
      </c>
      <c r="C29" s="13" t="s">
        <v>65</v>
      </c>
      <c r="D29" s="46" t="s">
        <v>23</v>
      </c>
      <c r="E29" s="15">
        <v>59</v>
      </c>
      <c r="F29" s="54"/>
      <c r="G29" s="12">
        <f t="shared" si="0"/>
        <v>0</v>
      </c>
      <c r="H29" s="19"/>
      <c r="I29" s="31"/>
      <c r="J29" s="15">
        <v>8</v>
      </c>
      <c r="K29" s="12">
        <v>9</v>
      </c>
      <c r="L29" s="11">
        <v>6</v>
      </c>
      <c r="M29" s="12">
        <v>10</v>
      </c>
      <c r="N29" s="11">
        <v>2</v>
      </c>
      <c r="O29" s="11">
        <v>6</v>
      </c>
      <c r="P29" s="11">
        <v>3</v>
      </c>
      <c r="Q29" s="11">
        <v>12</v>
      </c>
      <c r="R29" s="47">
        <v>3</v>
      </c>
    </row>
    <row r="30" spans="1:18" ht="15" customHeight="1" x14ac:dyDescent="0.3">
      <c r="A30" s="3">
        <v>28</v>
      </c>
      <c r="B30" s="13" t="s">
        <v>66</v>
      </c>
      <c r="C30" s="13" t="s">
        <v>67</v>
      </c>
      <c r="D30" s="46" t="s">
        <v>23</v>
      </c>
      <c r="E30" s="15">
        <v>63</v>
      </c>
      <c r="F30" s="54"/>
      <c r="G30" s="12">
        <f t="shared" si="0"/>
        <v>0</v>
      </c>
      <c r="H30" s="19"/>
      <c r="I30" s="31"/>
      <c r="J30" s="15">
        <v>18</v>
      </c>
      <c r="K30" s="12">
        <v>10</v>
      </c>
      <c r="L30" s="11">
        <v>6</v>
      </c>
      <c r="M30" s="12">
        <v>16</v>
      </c>
      <c r="N30" s="11">
        <v>2</v>
      </c>
      <c r="O30" s="11">
        <v>10</v>
      </c>
      <c r="P30" s="11"/>
      <c r="Q30" s="11"/>
      <c r="R30" s="47">
        <f>10/11</f>
        <v>0.90909090909090906</v>
      </c>
    </row>
    <row r="31" spans="1:18" ht="41.4" customHeight="1" x14ac:dyDescent="0.3">
      <c r="A31" s="3">
        <v>29</v>
      </c>
      <c r="B31" s="13" t="s">
        <v>68</v>
      </c>
      <c r="C31" s="13" t="s">
        <v>50</v>
      </c>
      <c r="D31" s="46" t="s">
        <v>23</v>
      </c>
      <c r="E31" s="15">
        <v>139</v>
      </c>
      <c r="F31" s="23"/>
      <c r="G31" s="12">
        <f t="shared" si="0"/>
        <v>0</v>
      </c>
      <c r="H31" s="18"/>
      <c r="I31" s="29"/>
      <c r="J31" s="15">
        <v>28</v>
      </c>
      <c r="K31" s="12">
        <v>20</v>
      </c>
      <c r="L31" s="11">
        <v>11</v>
      </c>
      <c r="M31" s="12">
        <v>22</v>
      </c>
      <c r="N31" s="11">
        <v>6</v>
      </c>
      <c r="O31" s="11">
        <v>15</v>
      </c>
      <c r="P31" s="11"/>
      <c r="Q31" s="11">
        <v>12</v>
      </c>
      <c r="R31" s="47">
        <v>25</v>
      </c>
    </row>
    <row r="32" spans="1:18" ht="15" customHeight="1" x14ac:dyDescent="0.3">
      <c r="A32" s="3">
        <v>30</v>
      </c>
      <c r="B32" s="13" t="s">
        <v>69</v>
      </c>
      <c r="C32" s="13" t="s">
        <v>70</v>
      </c>
      <c r="D32" s="46" t="s">
        <v>23</v>
      </c>
      <c r="E32" s="15">
        <v>54</v>
      </c>
      <c r="F32" s="23"/>
      <c r="G32" s="12">
        <f t="shared" si="0"/>
        <v>0</v>
      </c>
      <c r="H32" s="18"/>
      <c r="I32" s="29"/>
      <c r="J32" s="15">
        <v>11</v>
      </c>
      <c r="K32" s="12">
        <v>8</v>
      </c>
      <c r="L32" s="11"/>
      <c r="M32" s="12">
        <v>12</v>
      </c>
      <c r="N32" s="11">
        <v>1</v>
      </c>
      <c r="O32" s="11"/>
      <c r="P32" s="11"/>
      <c r="Q32" s="11">
        <v>12</v>
      </c>
      <c r="R32" s="47">
        <v>10</v>
      </c>
    </row>
    <row r="33" spans="1:18" ht="15" customHeight="1" x14ac:dyDescent="0.3">
      <c r="A33" s="3">
        <v>31</v>
      </c>
      <c r="B33" s="13" t="s">
        <v>71</v>
      </c>
      <c r="C33" s="13"/>
      <c r="D33" s="46" t="s">
        <v>23</v>
      </c>
      <c r="E33" s="15">
        <v>284</v>
      </c>
      <c r="F33" s="23"/>
      <c r="G33" s="12">
        <f t="shared" si="0"/>
        <v>0</v>
      </c>
      <c r="H33" s="18"/>
      <c r="I33" s="29"/>
      <c r="J33" s="15">
        <v>54</v>
      </c>
      <c r="K33" s="12">
        <v>47</v>
      </c>
      <c r="L33" s="11">
        <v>11</v>
      </c>
      <c r="M33" s="12">
        <v>36</v>
      </c>
      <c r="N33" s="11">
        <v>6</v>
      </c>
      <c r="O33" s="11">
        <v>20</v>
      </c>
      <c r="P33" s="11"/>
      <c r="Q33" s="11"/>
      <c r="R33" s="47">
        <v>110</v>
      </c>
    </row>
    <row r="34" spans="1:18" ht="15" customHeight="1" x14ac:dyDescent="0.3">
      <c r="A34" s="3">
        <v>32</v>
      </c>
      <c r="B34" s="13" t="s">
        <v>72</v>
      </c>
      <c r="C34" s="13"/>
      <c r="D34" s="46" t="s">
        <v>23</v>
      </c>
      <c r="E34" s="15">
        <v>99</v>
      </c>
      <c r="F34" s="23"/>
      <c r="G34" s="12">
        <f t="shared" si="0"/>
        <v>0</v>
      </c>
      <c r="H34" s="18"/>
      <c r="I34" s="29"/>
      <c r="J34" s="15">
        <v>14</v>
      </c>
      <c r="K34" s="12">
        <v>14</v>
      </c>
      <c r="L34" s="11">
        <v>11</v>
      </c>
      <c r="M34" s="12">
        <v>30</v>
      </c>
      <c r="N34" s="11">
        <v>2</v>
      </c>
      <c r="O34" s="11">
        <v>13</v>
      </c>
      <c r="P34" s="11"/>
      <c r="Q34" s="11"/>
      <c r="R34" s="47">
        <v>15</v>
      </c>
    </row>
    <row r="35" spans="1:18" ht="15" customHeight="1" x14ac:dyDescent="0.3">
      <c r="A35" s="3">
        <v>33</v>
      </c>
      <c r="B35" s="13" t="s">
        <v>73</v>
      </c>
      <c r="C35" s="13"/>
      <c r="D35" s="46" t="s">
        <v>23</v>
      </c>
      <c r="E35" s="15">
        <v>230</v>
      </c>
      <c r="F35" s="23"/>
      <c r="G35" s="12">
        <f t="shared" si="0"/>
        <v>0</v>
      </c>
      <c r="H35" s="18"/>
      <c r="I35" s="29"/>
      <c r="J35" s="15">
        <v>29</v>
      </c>
      <c r="K35" s="12">
        <v>23</v>
      </c>
      <c r="L35" s="11">
        <v>6</v>
      </c>
      <c r="M35" s="12">
        <v>25</v>
      </c>
      <c r="N35" s="11">
        <v>7</v>
      </c>
      <c r="O35" s="11">
        <v>40</v>
      </c>
      <c r="P35" s="11"/>
      <c r="Q35" s="11"/>
      <c r="R35" s="47">
        <v>100</v>
      </c>
    </row>
    <row r="36" spans="1:18" ht="15" customHeight="1" x14ac:dyDescent="0.3">
      <c r="A36" s="3">
        <v>34</v>
      </c>
      <c r="B36" s="13" t="s">
        <v>74</v>
      </c>
      <c r="C36" s="13"/>
      <c r="D36" s="46" t="s">
        <v>23</v>
      </c>
      <c r="E36" s="15">
        <v>42</v>
      </c>
      <c r="F36" s="23"/>
      <c r="G36" s="12">
        <f t="shared" si="0"/>
        <v>0</v>
      </c>
      <c r="H36" s="18"/>
      <c r="I36" s="29"/>
      <c r="J36" s="15">
        <v>8</v>
      </c>
      <c r="K36" s="12">
        <v>7</v>
      </c>
      <c r="L36" s="11">
        <v>6</v>
      </c>
      <c r="M36" s="12">
        <v>4</v>
      </c>
      <c r="N36" s="11">
        <v>0</v>
      </c>
      <c r="O36" s="11">
        <v>14</v>
      </c>
      <c r="P36" s="11"/>
      <c r="Q36" s="11"/>
      <c r="R36" s="47">
        <f>38/11</f>
        <v>3.4545454545454546</v>
      </c>
    </row>
    <row r="37" spans="1:18" ht="15" customHeight="1" x14ac:dyDescent="0.3">
      <c r="A37" s="3">
        <v>35</v>
      </c>
      <c r="B37" s="13" t="s">
        <v>75</v>
      </c>
      <c r="C37" s="13"/>
      <c r="D37" s="46" t="s">
        <v>23</v>
      </c>
      <c r="E37" s="15">
        <v>36</v>
      </c>
      <c r="F37" s="23"/>
      <c r="G37" s="12">
        <f t="shared" si="0"/>
        <v>0</v>
      </c>
      <c r="H37" s="18"/>
      <c r="I37" s="29"/>
      <c r="J37" s="15">
        <v>8</v>
      </c>
      <c r="K37" s="12">
        <v>7</v>
      </c>
      <c r="L37" s="11">
        <v>1</v>
      </c>
      <c r="M37" s="12">
        <v>5</v>
      </c>
      <c r="N37" s="11">
        <v>0</v>
      </c>
      <c r="O37" s="11">
        <v>12</v>
      </c>
      <c r="P37" s="11"/>
      <c r="Q37" s="11"/>
      <c r="R37" s="47">
        <v>3</v>
      </c>
    </row>
    <row r="38" spans="1:18" ht="15" customHeight="1" x14ac:dyDescent="0.3">
      <c r="A38" s="3">
        <v>36</v>
      </c>
      <c r="B38" s="13" t="s">
        <v>76</v>
      </c>
      <c r="C38" s="13"/>
      <c r="D38" s="46" t="s">
        <v>23</v>
      </c>
      <c r="E38" s="15">
        <v>65</v>
      </c>
      <c r="F38" s="23"/>
      <c r="G38" s="12">
        <f t="shared" si="0"/>
        <v>0</v>
      </c>
      <c r="H38" s="18"/>
      <c r="I38" s="29"/>
      <c r="J38" s="15">
        <v>10</v>
      </c>
      <c r="K38" s="12">
        <v>10</v>
      </c>
      <c r="L38" s="11">
        <v>6</v>
      </c>
      <c r="M38" s="12">
        <v>21</v>
      </c>
      <c r="N38" s="11">
        <v>3</v>
      </c>
      <c r="O38" s="11">
        <v>0</v>
      </c>
      <c r="P38" s="11"/>
      <c r="Q38" s="11">
        <v>12</v>
      </c>
      <c r="R38" s="47">
        <f>35/11</f>
        <v>3.1818181818181817</v>
      </c>
    </row>
    <row r="39" spans="1:18" ht="24" x14ac:dyDescent="0.3">
      <c r="A39" s="3">
        <v>37</v>
      </c>
      <c r="B39" s="13" t="s">
        <v>77</v>
      </c>
      <c r="C39" s="13" t="s">
        <v>55</v>
      </c>
      <c r="D39" s="46" t="s">
        <v>23</v>
      </c>
      <c r="E39" s="15">
        <v>74</v>
      </c>
      <c r="F39" s="23"/>
      <c r="G39" s="12">
        <f t="shared" si="0"/>
        <v>0</v>
      </c>
      <c r="H39" s="18"/>
      <c r="I39" s="29"/>
      <c r="J39" s="15">
        <v>2</v>
      </c>
      <c r="K39" s="12">
        <v>7</v>
      </c>
      <c r="L39" s="11"/>
      <c r="M39" s="12">
        <v>3</v>
      </c>
      <c r="N39" s="11">
        <v>4</v>
      </c>
      <c r="O39" s="11">
        <v>30</v>
      </c>
      <c r="P39" s="11"/>
      <c r="Q39" s="11"/>
      <c r="R39" s="47">
        <v>30</v>
      </c>
    </row>
    <row r="40" spans="1:18" ht="15" customHeight="1" x14ac:dyDescent="0.3">
      <c r="A40" s="3">
        <v>38</v>
      </c>
      <c r="B40" s="13" t="s">
        <v>78</v>
      </c>
      <c r="C40" s="13"/>
      <c r="D40" s="46" t="s">
        <v>23</v>
      </c>
      <c r="E40" s="15">
        <v>47</v>
      </c>
      <c r="F40" s="23"/>
      <c r="G40" s="12">
        <f t="shared" si="0"/>
        <v>0</v>
      </c>
      <c r="H40" s="18"/>
      <c r="I40" s="29"/>
      <c r="J40" s="15">
        <v>9</v>
      </c>
      <c r="K40" s="12">
        <v>9</v>
      </c>
      <c r="L40" s="11">
        <v>2</v>
      </c>
      <c r="M40" s="12">
        <v>8</v>
      </c>
      <c r="N40" s="11">
        <v>2</v>
      </c>
      <c r="O40" s="11">
        <v>16</v>
      </c>
      <c r="P40" s="11"/>
      <c r="Q40" s="11"/>
      <c r="R40" s="47">
        <f>15/11</f>
        <v>1.3636363636363635</v>
      </c>
    </row>
    <row r="41" spans="1:18" ht="15" customHeight="1" x14ac:dyDescent="0.3">
      <c r="A41" s="3">
        <v>39</v>
      </c>
      <c r="B41" s="13" t="s">
        <v>83</v>
      </c>
      <c r="C41" s="13" t="s">
        <v>82</v>
      </c>
      <c r="D41" s="46" t="s">
        <v>23</v>
      </c>
      <c r="E41" s="15">
        <v>208</v>
      </c>
      <c r="F41" s="23"/>
      <c r="G41" s="12">
        <f t="shared" si="0"/>
        <v>0</v>
      </c>
      <c r="H41" s="18"/>
      <c r="I41" s="29"/>
      <c r="J41" s="15">
        <v>21</v>
      </c>
      <c r="K41" s="12">
        <v>21</v>
      </c>
      <c r="L41" s="11">
        <v>9</v>
      </c>
      <c r="M41" s="12">
        <v>20</v>
      </c>
      <c r="N41" s="11">
        <v>10</v>
      </c>
      <c r="O41" s="11">
        <v>45</v>
      </c>
      <c r="P41" s="11">
        <v>3</v>
      </c>
      <c r="Q41" s="11">
        <v>25</v>
      </c>
      <c r="R41" s="47">
        <v>75</v>
      </c>
    </row>
    <row r="42" spans="1:18" ht="15" customHeight="1" x14ac:dyDescent="0.3">
      <c r="A42" s="3">
        <v>40</v>
      </c>
      <c r="B42" s="13" t="s">
        <v>30</v>
      </c>
      <c r="C42" s="21" t="s">
        <v>85</v>
      </c>
      <c r="D42" s="22" t="s">
        <v>23</v>
      </c>
      <c r="E42" s="15">
        <v>231</v>
      </c>
      <c r="F42" s="23"/>
      <c r="G42" s="12">
        <f t="shared" si="0"/>
        <v>0</v>
      </c>
      <c r="H42" s="18"/>
      <c r="I42" s="29"/>
      <c r="J42" s="15">
        <v>25</v>
      </c>
      <c r="K42" s="12">
        <v>20</v>
      </c>
      <c r="L42" s="47">
        <v>8</v>
      </c>
      <c r="M42" s="12">
        <v>20</v>
      </c>
      <c r="N42" s="47">
        <v>5</v>
      </c>
      <c r="O42" s="47">
        <v>35</v>
      </c>
      <c r="P42" s="47"/>
      <c r="Q42" s="47"/>
      <c r="R42" s="47">
        <f>1295/11</f>
        <v>117.72727272727273</v>
      </c>
    </row>
    <row r="43" spans="1:18" ht="15" customHeight="1" x14ac:dyDescent="0.3">
      <c r="A43" s="3">
        <v>41</v>
      </c>
      <c r="B43" s="13" t="s">
        <v>86</v>
      </c>
      <c r="C43" s="13" t="s">
        <v>87</v>
      </c>
      <c r="D43" s="46"/>
      <c r="E43" s="15">
        <v>54</v>
      </c>
      <c r="F43" s="23"/>
      <c r="G43" s="12">
        <f t="shared" si="0"/>
        <v>0</v>
      </c>
      <c r="H43" s="18"/>
      <c r="I43" s="29"/>
      <c r="J43" s="15">
        <v>7</v>
      </c>
      <c r="K43" s="12">
        <v>7</v>
      </c>
      <c r="L43" s="11">
        <v>1</v>
      </c>
      <c r="M43" s="12">
        <v>5</v>
      </c>
      <c r="N43" s="11">
        <v>1</v>
      </c>
      <c r="O43" s="11">
        <v>20</v>
      </c>
      <c r="P43" s="11">
        <v>3</v>
      </c>
      <c r="Q43" s="11"/>
      <c r="R43" s="47">
        <v>10</v>
      </c>
    </row>
    <row r="44" spans="1:18" ht="15" customHeight="1" x14ac:dyDescent="0.3">
      <c r="A44" s="3">
        <v>42</v>
      </c>
      <c r="B44" s="13" t="s">
        <v>88</v>
      </c>
      <c r="C44" s="13"/>
      <c r="D44" s="46"/>
      <c r="E44" s="15">
        <v>41</v>
      </c>
      <c r="F44" s="23"/>
      <c r="G44" s="12">
        <f t="shared" si="0"/>
        <v>0</v>
      </c>
      <c r="H44" s="18"/>
      <c r="I44" s="29"/>
      <c r="J44" s="15">
        <v>8</v>
      </c>
      <c r="K44" s="12">
        <v>7</v>
      </c>
      <c r="L44" s="11">
        <v>3</v>
      </c>
      <c r="M44" s="12">
        <v>6</v>
      </c>
      <c r="N44" s="11">
        <v>18</v>
      </c>
      <c r="O44" s="11">
        <v>0</v>
      </c>
      <c r="P44" s="11"/>
      <c r="Q44" s="11"/>
      <c r="R44" s="47">
        <v>2</v>
      </c>
    </row>
    <row r="45" spans="1:18" ht="21" customHeight="1" x14ac:dyDescent="0.3">
      <c r="A45" s="3"/>
      <c r="B45" s="65" t="s">
        <v>101</v>
      </c>
      <c r="C45" s="66"/>
      <c r="D45" s="66"/>
      <c r="E45" s="45"/>
      <c r="F45" s="24"/>
      <c r="G45" s="25"/>
      <c r="H45" s="24"/>
      <c r="I45" s="32"/>
      <c r="J45" s="7"/>
      <c r="K45" s="4"/>
      <c r="L45" s="4"/>
      <c r="M45" s="4"/>
      <c r="N45" s="4"/>
    </row>
    <row r="48" spans="1:18" x14ac:dyDescent="0.3">
      <c r="A48" s="6" t="s">
        <v>89</v>
      </c>
    </row>
    <row r="49" spans="1:1" x14ac:dyDescent="0.3">
      <c r="A49" s="6" t="s">
        <v>90</v>
      </c>
    </row>
  </sheetData>
  <mergeCells count="3">
    <mergeCell ref="B1:C1"/>
    <mergeCell ref="B45:D45"/>
    <mergeCell ref="J1:R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ლოტი 1</vt:lpstr>
      <vt:lpstr>ლოტი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2026-10-13T13:00:09Z</dcterms:modified>
</cp:coreProperties>
</file>