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qoqiashvili\Desktop\"/>
    </mc:Choice>
  </mc:AlternateContent>
  <xr:revisionPtr revIDLastSave="0" documentId="13_ncr:1_{DDB03403-F77A-476B-B3D7-7CFCF8A46F5B}" xr6:coauthVersionLast="47" xr6:coauthVersionMax="47" xr10:uidLastSave="{00000000-0000-0000-0000-000000000000}"/>
  <bookViews>
    <workbookView xWindow="-108" yWindow="-108" windowWidth="23256" windowHeight="13896" tabRatio="956" xr2:uid="{00000000-000D-0000-FFFF-FFFF00000000}"/>
  </bookViews>
  <sheets>
    <sheet name="კრებსითი" sheetId="4" r:id="rId1"/>
    <sheet name="გარე ტერიტორია" sheetId="2" r:id="rId2"/>
    <sheet name="ელექტროობა" sheetId="3" r:id="rId3"/>
    <sheet name="გამწვანება-დენდროლოგია" sheetId="13" r:id="rId4"/>
    <sheet name="ინვენტარი" sheetId="6" r:id="rId5"/>
    <sheet name="შლაგბ.&amp; დაშვება" sheetId="11" r:id="rId6"/>
    <sheet name="გარე კომუნიკაცია" sheetId="14" r:id="rId7"/>
    <sheet name="დამატებითი სამუშაო" sheetId="12" r:id="rId8"/>
  </sheets>
  <definedNames>
    <definedName name="_xlnm._FilterDatabase" localSheetId="4" hidden="1">ინვენტარი!$B$2:$F$2</definedName>
    <definedName name="_xlnm._FilterDatabase" localSheetId="5" hidden="1">'შლაგბ.&amp; დაშვება'!$B$2:$F$2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3" l="1"/>
  <c r="F42" i="3" l="1"/>
  <c r="M16" i="6"/>
  <c r="L16" i="6"/>
  <c r="J16" i="6"/>
  <c r="H16" i="6"/>
  <c r="L54" i="3"/>
  <c r="M85" i="2"/>
  <c r="L85" i="2"/>
  <c r="J85" i="2"/>
  <c r="H85" i="2"/>
  <c r="L9" i="12"/>
  <c r="E6" i="14"/>
  <c r="E7" i="14" s="1"/>
  <c r="F70" i="2"/>
  <c r="H70" i="2" s="1"/>
  <c r="M70" i="2" s="1"/>
  <c r="F69" i="2"/>
  <c r="H69" i="2" s="1"/>
  <c r="M69" i="2" s="1"/>
  <c r="F68" i="2"/>
  <c r="F67" i="2"/>
  <c r="L67" i="2" s="1"/>
  <c r="M67" i="2" s="1"/>
  <c r="F66" i="2"/>
  <c r="J66" i="2" s="1"/>
  <c r="M66" i="2" s="1"/>
  <c r="F64" i="2"/>
  <c r="H64" i="2" s="1"/>
  <c r="M64" i="2" s="1"/>
  <c r="F63" i="2"/>
  <c r="H63" i="2" s="1"/>
  <c r="M63" i="2" s="1"/>
  <c r="F62" i="2"/>
  <c r="F61" i="2"/>
  <c r="H61" i="2" s="1"/>
  <c r="M61" i="2" s="1"/>
  <c r="F60" i="2"/>
  <c r="H60" i="2" s="1"/>
  <c r="M60" i="2" s="1"/>
  <c r="F59" i="2"/>
  <c r="H59" i="2" s="1"/>
  <c r="M59" i="2" s="1"/>
  <c r="E58" i="2"/>
  <c r="F58" i="2" s="1"/>
  <c r="L58" i="2" s="1"/>
  <c r="M58" i="2" s="1"/>
  <c r="F57" i="2"/>
  <c r="J57" i="2" s="1"/>
  <c r="M57" i="2" s="1"/>
  <c r="F55" i="2"/>
  <c r="H55" i="2" s="1"/>
  <c r="M55" i="2" s="1"/>
  <c r="F52" i="2"/>
  <c r="F51" i="2"/>
  <c r="H51" i="2" s="1"/>
  <c r="M51" i="2" s="1"/>
  <c r="E50" i="2"/>
  <c r="F50" i="2" s="1"/>
  <c r="L50" i="2" s="1"/>
  <c r="M50" i="2" s="1"/>
  <c r="F49" i="2"/>
  <c r="J49" i="2" s="1"/>
  <c r="M49" i="2" s="1"/>
  <c r="E9" i="12"/>
  <c r="F9" i="12" s="1"/>
  <c r="F8" i="12"/>
  <c r="J8" i="12" s="1"/>
  <c r="M8" i="12" s="1"/>
  <c r="F6" i="12"/>
  <c r="J6" i="12" s="1"/>
  <c r="F52" i="3"/>
  <c r="F47" i="3"/>
  <c r="F29" i="3"/>
  <c r="F27" i="3"/>
  <c r="G17" i="14"/>
  <c r="G16" i="14"/>
  <c r="G15" i="14"/>
  <c r="G14" i="14"/>
  <c r="G13" i="14"/>
  <c r="G12" i="14"/>
  <c r="J12" i="14" s="1"/>
  <c r="G11" i="14"/>
  <c r="G10" i="14"/>
  <c r="G9" i="14"/>
  <c r="L52" i="3"/>
  <c r="M52" i="3" s="1"/>
  <c r="J40" i="12"/>
  <c r="M40" i="12" s="1"/>
  <c r="J34" i="12"/>
  <c r="M34" i="12" s="1"/>
  <c r="F44" i="12"/>
  <c r="F42" i="12"/>
  <c r="M41" i="12"/>
  <c r="F40" i="12"/>
  <c r="E37" i="12"/>
  <c r="F37" i="12" s="1"/>
  <c r="F38" i="12"/>
  <c r="F36" i="12"/>
  <c r="M35" i="12"/>
  <c r="F34" i="12"/>
  <c r="F54" i="2" l="1"/>
  <c r="H54" i="2" s="1"/>
  <c r="M54" i="2" s="1"/>
  <c r="F53" i="2"/>
  <c r="H53" i="2" s="1"/>
  <c r="M53" i="2" s="1"/>
  <c r="H62" i="2"/>
  <c r="M62" i="2" s="1"/>
  <c r="M9" i="12"/>
  <c r="M6" i="12"/>
  <c r="H43" i="12"/>
  <c r="M43" i="12" s="1"/>
  <c r="H42" i="12"/>
  <c r="M42" i="12" s="1"/>
  <c r="H37" i="12"/>
  <c r="M37" i="12" s="1"/>
  <c r="H36" i="12"/>
  <c r="M36" i="12" s="1"/>
  <c r="H44" i="12" l="1"/>
  <c r="M44" i="12" s="1"/>
  <c r="H38" i="12"/>
  <c r="M38" i="12" s="1"/>
  <c r="M14" i="13"/>
  <c r="K14" i="13"/>
  <c r="I14" i="13"/>
  <c r="E12" i="13"/>
  <c r="E13" i="13" s="1"/>
  <c r="I13" i="13" s="1"/>
  <c r="I11" i="14"/>
  <c r="J11" i="14" s="1"/>
  <c r="I10" i="14"/>
  <c r="J10" i="14" s="1"/>
  <c r="I8" i="14"/>
  <c r="I9" i="14"/>
  <c r="J9" i="14" s="1"/>
  <c r="I7" i="14"/>
  <c r="I6" i="14"/>
  <c r="I16" i="14"/>
  <c r="J16" i="14" s="1"/>
  <c r="G8" i="14"/>
  <c r="I18" i="14"/>
  <c r="I15" i="14"/>
  <c r="J15" i="14" s="1"/>
  <c r="I17" i="14"/>
  <c r="J17" i="14" s="1"/>
  <c r="I19" i="14"/>
  <c r="G19" i="14"/>
  <c r="G18" i="14"/>
  <c r="I12" i="13" l="1"/>
  <c r="K12" i="13"/>
  <c r="J8" i="14"/>
  <c r="J18" i="14"/>
  <c r="J19" i="14"/>
  <c r="N14" i="13"/>
  <c r="M13" i="13"/>
  <c r="K13" i="13"/>
  <c r="N13" i="13" l="1"/>
  <c r="F23" i="2"/>
  <c r="F9" i="2" l="1"/>
  <c r="I14" i="14"/>
  <c r="J14" i="14" s="1"/>
  <c r="I13" i="14"/>
  <c r="G7" i="14"/>
  <c r="J7" i="14" s="1"/>
  <c r="J13" i="14" l="1"/>
  <c r="I20" i="14"/>
  <c r="G6" i="14"/>
  <c r="G20" i="14" l="1"/>
  <c r="J21" i="14" s="1"/>
  <c r="J6" i="14"/>
  <c r="J20" i="14" s="1"/>
  <c r="K11" i="13"/>
  <c r="K4" i="13"/>
  <c r="K5" i="13"/>
  <c r="N5" i="13" s="1"/>
  <c r="K6" i="13"/>
  <c r="K7" i="13"/>
  <c r="K8" i="13"/>
  <c r="K9" i="13"/>
  <c r="K15" i="13"/>
  <c r="I11" i="13"/>
  <c r="I9" i="13"/>
  <c r="I8" i="13"/>
  <c r="I7" i="13"/>
  <c r="I6" i="13"/>
  <c r="I5" i="13"/>
  <c r="I4" i="13"/>
  <c r="N7" i="13" l="1"/>
  <c r="K16" i="13"/>
  <c r="J22" i="14"/>
  <c r="J23" i="14" s="1"/>
  <c r="J24" i="14" s="1"/>
  <c r="N11" i="13"/>
  <c r="N9" i="13"/>
  <c r="N8" i="13"/>
  <c r="M12" i="13"/>
  <c r="N12" i="13" s="1"/>
  <c r="I15" i="13"/>
  <c r="N15" i="13" s="1"/>
  <c r="M4" i="13"/>
  <c r="I16" i="13" l="1"/>
  <c r="J25" i="14"/>
  <c r="J26" i="14" s="1"/>
  <c r="N4" i="13"/>
  <c r="M6" i="13"/>
  <c r="N6" i="13" s="1"/>
  <c r="N16" i="13" l="1"/>
  <c r="M16" i="13"/>
  <c r="J27" i="14"/>
  <c r="J28" i="14" s="1"/>
  <c r="J29" i="14" s="1"/>
  <c r="J30" i="14" s="1"/>
  <c r="C8" i="4" s="1"/>
  <c r="N17" i="13"/>
  <c r="N18" i="13" l="1"/>
  <c r="N19" i="13" l="1"/>
  <c r="N20" i="13" s="1"/>
  <c r="N21" i="13" l="1"/>
  <c r="N22" i="13" s="1"/>
  <c r="F14" i="2"/>
  <c r="F20" i="2"/>
  <c r="F31" i="2"/>
  <c r="F28" i="2"/>
  <c r="F47" i="2"/>
  <c r="H47" i="2" s="1"/>
  <c r="M47" i="2" s="1"/>
  <c r="F46" i="2"/>
  <c r="H46" i="2" s="1"/>
  <c r="M46" i="2" s="1"/>
  <c r="F45" i="2"/>
  <c r="M44" i="2"/>
  <c r="F43" i="2"/>
  <c r="H45" i="2" l="1"/>
  <c r="M45" i="2" s="1"/>
  <c r="J43" i="2"/>
  <c r="M43" i="2" s="1"/>
  <c r="N23" i="13"/>
  <c r="N24" i="13" l="1"/>
  <c r="N25" i="13" s="1"/>
  <c r="N26" i="13" s="1"/>
  <c r="C5" i="4" s="1"/>
  <c r="J15" i="6"/>
  <c r="H15" i="6"/>
  <c r="J14" i="6"/>
  <c r="H14" i="6"/>
  <c r="M15" i="6" l="1"/>
  <c r="M14" i="6"/>
  <c r="F13" i="6"/>
  <c r="J12" i="6"/>
  <c r="H12" i="6"/>
  <c r="J11" i="6"/>
  <c r="H11" i="6"/>
  <c r="H10" i="6"/>
  <c r="H9" i="6"/>
  <c r="F9" i="6"/>
  <c r="F10" i="6" s="1"/>
  <c r="F8" i="6"/>
  <c r="J7" i="6"/>
  <c r="J6" i="6"/>
  <c r="H6" i="6"/>
  <c r="L17" i="2"/>
  <c r="M17" i="2" s="1"/>
  <c r="L16" i="2"/>
  <c r="M16" i="2" s="1"/>
  <c r="H13" i="6" l="1"/>
  <c r="M13" i="6" s="1"/>
  <c r="H8" i="6"/>
  <c r="M6" i="6"/>
  <c r="M11" i="6"/>
  <c r="M12" i="6"/>
  <c r="M9" i="6"/>
  <c r="M7" i="6"/>
  <c r="M10" i="6"/>
  <c r="M17" i="6" l="1"/>
  <c r="M8" i="6"/>
  <c r="M18" i="6" l="1"/>
  <c r="M19" i="6" s="1"/>
  <c r="M20" i="6" s="1"/>
  <c r="M21" i="6" s="1"/>
  <c r="M22" i="6" s="1"/>
  <c r="M23" i="6" s="1"/>
  <c r="M24" i="6" s="1"/>
  <c r="M25" i="6" s="1"/>
  <c r="M26" i="6" s="1"/>
  <c r="C6" i="4" s="1"/>
  <c r="F8" i="2"/>
  <c r="L8" i="2" s="1"/>
  <c r="M8" i="2" s="1"/>
  <c r="B7" i="2"/>
  <c r="B9" i="2" s="1"/>
  <c r="F30" i="12" l="1"/>
  <c r="H30" i="12" s="1"/>
  <c r="M30" i="12" s="1"/>
  <c r="F29" i="12"/>
  <c r="H29" i="12" s="1"/>
  <c r="M29" i="12" s="1"/>
  <c r="F28" i="12"/>
  <c r="H28" i="12" s="1"/>
  <c r="M28" i="12" s="1"/>
  <c r="F32" i="12"/>
  <c r="H32" i="12" s="1"/>
  <c r="M32" i="12" s="1"/>
  <c r="F31" i="12"/>
  <c r="H31" i="12" s="1"/>
  <c r="M31" i="12" s="1"/>
  <c r="F27" i="12"/>
  <c r="H27" i="12" s="1"/>
  <c r="M27" i="12" s="1"/>
  <c r="M26" i="12"/>
  <c r="L25" i="12"/>
  <c r="M25" i="12" s="1"/>
  <c r="J24" i="12"/>
  <c r="M24" i="12" s="1"/>
  <c r="F24" i="12"/>
  <c r="F22" i="12" l="1"/>
  <c r="H22" i="12" s="1"/>
  <c r="M22" i="12" s="1"/>
  <c r="F21" i="12"/>
  <c r="H21" i="12" s="1"/>
  <c r="M21" i="12" s="1"/>
  <c r="F20" i="12"/>
  <c r="H20" i="12" s="1"/>
  <c r="M20" i="12" s="1"/>
  <c r="M19" i="12"/>
  <c r="F18" i="12"/>
  <c r="L18" i="12" s="1"/>
  <c r="L46" i="12" s="1"/>
  <c r="F17" i="12"/>
  <c r="J17" i="12" s="1"/>
  <c r="M17" i="12" s="1"/>
  <c r="F15" i="12"/>
  <c r="H15" i="12" s="1"/>
  <c r="M15" i="12" s="1"/>
  <c r="E14" i="12"/>
  <c r="F14" i="12" s="1"/>
  <c r="H14" i="12" s="1"/>
  <c r="M14" i="12" s="1"/>
  <c r="F13" i="12"/>
  <c r="H13" i="12" s="1"/>
  <c r="H46" i="12" s="1"/>
  <c r="M47" i="12" s="1"/>
  <c r="M12" i="12"/>
  <c r="F11" i="12"/>
  <c r="B16" i="12"/>
  <c r="B23" i="12" s="1"/>
  <c r="B33" i="12" s="1"/>
  <c r="B39" i="12" s="1"/>
  <c r="F4" i="11"/>
  <c r="F6" i="11"/>
  <c r="F7" i="11"/>
  <c r="F8" i="11" l="1"/>
  <c r="F9" i="11"/>
  <c r="F10" i="11" s="1"/>
  <c r="F11" i="11" s="1"/>
  <c r="F12" i="11" s="1"/>
  <c r="F13" i="11" s="1"/>
  <c r="F14" i="11" s="1"/>
  <c r="F15" i="11" s="1"/>
  <c r="F16" i="11" s="1"/>
  <c r="F17" i="11" s="1"/>
  <c r="F18" i="11" s="1"/>
  <c r="M18" i="12"/>
  <c r="M13" i="12"/>
  <c r="J11" i="12"/>
  <c r="J46" i="12" s="1"/>
  <c r="M49" i="3"/>
  <c r="M44" i="3"/>
  <c r="M11" i="12" l="1"/>
  <c r="M46" i="12" s="1"/>
  <c r="M48" i="12" s="1"/>
  <c r="F45" i="3"/>
  <c r="H45" i="3" s="1"/>
  <c r="M45" i="3" s="1"/>
  <c r="D5" i="4"/>
  <c r="F51" i="3"/>
  <c r="H51" i="3" s="1"/>
  <c r="M51" i="3" s="1"/>
  <c r="F50" i="3"/>
  <c r="H50" i="3" s="1"/>
  <c r="M50" i="3" s="1"/>
  <c r="F48" i="3"/>
  <c r="J48" i="3" s="1"/>
  <c r="M48" i="3" s="1"/>
  <c r="F43" i="3"/>
  <c r="J43" i="3" s="1"/>
  <c r="M43" i="3" s="1"/>
  <c r="F46" i="3"/>
  <c r="H46" i="3" s="1"/>
  <c r="M46" i="3" s="1"/>
  <c r="M49" i="12" l="1"/>
  <c r="M50" i="12" s="1"/>
  <c r="M51" i="12" s="1"/>
  <c r="M52" i="12" s="1"/>
  <c r="F22" i="3"/>
  <c r="M53" i="12" l="1"/>
  <c r="M54" i="12" s="1"/>
  <c r="M55" i="12" s="1"/>
  <c r="M56" i="12" s="1"/>
  <c r="F7" i="3"/>
  <c r="F5" i="3"/>
  <c r="C7" i="4"/>
  <c r="D8" i="4"/>
  <c r="D7" i="4" l="1"/>
  <c r="F15" i="2"/>
  <c r="J15" i="2" l="1"/>
  <c r="M15" i="2" s="1"/>
  <c r="C9" i="4"/>
  <c r="D6" i="4"/>
  <c r="D9" i="4" l="1"/>
  <c r="F12" i="3"/>
  <c r="H12" i="3" s="1"/>
  <c r="M12" i="3" s="1"/>
  <c r="F83" i="2" l="1"/>
  <c r="H83" i="2" s="1"/>
  <c r="M83" i="2" s="1"/>
  <c r="M82" i="2"/>
  <c r="F81" i="2" l="1"/>
  <c r="J81" i="2" s="1"/>
  <c r="M81" i="2" s="1"/>
  <c r="F79" i="2"/>
  <c r="H79" i="2" l="1"/>
  <c r="J79" i="2"/>
  <c r="F35" i="2"/>
  <c r="H35" i="2" s="1"/>
  <c r="M35" i="2" s="1"/>
  <c r="F34" i="2"/>
  <c r="H34" i="2" s="1"/>
  <c r="M34" i="2" s="1"/>
  <c r="M33" i="2"/>
  <c r="F32" i="2"/>
  <c r="J32" i="2" s="1"/>
  <c r="F27" i="2"/>
  <c r="H27" i="2" s="1"/>
  <c r="M27" i="2" s="1"/>
  <c r="F26" i="2"/>
  <c r="H26" i="2" s="1"/>
  <c r="M26" i="2" s="1"/>
  <c r="M25" i="2"/>
  <c r="F24" i="2"/>
  <c r="J24" i="2" s="1"/>
  <c r="F19" i="2"/>
  <c r="H19" i="2" s="1"/>
  <c r="M19" i="2" s="1"/>
  <c r="M18" i="2"/>
  <c r="M79" i="2" l="1"/>
  <c r="L32" i="2"/>
  <c r="M32" i="2" s="1"/>
  <c r="L24" i="2"/>
  <c r="M24" i="2" s="1"/>
  <c r="H40" i="3" l="1"/>
  <c r="M40" i="3" s="1"/>
  <c r="F6" i="2" l="1"/>
  <c r="L6" i="2" s="1"/>
  <c r="M6" i="2" l="1"/>
  <c r="F11" i="2"/>
  <c r="L11" i="2" s="1"/>
  <c r="F10" i="2"/>
  <c r="L10" i="2" s="1"/>
  <c r="M10" i="2" l="1"/>
  <c r="M11" i="2"/>
  <c r="F9" i="3" l="1"/>
  <c r="L9" i="3"/>
  <c r="M9" i="3" s="1"/>
  <c r="M10" i="3"/>
  <c r="F14" i="3"/>
  <c r="J14" i="3" s="1"/>
  <c r="M14" i="3" s="1"/>
  <c r="M15" i="3"/>
  <c r="F16" i="3"/>
  <c r="H16" i="3" s="1"/>
  <c r="M16" i="3" s="1"/>
  <c r="F17" i="3"/>
  <c r="H17" i="3" s="1"/>
  <c r="M17" i="3" s="1"/>
  <c r="B18" i="3"/>
  <c r="B22" i="3" s="1"/>
  <c r="F18" i="3"/>
  <c r="M20" i="3"/>
  <c r="F23" i="3"/>
  <c r="J23" i="3" s="1"/>
  <c r="M23" i="3" s="1"/>
  <c r="M24" i="3"/>
  <c r="F25" i="3"/>
  <c r="H25" i="3" s="1"/>
  <c r="M25" i="3" s="1"/>
  <c r="F32" i="3"/>
  <c r="J32" i="3" s="1"/>
  <c r="M32" i="3" s="1"/>
  <c r="F33" i="3"/>
  <c r="L33" i="3" s="1"/>
  <c r="M33" i="3" s="1"/>
  <c r="M34" i="3"/>
  <c r="F35" i="3"/>
  <c r="H35" i="3" s="1"/>
  <c r="M35" i="3" s="1"/>
  <c r="F39" i="3"/>
  <c r="H39" i="3" s="1"/>
  <c r="F37" i="3"/>
  <c r="J37" i="3" s="1"/>
  <c r="J54" i="3" s="1"/>
  <c r="M38" i="3"/>
  <c r="F41" i="3"/>
  <c r="H41" i="3" s="1"/>
  <c r="M41" i="3" s="1"/>
  <c r="M12" i="2"/>
  <c r="F13" i="2"/>
  <c r="M21" i="2"/>
  <c r="F22" i="2"/>
  <c r="H22" i="2" s="1"/>
  <c r="M29" i="2"/>
  <c r="F40" i="2"/>
  <c r="H40" i="2" s="1"/>
  <c r="M38" i="2"/>
  <c r="F72" i="2"/>
  <c r="J72" i="2" s="1"/>
  <c r="F73" i="2"/>
  <c r="L73" i="2" s="1"/>
  <c r="M74" i="2"/>
  <c r="F75" i="2"/>
  <c r="H75" i="2" s="1"/>
  <c r="F76" i="2"/>
  <c r="H76" i="2" s="1"/>
  <c r="F77" i="2"/>
  <c r="H77" i="2" s="1"/>
  <c r="M39" i="3" l="1"/>
  <c r="H54" i="3"/>
  <c r="H13" i="2"/>
  <c r="F26" i="3"/>
  <c r="H26" i="3" s="1"/>
  <c r="M26" i="3" s="1"/>
  <c r="B27" i="3"/>
  <c r="B29" i="3" s="1"/>
  <c r="B31" i="3" s="1"/>
  <c r="B36" i="3" s="1"/>
  <c r="B42" i="3" s="1"/>
  <c r="B47" i="3" s="1"/>
  <c r="B52" i="3" s="1"/>
  <c r="F19" i="3"/>
  <c r="J19" i="3" s="1"/>
  <c r="M19" i="3" s="1"/>
  <c r="M77" i="2"/>
  <c r="M73" i="2"/>
  <c r="M76" i="2"/>
  <c r="M37" i="3"/>
  <c r="F8" i="3"/>
  <c r="J8" i="3" s="1"/>
  <c r="F28" i="3"/>
  <c r="L28" i="3" s="1"/>
  <c r="M28" i="3" s="1"/>
  <c r="F11" i="3"/>
  <c r="H11" i="3" s="1"/>
  <c r="F6" i="3"/>
  <c r="L6" i="3" s="1"/>
  <c r="F21" i="3"/>
  <c r="H21" i="3" s="1"/>
  <c r="M21" i="3" s="1"/>
  <c r="M72" i="2"/>
  <c r="M22" i="2"/>
  <c r="F37" i="2"/>
  <c r="J37" i="2" s="1"/>
  <c r="F30" i="3"/>
  <c r="M75" i="2"/>
  <c r="M40" i="2"/>
  <c r="F39" i="2"/>
  <c r="H39" i="2" s="1"/>
  <c r="F41" i="2"/>
  <c r="H41" i="2" s="1"/>
  <c r="M8" i="3" l="1"/>
  <c r="M11" i="3"/>
  <c r="M55" i="3"/>
  <c r="M6" i="3"/>
  <c r="M37" i="2"/>
  <c r="J30" i="3"/>
  <c r="H30" i="3"/>
  <c r="F30" i="2"/>
  <c r="H30" i="2" s="1"/>
  <c r="M41" i="2"/>
  <c r="M39" i="2"/>
  <c r="M13" i="2"/>
  <c r="M30" i="3" l="1"/>
  <c r="M54" i="3" s="1"/>
  <c r="M56" i="3" s="1"/>
  <c r="M86" i="2"/>
  <c r="M30" i="2"/>
  <c r="M57" i="3" l="1"/>
  <c r="M58" i="3" s="1"/>
  <c r="M87" i="2"/>
  <c r="M88" i="2" s="1"/>
  <c r="M59" i="3" l="1"/>
  <c r="M60" i="3" s="1"/>
  <c r="M61" i="3" s="1"/>
  <c r="M62" i="3" s="1"/>
  <c r="M63" i="3" s="1"/>
  <c r="M64" i="3" s="1"/>
  <c r="C4" i="4" s="1"/>
  <c r="M89" i="2"/>
  <c r="M90" i="2" s="1"/>
  <c r="B14" i="2"/>
  <c r="B20" i="2" s="1"/>
  <c r="B23" i="2" s="1"/>
  <c r="B28" i="2" s="1"/>
  <c r="B31" i="2" s="1"/>
  <c r="B36" i="2" s="1"/>
  <c r="B42" i="2" s="1"/>
  <c r="D4" i="4" l="1"/>
  <c r="M91" i="2"/>
  <c r="M92" i="2" s="1"/>
  <c r="B80" i="2" l="1"/>
  <c r="M93" i="2" l="1"/>
  <c r="M94" i="2" s="1"/>
  <c r="M95" i="2" s="1"/>
  <c r="C3" i="4" s="1"/>
  <c r="D3" i="4" s="1"/>
  <c r="D10" i="4" l="1"/>
  <c r="C10" i="4"/>
</calcChain>
</file>

<file path=xl/sharedStrings.xml><?xml version="1.0" encoding="utf-8"?>
<sst xmlns="http://schemas.openxmlformats.org/spreadsheetml/2006/main" count="588" uniqueCount="209">
  <si>
    <t>სულ, ჯამი</t>
  </si>
  <si>
    <t>დ.ღ.გ</t>
  </si>
  <si>
    <t>ჯამი</t>
  </si>
  <si>
    <t xml:space="preserve">გეგმიური დაგროვება </t>
  </si>
  <si>
    <t>ზედნადები ხარჯები</t>
  </si>
  <si>
    <t>ლარი</t>
  </si>
  <si>
    <t>კგ</t>
  </si>
  <si>
    <t>მასალა:</t>
  </si>
  <si>
    <t>სხვა მასალა</t>
  </si>
  <si>
    <t>წებო ცემენტი ყინვაგამძლე</t>
  </si>
  <si>
    <t>სხვა მანქანა</t>
  </si>
  <si>
    <t>გრძ.მ</t>
  </si>
  <si>
    <t>შრომის დანახარჯები</t>
  </si>
  <si>
    <t>ქვიშა-ცემენტის ხსნარი</t>
  </si>
  <si>
    <t>ბაზალტის ფილა სისქით 3სმ</t>
  </si>
  <si>
    <t>ტროტუარებზე ბაზალტის ფილების მოწყობა</t>
  </si>
  <si>
    <t>მ³</t>
  </si>
  <si>
    <t>ცემენტის ხსნარი მ100</t>
  </si>
  <si>
    <t>ბეტონის ბორდიური 30x15</t>
  </si>
  <si>
    <t>ბეტონის ბორდიურების მოწყობა</t>
  </si>
  <si>
    <t>მანქანა-მექანიზმები</t>
  </si>
  <si>
    <t>ასფალტობეტონის დახაზვა</t>
  </si>
  <si>
    <t>ტ</t>
  </si>
  <si>
    <t>ასფალტობეტონის ნარევი</t>
  </si>
  <si>
    <t>მანქ/სთ</t>
  </si>
  <si>
    <t>ბიტუმის ემულსია</t>
  </si>
  <si>
    <t>ბიტუმის მოსხმა პირველ ფენაზე</t>
  </si>
  <si>
    <t>მსხვილმარცვლოვანი ა/ბეტონის საფარის მოწყობა სისქით 6სმ</t>
  </si>
  <si>
    <t>ბიტუმის მოსხმა მომასწორებელ ფენაზე</t>
  </si>
  <si>
    <t>ღორღი 0-40 მმ</t>
  </si>
  <si>
    <t>კაც/სთ</t>
  </si>
  <si>
    <t>ღორღის ფენის მოწყობა სისქით 20სმ</t>
  </si>
  <si>
    <t>ქვიშა-ხრეშოვანი ნარევი</t>
  </si>
  <si>
    <t>რაოდენობა</t>
  </si>
  <si>
    <t>ერთ. ფასი</t>
  </si>
  <si>
    <t>სულ</t>
  </si>
  <si>
    <t>მანქანა- მექანიზმები</t>
  </si>
  <si>
    <t>ხელფასი</t>
  </si>
  <si>
    <t>მასალა</t>
  </si>
  <si>
    <t>ნორმ. ერთეული</t>
  </si>
  <si>
    <t>განზომილება</t>
  </si>
  <si>
    <t>სამუშაოს დასახელება</t>
  </si>
  <si>
    <t>#</t>
  </si>
  <si>
    <t>ცალი</t>
  </si>
  <si>
    <t>ავტომატების მოწყობა</t>
  </si>
  <si>
    <t>გარე განათების სანათი LED ნათურით  150W</t>
  </si>
  <si>
    <t xml:space="preserve">სანათების მოწყობა </t>
  </si>
  <si>
    <t>კომპ.</t>
  </si>
  <si>
    <t>გარე განათების ბოძი (კომპლექტი) H=7.5მ</t>
  </si>
  <si>
    <t>გარე განათების ბოძების მოწყობა</t>
  </si>
  <si>
    <t>რკ/ბ საძირკვლის მოწყობა სანათი ბოძებისთვის</t>
  </si>
  <si>
    <t>ექსკავატორი</t>
  </si>
  <si>
    <t>გრუნტის მოჭრა სანათი ბოძებისთვის</t>
  </si>
  <si>
    <t>სპილენძის კაბელის მოწყობა განათების ბოძებისთვის</t>
  </si>
  <si>
    <t>სასიგნალო ლენტი</t>
  </si>
  <si>
    <t>შავი ქვიშა</t>
  </si>
  <si>
    <t xml:space="preserve">პნევმატური სატკეპნი </t>
  </si>
  <si>
    <t>ქვიშის ფენილის მოწყობა (შავი)</t>
  </si>
  <si>
    <t xml:space="preserve">III კატეგორიის გრუნტის დამუშავება - დატვირთვა ექსკავატორით </t>
  </si>
  <si>
    <r>
      <t>მ</t>
    </r>
    <r>
      <rPr>
        <vertAlign val="superscript"/>
        <sz val="10"/>
        <color theme="1"/>
        <rFont val="Calibri Light"/>
        <family val="2"/>
      </rPr>
      <t>3</t>
    </r>
  </si>
  <si>
    <t>მ²</t>
  </si>
  <si>
    <r>
      <t>მ</t>
    </r>
    <r>
      <rPr>
        <b/>
        <vertAlign val="superscript"/>
        <sz val="10"/>
        <color theme="0"/>
        <rFont val="Calibri Light"/>
        <family val="2"/>
      </rPr>
      <t>3</t>
    </r>
  </si>
  <si>
    <r>
      <t xml:space="preserve">გოფრირებული მილი </t>
    </r>
    <r>
      <rPr>
        <sz val="11"/>
        <color theme="1"/>
        <rFont val="Calibri Light"/>
        <family val="2"/>
      </rPr>
      <t>Ø20 (წითელი)</t>
    </r>
  </si>
  <si>
    <r>
      <t xml:space="preserve">გოფრირებული მილი </t>
    </r>
    <r>
      <rPr>
        <sz val="11"/>
        <color theme="1"/>
        <rFont val="Calibri Light"/>
        <family val="2"/>
      </rPr>
      <t>Ø40 (წითელი)</t>
    </r>
  </si>
  <si>
    <r>
      <t>მ</t>
    </r>
    <r>
      <rPr>
        <b/>
        <sz val="10"/>
        <color theme="0"/>
        <rFont val="Calibri Light"/>
        <family val="2"/>
      </rPr>
      <t>²</t>
    </r>
  </si>
  <si>
    <t>მიწის სამუშაოები</t>
  </si>
  <si>
    <t>გარე ტერიტორია</t>
  </si>
  <si>
    <t>ელექტროობა</t>
  </si>
  <si>
    <t>ღირებულება ლარში</t>
  </si>
  <si>
    <t>ღირებულება დოლარში</t>
  </si>
  <si>
    <t>მანქანა-მექანიზმები (ექსკავატორი)</t>
  </si>
  <si>
    <t>კუბ.მ</t>
  </si>
  <si>
    <t>სატკეპნი</t>
  </si>
  <si>
    <t>გრუნტის დამუშავება ექსკავატორით და გატანა</t>
  </si>
  <si>
    <t>მანქანა-მექანიზმები (ექსკავატორი და თვითმცლელი)</t>
  </si>
  <si>
    <t>ბეტონის ბალიში</t>
  </si>
  <si>
    <r>
      <t>მ</t>
    </r>
    <r>
      <rPr>
        <vertAlign val="superscript"/>
        <sz val="11"/>
        <rFont val="Aptos Display"/>
        <family val="1"/>
        <scheme val="major"/>
      </rPr>
      <t>3</t>
    </r>
  </si>
  <si>
    <t>ცხაურა</t>
  </si>
  <si>
    <t>ლიანდაგის გზის ცხაურის მოწყობა</t>
  </si>
  <si>
    <t>საფუძვლის მოწყობა ქვიშა-ხრეშოვანი ნარევით H=20 მმ</t>
  </si>
  <si>
    <t>წვრილმარცვლოვანი ა/ბეტონის საფარის მოწყობა სისქით 4სმ</t>
  </si>
  <si>
    <t>კაბელის გატარება გოფრირებულ მილში Ø40</t>
  </si>
  <si>
    <t>სპილენძის კაბელის ჩადება თხრილში</t>
  </si>
  <si>
    <t>სპილენძის კაბელი N2XY 3*10</t>
  </si>
  <si>
    <t>სპილენძის კაბელი N2XY 3x1.5მმ²</t>
  </si>
  <si>
    <t>სასრიალო</t>
  </si>
  <si>
    <t>საკმი</t>
  </si>
  <si>
    <t>ურნა</t>
  </si>
  <si>
    <t>ყვითელფოთოლა იფანი</t>
  </si>
  <si>
    <t>კვიპაროსი /Cupressocyparis leylandii</t>
  </si>
  <si>
    <t>ნეკერჩხალი ჭადარფოთოლა / Acer platanoides</t>
  </si>
  <si>
    <t xml:space="preserve">LIBOCEDRUS DECCURENS VERIEGATA CONT. </t>
  </si>
  <si>
    <t>არიზონას კვიპაროსი / Cupressus arizonica</t>
  </si>
  <si>
    <t>Total price</t>
  </si>
  <si>
    <t>unit price</t>
  </si>
  <si>
    <t>Total</t>
  </si>
  <si>
    <t>დასახელება</t>
  </si>
  <si>
    <t>mirtkhulava 9/11</t>
  </si>
  <si>
    <t>სასრიალოების განთავსების ადგილზე ბეტონის დასხმა და კაუჩუკის საფარის მოწყობა</t>
  </si>
  <si>
    <t>ჭის გარე კედლების იზოლაცია ბიტუმის მასტიკით 2ჯერ</t>
  </si>
  <si>
    <t>ც</t>
  </si>
  <si>
    <t>მ</t>
  </si>
  <si>
    <t>იგივე ხელით (თხრილის პროფილის მოსასწორებლად)</t>
  </si>
  <si>
    <t>თხრილის დამუშავება გრუნტში მექანიზმებით</t>
  </si>
  <si>
    <t>რკ/ბ მრგვალი ძირი D=1000 მმ</t>
  </si>
  <si>
    <t>რკ/ბ რგოლი D=1000 მმ / H=500 მმ</t>
  </si>
  <si>
    <t>რკ/ბ რგოლი D=1000 მმ / H=1000 მმ</t>
  </si>
  <si>
    <t>ანაკრები რკ/ბ ჭის მოწყობა D=1000</t>
  </si>
  <si>
    <t>მილის მოთავსება ქვიშის გარემოცვაში ხელით (მილის ძირზე 10სმ, მილის თავზე 20სმ ქვიშა)</t>
  </si>
  <si>
    <t>პულტები</t>
  </si>
  <si>
    <t>ატრაქციონის ბილიკების და სკამის ბალიშის მოწყობა</t>
  </si>
  <si>
    <t>კედარი ჰიმალაური / Cedrus deodara</t>
  </si>
  <si>
    <t>თვე</t>
  </si>
  <si>
    <t xml:space="preserve">რკ/ბ გადახურვის ფილა D=1000 მმ  თუჯის ჩარჩო-ხუფით </t>
  </si>
  <si>
    <t>ბოძებისთვის ამოღებული გრუნტის გატანა</t>
  </si>
  <si>
    <t xml:space="preserve">ფოლადის ნაგნილი მავთული დამიწებისთვის </t>
  </si>
  <si>
    <r>
      <t xml:space="preserve">დამიწების გლინულა </t>
    </r>
    <r>
      <rPr>
        <sz val="10"/>
        <color theme="1"/>
        <rFont val="Calibri"/>
        <family val="2"/>
      </rPr>
      <t>Ø</t>
    </r>
    <r>
      <rPr>
        <sz val="10"/>
        <color theme="1"/>
        <rFont val="Calibri Light"/>
        <family val="2"/>
      </rPr>
      <t>10მმ</t>
    </r>
  </si>
  <si>
    <t>დამიწების ღეროს მოწყობა</t>
  </si>
  <si>
    <t>დამიწების ღერო D=20მმ L=1500მმ</t>
  </si>
  <si>
    <t>მწვანე ნერგები</t>
  </si>
  <si>
    <t>შლაგბაუმი, პულტი, დაშვების სისტემა</t>
  </si>
  <si>
    <t>შლაგბაუმის მოწყობა</t>
  </si>
  <si>
    <t>დაშვების სისტემა</t>
  </si>
  <si>
    <t>კომპ</t>
  </si>
  <si>
    <t>ჰაერსატარის თუნუქის ლითონის თავების მონტაჟი</t>
  </si>
  <si>
    <t>ფერადი თუნუქი გლუვი 0.5მმ</t>
  </si>
  <si>
    <t>კვადრატული მილი 40x40x3</t>
  </si>
  <si>
    <t>კვადრატული მილი 50x50x4</t>
  </si>
  <si>
    <t xml:space="preserve">ლითონის ბადე </t>
  </si>
  <si>
    <t>სჭვალი</t>
  </si>
  <si>
    <t>ხარვეზები</t>
  </si>
  <si>
    <t xml:space="preserve">ნარჩენი ბეტონის დამუშავება ტრანშეაში ექსკავატორით და სანგრევი ჩაქუჩებით, ავტოთვითმცლელზე დატვირთვა და გატანა </t>
  </si>
  <si>
    <t>საკანალიზაციო მილი D50</t>
  </si>
  <si>
    <t>ტუმბო, სანიაღვრე სისტემისთვის</t>
  </si>
  <si>
    <t>ჭის გახვრეტა და დაერთება</t>
  </si>
  <si>
    <t>JCB</t>
  </si>
  <si>
    <t>მანქ.დღე</t>
  </si>
  <si>
    <t>სატკეპნი 8ტ</t>
  </si>
  <si>
    <t>სატრანსპორტო ხარჯი</t>
  </si>
  <si>
    <t>საშემსრულებლო ნახაზები</t>
  </si>
  <si>
    <t>კვ.მ</t>
  </si>
  <si>
    <t>ბეტონის დასხმა</t>
  </si>
  <si>
    <t>წებო</t>
  </si>
  <si>
    <t>ბეტონი</t>
  </si>
  <si>
    <t>ინვენტარი</t>
  </si>
  <si>
    <t>ჭები</t>
  </si>
  <si>
    <t>ჩაფლული ბორდიურების მოწყობა</t>
  </si>
  <si>
    <t>ჩაფლული ბორდიური 10x20</t>
  </si>
  <si>
    <t>სატრანსპორტო ხარჯი მასალიდან</t>
  </si>
  <si>
    <t>გეგმიური დაგროვება</t>
  </si>
  <si>
    <t>გაუთვალისწინებელი ხარჯი</t>
  </si>
  <si>
    <t>დღგ</t>
  </si>
  <si>
    <t>მ3</t>
  </si>
  <si>
    <t>სანიაღვრე სამუშაოები</t>
  </si>
  <si>
    <t>მ2</t>
  </si>
  <si>
    <t>სპილენძის კაბელი N2XY 3x2.5მმ²</t>
  </si>
  <si>
    <t>დაემატა ხელფასი</t>
  </si>
  <si>
    <t>ჭების ნიშნულზე მოყვანა</t>
  </si>
  <si>
    <t>მიწის შეტანა</t>
  </si>
  <si>
    <t>შლაგბაუმი (კვების ხაზის მიყვანით)</t>
  </si>
  <si>
    <t>პანდუსის კედლების ჰიდროიზოლაცია</t>
  </si>
  <si>
    <t>Sika Igasol BC</t>
  </si>
  <si>
    <t>Sika Igoflex N</t>
  </si>
  <si>
    <t>Sikadur Combiflex SG</t>
  </si>
  <si>
    <t>Sikadur 31</t>
  </si>
  <si>
    <t>ტემპერატურული ნაკერის ჩახურვა და  იზოლაცით დამუშავება</t>
  </si>
  <si>
    <t>ბეტონის ბორდიურების დემონტაჟი</t>
  </si>
  <si>
    <t>ტროტუარებზე ბაზალტის ფილების დემონტაჟი</t>
  </si>
  <si>
    <t>lari</t>
  </si>
  <si>
    <r>
      <t>მ</t>
    </r>
    <r>
      <rPr>
        <vertAlign val="superscript"/>
        <sz val="10"/>
        <rFont val="Sylfaen"/>
        <family val="1"/>
      </rPr>
      <t>3</t>
    </r>
  </si>
  <si>
    <t>ტონა</t>
  </si>
  <si>
    <t>სხვა მანქანები</t>
  </si>
  <si>
    <t>ლითონის ბადე</t>
  </si>
  <si>
    <r>
      <t>მ</t>
    </r>
    <r>
      <rPr>
        <vertAlign val="superscript"/>
        <sz val="10"/>
        <rFont val="Sylfaen"/>
        <family val="1"/>
      </rPr>
      <t>2</t>
    </r>
  </si>
  <si>
    <t>ქვიშა-ცემენტის ხსნარი მ100</t>
  </si>
  <si>
    <t>ქვიშა შავი</t>
  </si>
  <si>
    <t>ცემენტი</t>
  </si>
  <si>
    <t>სხვა მასალები</t>
  </si>
  <si>
    <t>ვიტრაჟების ძირების დამუშავება ჰიდროსაიზოლაციო მასალით</t>
  </si>
  <si>
    <t>გრძ/მ</t>
  </si>
  <si>
    <t>სპეციალური წებვადი ლენტი</t>
  </si>
  <si>
    <t>საიზოლაციო პრაიმერი</t>
  </si>
  <si>
    <t>შემავსებელი პოლიურეთანის ქაფი</t>
  </si>
  <si>
    <t>ორკომპონენტიანი ჰიდროიზოლაცია 2ფენად</t>
  </si>
  <si>
    <t>შრომის დანახარჯები (სამუშაო ზედაპირის მომზადება და გრუნტირება)</t>
  </si>
  <si>
    <t>თუნუქი</t>
  </si>
  <si>
    <t xml:space="preserve">სხვა მასალა (სამაგრი ანკერები და ჰერმეტიკები) </t>
  </si>
  <si>
    <t>კიბის ბაქნის  იზოლაცია -(კომერციულების შესასვლელი ნაწილი) </t>
  </si>
  <si>
    <t>ჰიდროიზოლაცია</t>
  </si>
  <si>
    <t>შრომის დანახარჯი</t>
  </si>
  <si>
    <t>ბაზალტის ფილის ქვეშ არმირებული მოჭიმვა, არსებული მიწის დატკეპვნით</t>
  </si>
  <si>
    <r>
      <t>მ</t>
    </r>
    <r>
      <rPr>
        <b/>
        <vertAlign val="superscript"/>
        <sz val="10"/>
        <color theme="1"/>
        <rFont val="Sylfaen"/>
        <family val="1"/>
      </rPr>
      <t>2</t>
    </r>
  </si>
  <si>
    <t>სიმაღლე</t>
  </si>
  <si>
    <t>ღეროს გარშემოწერილობა</t>
  </si>
  <si>
    <t>ვიზუალი და ზომები იხილეთ ტენდერზე დართულ ლინკზე</t>
  </si>
  <si>
    <t>ბალახი - ჰიდროთესავა</t>
  </si>
  <si>
    <t>მექანიკური საირიგაციო სისტემის მოწყობა (სარწყავი წყლის ხაზების მიყვანა)</t>
  </si>
  <si>
    <t>ხეების მოვლა-პატრონობა</t>
  </si>
  <si>
    <t xml:space="preserve">ვიზუალი აუცილებლად უნდა იყოს ობიექტზე არსებული განათების იდენტური. ასევე, გთხოვთ, წარმოადგინოთ Data sheet </t>
  </si>
  <si>
    <t>დარგვა (გამაგრება ჭიგოებით)</t>
  </si>
  <si>
    <t>რაოდ</t>
  </si>
  <si>
    <t xml:space="preserve">3.00მ-დან </t>
  </si>
  <si>
    <t xml:space="preserve">16სმ-დან </t>
  </si>
  <si>
    <t xml:space="preserve">1.00მ-დან </t>
  </si>
  <si>
    <t xml:space="preserve">8სმ-დან </t>
  </si>
  <si>
    <t>3.50მ-დან</t>
  </si>
  <si>
    <t>განზ</t>
  </si>
  <si>
    <t>მირცხულავას დასრულებულ კორპუსებში არსებულის იდენტური, უნდა წარმოგვიდგინოთ ტექნიკური დეტალები და ვიზაული</t>
  </si>
  <si>
    <t xml:space="preserve">კაუჩუკის საფარი (40*40*2)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</si>
</sst>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&quot;₾&quot;_-;\-* #,##0.00\ &quot;₾&quot;_-;_-* &quot;-&quot;??\ &quot;₾&quot;_-;_-@_-"/>
    <numFmt numFmtId="165" formatCode="_-* #,##0.00_-;\-* #,##0.00_-;_-* &quot;-&quot;??_-;_-@_-"/>
    <numFmt numFmtId="166" formatCode="_(* #,##0_);_(* \(#,##0\);_(* &quot;-&quot;??_);_(@_)"/>
    <numFmt numFmtId="167" formatCode="#,##0.00\ &quot;₾&quot;"/>
    <numFmt numFmtId="168" formatCode="#,##0.00\ _₾"/>
    <numFmt numFmtId="169" formatCode="0.0"/>
    <numFmt numFmtId="170" formatCode="_-* #,##0.00\ [$₾-437]_-;\-* #,##0.00\ [$₾-437]_-;_-* &quot;-&quot;??\ [$₾-437]_-;_-@_-"/>
    <numFmt numFmtId="171" formatCode="_-[$$-409]* #,##0.00_ ;_-[$$-409]* \-#,##0.00\ ;_-[$$-409]* &quot;-&quot;??_ ;_-@_ "/>
    <numFmt numFmtId="172" formatCode="_-* #,##0\ [$₾-437]_-;\-* #,##0\ [$₾-437]_-;_-* &quot;-&quot;??\ [$₾-437]_-;_-@_-"/>
    <numFmt numFmtId="173" formatCode="#,##0.0\ [$₾-437]"/>
    <numFmt numFmtId="174" formatCode="#,##0\ [$₾-437]"/>
    <numFmt numFmtId="175" formatCode="#,##0.00\ [$₾-437]"/>
    <numFmt numFmtId="176" formatCode="_-* #,##0.00_р_._-;\-* #,##0.00_р_._-;_-* &quot;-&quot;??_р_._-;_-@_-"/>
    <numFmt numFmtId="177" formatCode="#,##0\ &quot;Lari&quot;;[Red]\-#,##0\ &quot;Lari&quot;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color theme="1"/>
      <name val="Calibri Light"/>
      <family val="2"/>
    </font>
    <font>
      <b/>
      <sz val="11"/>
      <name val="Calibri Light"/>
      <family val="2"/>
    </font>
    <font>
      <i/>
      <sz val="11"/>
      <color theme="1"/>
      <name val="Calibri Light"/>
      <family val="2"/>
    </font>
    <font>
      <i/>
      <sz val="10"/>
      <color theme="1"/>
      <name val="Calibri Light"/>
      <family val="2"/>
    </font>
    <font>
      <b/>
      <sz val="10"/>
      <name val="Calibri Light"/>
      <family val="2"/>
    </font>
    <font>
      <b/>
      <sz val="11"/>
      <color theme="0"/>
      <name val="Calibri Light"/>
      <family val="2"/>
    </font>
    <font>
      <sz val="10"/>
      <name val="Calibri Light"/>
      <family val="2"/>
    </font>
    <font>
      <sz val="11"/>
      <name val="Calibri Light"/>
      <family val="2"/>
    </font>
    <font>
      <vertAlign val="superscript"/>
      <sz val="10"/>
      <color theme="1"/>
      <name val="Calibri Light"/>
      <family val="2"/>
    </font>
    <font>
      <b/>
      <sz val="10"/>
      <color theme="1"/>
      <name val="Calibri Light"/>
      <family val="2"/>
    </font>
    <font>
      <i/>
      <sz val="10"/>
      <name val="Calibri Light"/>
      <family val="2"/>
    </font>
    <font>
      <b/>
      <vertAlign val="superscript"/>
      <sz val="10"/>
      <color theme="0"/>
      <name val="Calibri Light"/>
      <family val="2"/>
    </font>
    <font>
      <sz val="11"/>
      <color theme="1"/>
      <name val="Calibri Light"/>
      <family val="2"/>
    </font>
    <font>
      <b/>
      <sz val="10"/>
      <color theme="0"/>
      <name val="Calibri Light"/>
      <family val="2"/>
    </font>
    <font>
      <b/>
      <sz val="14"/>
      <color theme="0"/>
      <name val="Calibri Light"/>
      <family val="2"/>
    </font>
    <font>
      <sz val="14"/>
      <color theme="1"/>
      <name val="Aptos Narrow"/>
      <family val="2"/>
      <scheme val="minor"/>
    </font>
    <font>
      <sz val="11"/>
      <name val="Aptos Display"/>
      <family val="1"/>
      <scheme val="major"/>
    </font>
    <font>
      <vertAlign val="superscript"/>
      <sz val="11"/>
      <name val="Aptos Display"/>
      <family val="1"/>
      <scheme val="major"/>
    </font>
    <font>
      <sz val="10"/>
      <color rgb="FF000000"/>
      <name val="Times New Roman"/>
      <family val="1"/>
    </font>
    <font>
      <sz val="10"/>
      <name val="Arial CYR"/>
      <charset val="204"/>
    </font>
    <font>
      <sz val="10"/>
      <color rgb="FF000000"/>
      <name val="Calibri Light"/>
      <family val="2"/>
    </font>
    <font>
      <sz val="10"/>
      <color theme="1"/>
      <name val="Calibri"/>
      <family val="2"/>
    </font>
    <font>
      <sz val="8"/>
      <color rgb="FF656567"/>
      <name val="HelveticaNeueLTGEOW82-65Md"/>
    </font>
    <font>
      <sz val="10"/>
      <color theme="0"/>
      <name val="Calibri Light"/>
      <family val="2"/>
    </font>
    <font>
      <sz val="11"/>
      <name val="Calibri Light"/>
      <family val="2"/>
      <charset val="204"/>
    </font>
    <font>
      <sz val="10"/>
      <color theme="0"/>
      <name val="Aptos Display"/>
      <family val="2"/>
      <scheme val="major"/>
    </font>
    <font>
      <sz val="12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0"/>
      <name val="Aptos Display"/>
      <family val="2"/>
      <scheme val="major"/>
    </font>
    <font>
      <i/>
      <sz val="10"/>
      <name val="Aptos Display"/>
      <family val="2"/>
      <scheme val="major"/>
    </font>
    <font>
      <sz val="11"/>
      <name val="Aptos Display"/>
      <family val="2"/>
      <scheme val="major"/>
    </font>
    <font>
      <sz val="12"/>
      <color rgb="FF1D1D1D"/>
      <name val="Times New Roman"/>
      <family val="1"/>
    </font>
    <font>
      <sz val="10"/>
      <name val="AcadNusx"/>
    </font>
    <font>
      <sz val="11"/>
      <color indexed="8"/>
      <name val="Calibri"/>
      <family val="2"/>
    </font>
    <font>
      <vertAlign val="superscript"/>
      <sz val="10"/>
      <name val="Sylfaen"/>
      <family val="1"/>
    </font>
    <font>
      <sz val="11"/>
      <color indexed="8"/>
      <name val="Calibri"/>
      <family val="2"/>
      <charset val="204"/>
    </font>
    <font>
      <b/>
      <vertAlign val="superscript"/>
      <sz val="10"/>
      <color theme="1"/>
      <name val="Sylfaen"/>
      <family val="1"/>
    </font>
    <font>
      <sz val="10"/>
      <color rgb="FFFF0000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268E96"/>
        <bgColor indexed="64"/>
      </patternFill>
    </fill>
    <fill>
      <patternFill patternType="solid">
        <fgColor rgb="FF195A6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4.9989318521683403E-2"/>
      </left>
      <right style="thin">
        <color theme="0" tint="-0.34998626667073579"/>
      </right>
      <top style="thin">
        <color theme="0" tint="-0.34998626667073579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34998626667073579"/>
      </top>
      <bottom style="thin">
        <color theme="0" tint="-4.9989318521683403E-2"/>
      </bottom>
      <diagonal/>
    </border>
    <border>
      <left style="thin">
        <color theme="0" tint="-0.34998626667073579"/>
      </left>
      <right style="thin">
        <color theme="0" tint="-4.9989318521683403E-2"/>
      </right>
      <top style="thin">
        <color theme="0" tint="-0.34998626667073579"/>
      </top>
      <bottom style="thin">
        <color theme="0" tint="-4.9989318521683403E-2"/>
      </bottom>
      <diagonal/>
    </border>
    <border>
      <left style="thin">
        <color theme="0" tint="-0.34998626667073579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4.9989318521683403E-2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medium">
        <color theme="0" tint="-0.34998626667073579"/>
      </left>
      <right style="thin">
        <color theme="0" tint="-4.9989318521683403E-2"/>
      </right>
      <top/>
      <bottom style="medium">
        <color theme="0" tint="-0.34998626667073579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0.34998626667073579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0.34998626667073579"/>
      </top>
      <bottom style="thin">
        <color theme="0" tint="-4.9989318521683403E-2"/>
      </bottom>
      <diagonal/>
    </border>
    <border>
      <left style="thin">
        <color theme="0" tint="-0.34998626667073579"/>
      </left>
      <right style="thin">
        <color theme="0" tint="-4.9989318521683403E-2"/>
      </right>
      <top/>
      <bottom style="thin">
        <color theme="0" tint="-0.34998626667073579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0.34998626667073579"/>
      </bottom>
      <diagonal/>
    </border>
    <border>
      <left style="thin">
        <color theme="0" tint="-4.9989318521683403E-2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4.9989318521683403E-2"/>
      </right>
      <top style="medium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medium">
        <color indexed="64"/>
      </right>
      <top style="thin">
        <color theme="0" tint="-4.9989318521683403E-2"/>
      </top>
      <bottom/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indexed="64"/>
      </right>
      <top style="thin">
        <color theme="0" tint="-0.34998626667073579"/>
      </top>
      <bottom style="thin">
        <color theme="0" tint="-4.9989318521683403E-2"/>
      </bottom>
      <diagonal/>
    </border>
    <border>
      <left style="medium">
        <color indexed="64"/>
      </left>
      <right/>
      <top style="thin">
        <color theme="0" tint="-4.9989318521683403E-2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4.9989318521683403E-2"/>
      </right>
      <top style="thin">
        <color theme="0" tint="-4.9989318521683403E-2"/>
      </top>
      <bottom style="medium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medium">
        <color indexed="64"/>
      </bottom>
      <diagonal/>
    </border>
    <border>
      <left style="thin">
        <color theme="0" tint="-4.9989318521683403E-2"/>
      </left>
      <right style="medium">
        <color indexed="64"/>
      </right>
      <top style="thin">
        <color theme="0" tint="-4.9989318521683403E-2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theme="0" tint="-4.9989318521683403E-2"/>
      </right>
      <top/>
      <bottom style="medium">
        <color theme="0" tint="-0.34998626667073579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4.9989318521683403E-2"/>
      </right>
      <top style="thin">
        <color theme="0" tint="-4.9989318521683403E-2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4.9989318521683403E-2"/>
      </right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medium">
        <color indexed="64"/>
      </bottom>
      <diagonal/>
    </border>
    <border>
      <left style="thin">
        <color theme="0" tint="-4.9989318521683403E-2"/>
      </left>
      <right style="medium">
        <color theme="0" tint="-0.34998626667073579"/>
      </right>
      <top/>
      <bottom/>
      <diagonal/>
    </border>
  </borders>
  <cellStyleXfs count="21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3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/>
    <xf numFmtId="0" fontId="23" fillId="0" borderId="0"/>
    <xf numFmtId="0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176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177" fontId="2" fillId="0" borderId="0" applyFont="0" applyFill="0" applyBorder="0" applyAlignment="0" applyProtection="0"/>
    <xf numFmtId="176" fontId="39" fillId="0" borderId="0" applyFont="0" applyFill="0" applyBorder="0" applyAlignment="0" applyProtection="0"/>
  </cellStyleXfs>
  <cellXfs count="265">
    <xf numFmtId="0" fontId="0" fillId="0" borderId="0" xfId="0"/>
    <xf numFmtId="167" fontId="6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left" vertical="center" wrapText="1"/>
    </xf>
    <xf numFmtId="0" fontId="10" fillId="0" borderId="0" xfId="6" applyFont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4" fillId="0" borderId="0" xfId="0" applyFont="1"/>
    <xf numFmtId="0" fontId="9" fillId="2" borderId="9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6" fontId="9" fillId="2" borderId="1" xfId="3" applyNumberFormat="1" applyFont="1" applyFill="1" applyBorder="1" applyAlignment="1">
      <alignment horizontal="center" vertical="center" wrapText="1"/>
    </xf>
    <xf numFmtId="166" fontId="9" fillId="2" borderId="1" xfId="3" applyNumberFormat="1" applyFont="1" applyFill="1" applyBorder="1" applyAlignment="1">
      <alignment vertical="center" wrapText="1"/>
    </xf>
    <xf numFmtId="166" fontId="5" fillId="2" borderId="1" xfId="3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2" fontId="4" fillId="0" borderId="4" xfId="0" applyNumberFormat="1" applyFont="1" applyBorder="1" applyAlignment="1">
      <alignment horizontal="center" vertical="center"/>
    </xf>
    <xf numFmtId="43" fontId="4" fillId="0" borderId="4" xfId="3" applyFont="1" applyBorder="1"/>
    <xf numFmtId="0" fontId="14" fillId="0" borderId="0" xfId="0" applyFont="1"/>
    <xf numFmtId="3" fontId="9" fillId="3" borderId="8" xfId="0" applyNumberFormat="1" applyFont="1" applyFill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center" vertical="center" wrapText="1"/>
    </xf>
    <xf numFmtId="3" fontId="9" fillId="3" borderId="7" xfId="3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9" fontId="13" fillId="0" borderId="4" xfId="2" applyFont="1" applyBorder="1" applyAlignment="1" applyProtection="1">
      <alignment horizontal="center" vertical="center" wrapText="1"/>
      <protection locked="0"/>
    </xf>
    <xf numFmtId="2" fontId="4" fillId="0" borderId="0" xfId="0" applyNumberFormat="1" applyFont="1"/>
    <xf numFmtId="167" fontId="8" fillId="4" borderId="0" xfId="0" applyNumberFormat="1" applyFont="1" applyFill="1" applyAlignment="1">
      <alignment horizontal="center" vertical="center"/>
    </xf>
    <xf numFmtId="167" fontId="8" fillId="4" borderId="0" xfId="0" applyNumberFormat="1" applyFont="1" applyFill="1" applyAlignment="1">
      <alignment vertical="center"/>
    </xf>
    <xf numFmtId="0" fontId="4" fillId="4" borderId="0" xfId="0" applyFont="1" applyFill="1"/>
    <xf numFmtId="166" fontId="9" fillId="3" borderId="3" xfId="3" applyNumberFormat="1" applyFont="1" applyFill="1" applyBorder="1" applyAlignment="1">
      <alignment vertical="center" wrapText="1"/>
    </xf>
    <xf numFmtId="166" fontId="9" fillId="3" borderId="2" xfId="3" applyNumberFormat="1" applyFont="1" applyFill="1" applyBorder="1" applyAlignment="1">
      <alignment horizontal="center" vertical="center" wrapText="1"/>
    </xf>
    <xf numFmtId="166" fontId="9" fillId="3" borderId="2" xfId="3" applyNumberFormat="1" applyFont="1" applyFill="1" applyBorder="1" applyAlignment="1">
      <alignment vertical="center" wrapText="1"/>
    </xf>
    <xf numFmtId="0" fontId="16" fillId="0" borderId="0" xfId="0" applyFont="1"/>
    <xf numFmtId="0" fontId="16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16" fillId="4" borderId="0" xfId="0" applyFont="1" applyFill="1" applyAlignment="1">
      <alignment vertical="center"/>
    </xf>
    <xf numFmtId="0" fontId="16" fillId="4" borderId="0" xfId="0" applyFont="1" applyFill="1"/>
    <xf numFmtId="167" fontId="16" fillId="4" borderId="0" xfId="0" applyNumberFormat="1" applyFont="1" applyFill="1"/>
    <xf numFmtId="2" fontId="9" fillId="2" borderId="1" xfId="0" applyNumberFormat="1" applyFont="1" applyFill="1" applyBorder="1" applyAlignment="1">
      <alignment horizontal="center" vertical="center" wrapText="1"/>
    </xf>
    <xf numFmtId="169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165" fontId="9" fillId="3" borderId="6" xfId="1" applyFont="1" applyFill="1" applyBorder="1" applyAlignment="1">
      <alignment horizontal="right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170" fontId="19" fillId="0" borderId="10" xfId="0" applyNumberFormat="1" applyFont="1" applyBorder="1"/>
    <xf numFmtId="171" fontId="19" fillId="0" borderId="10" xfId="0" applyNumberFormat="1" applyFont="1" applyBorder="1"/>
    <xf numFmtId="170" fontId="18" fillId="3" borderId="10" xfId="0" applyNumberFormat="1" applyFont="1" applyFill="1" applyBorder="1" applyAlignment="1">
      <alignment horizontal="center" vertical="center" wrapText="1"/>
    </xf>
    <xf numFmtId="171" fontId="18" fillId="3" borderId="10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43" fontId="4" fillId="0" borderId="4" xfId="3" applyFont="1" applyFill="1" applyBorder="1"/>
    <xf numFmtId="0" fontId="18" fillId="0" borderId="0" xfId="11" applyFont="1" applyAlignment="1">
      <alignment horizontal="center" vertical="center" wrapText="1"/>
    </xf>
    <xf numFmtId="0" fontId="17" fillId="0" borderId="0" xfId="11" applyFont="1" applyAlignment="1">
      <alignment horizontal="left" vertical="top" wrapText="1"/>
    </xf>
    <xf numFmtId="0" fontId="24" fillId="0" borderId="0" xfId="11" applyFont="1" applyAlignment="1">
      <alignment horizontal="left" vertical="top" wrapText="1"/>
    </xf>
    <xf numFmtId="0" fontId="24" fillId="0" borderId="16" xfId="11" applyFont="1" applyBorder="1" applyAlignment="1">
      <alignment horizontal="center" vertical="center"/>
    </xf>
    <xf numFmtId="170" fontId="24" fillId="0" borderId="16" xfId="11" applyNumberFormat="1" applyFont="1" applyBorder="1" applyAlignment="1">
      <alignment horizontal="center" vertical="center"/>
    </xf>
    <xf numFmtId="0" fontId="24" fillId="0" borderId="16" xfId="11" applyFont="1" applyBorder="1" applyAlignment="1">
      <alignment horizontal="center" vertical="top"/>
    </xf>
    <xf numFmtId="0" fontId="24" fillId="0" borderId="0" xfId="11" applyFont="1" applyAlignment="1">
      <alignment horizontal="left" vertical="top"/>
    </xf>
    <xf numFmtId="0" fontId="24" fillId="0" borderId="0" xfId="11" applyFont="1" applyAlignment="1">
      <alignment horizontal="center" vertical="top"/>
    </xf>
    <xf numFmtId="0" fontId="24" fillId="0" borderId="17" xfId="11" applyFont="1" applyBorder="1" applyAlignment="1">
      <alignment horizontal="center" vertical="top"/>
    </xf>
    <xf numFmtId="170" fontId="24" fillId="0" borderId="17" xfId="11" applyNumberFormat="1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169" fontId="11" fillId="0" borderId="4" xfId="13" applyNumberFormat="1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 wrapText="1"/>
    </xf>
    <xf numFmtId="166" fontId="5" fillId="0" borderId="5" xfId="3" applyNumberFormat="1" applyFont="1" applyFill="1" applyBorder="1" applyAlignment="1">
      <alignment vertical="center" wrapText="1"/>
    </xf>
    <xf numFmtId="9" fontId="5" fillId="0" borderId="5" xfId="2" applyFont="1" applyFill="1" applyBorder="1" applyAlignment="1">
      <alignment horizontal="center" vertical="center" wrapText="1"/>
    </xf>
    <xf numFmtId="166" fontId="5" fillId="0" borderId="20" xfId="3" applyNumberFormat="1" applyFont="1" applyFill="1" applyBorder="1" applyAlignment="1">
      <alignment vertical="center" wrapText="1"/>
    </xf>
    <xf numFmtId="0" fontId="24" fillId="0" borderId="10" xfId="11" applyFont="1" applyBorder="1" applyAlignment="1">
      <alignment horizontal="center" vertical="center"/>
    </xf>
    <xf numFmtId="0" fontId="24" fillId="0" borderId="10" xfId="11" applyFont="1" applyBorder="1" applyAlignment="1">
      <alignment horizontal="left" vertical="top"/>
    </xf>
    <xf numFmtId="0" fontId="24" fillId="0" borderId="10" xfId="11" applyFont="1" applyBorder="1" applyAlignment="1">
      <alignment horizontal="center" vertical="top"/>
    </xf>
    <xf numFmtId="170" fontId="24" fillId="0" borderId="10" xfId="11" applyNumberFormat="1" applyFont="1" applyBorder="1" applyAlignment="1">
      <alignment horizontal="center" vertical="top"/>
    </xf>
    <xf numFmtId="170" fontId="24" fillId="0" borderId="10" xfId="11" applyNumberFormat="1" applyFont="1" applyBorder="1" applyAlignment="1">
      <alignment horizontal="left" vertical="top"/>
    </xf>
    <xf numFmtId="0" fontId="17" fillId="0" borderId="0" xfId="11" applyFont="1" applyAlignment="1">
      <alignment horizontal="left" vertical="top"/>
    </xf>
    <xf numFmtId="0" fontId="18" fillId="0" borderId="0" xfId="11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9" fontId="9" fillId="2" borderId="1" xfId="0" applyNumberFormat="1" applyFont="1" applyFill="1" applyBorder="1" applyAlignment="1">
      <alignment horizontal="center" vertical="center"/>
    </xf>
    <xf numFmtId="166" fontId="9" fillId="2" borderId="1" xfId="3" applyNumberFormat="1" applyFont="1" applyFill="1" applyBorder="1" applyAlignment="1">
      <alignment horizontal="center" vertical="center"/>
    </xf>
    <xf numFmtId="166" fontId="9" fillId="2" borderId="1" xfId="3" applyNumberFormat="1" applyFont="1" applyFill="1" applyBorder="1" applyAlignment="1">
      <alignment vertical="center"/>
    </xf>
    <xf numFmtId="166" fontId="5" fillId="2" borderId="1" xfId="3" applyNumberFormat="1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166" fontId="5" fillId="0" borderId="5" xfId="3" applyNumberFormat="1" applyFont="1" applyFill="1" applyBorder="1" applyAlignment="1">
      <alignment vertical="center"/>
    </xf>
    <xf numFmtId="166" fontId="28" fillId="0" borderId="20" xfId="3" applyNumberFormat="1" applyFont="1" applyFill="1" applyBorder="1" applyAlignment="1">
      <alignment horizontal="center" vertical="center"/>
    </xf>
    <xf numFmtId="9" fontId="5" fillId="0" borderId="5" xfId="2" applyFont="1" applyFill="1" applyBorder="1" applyAlignment="1">
      <alignment horizontal="center" vertical="center"/>
    </xf>
    <xf numFmtId="166" fontId="5" fillId="0" borderId="20" xfId="3" applyNumberFormat="1" applyFont="1" applyFill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9" fontId="13" fillId="0" borderId="4" xfId="2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170" fontId="24" fillId="0" borderId="10" xfId="1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9" fontId="4" fillId="0" borderId="4" xfId="2" applyFont="1" applyBorder="1" applyAlignment="1">
      <alignment horizontal="center" vertical="center"/>
    </xf>
    <xf numFmtId="172" fontId="4" fillId="0" borderId="4" xfId="1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9" fontId="13" fillId="0" borderId="4" xfId="2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72" fontId="13" fillId="0" borderId="4" xfId="1" applyNumberFormat="1" applyFont="1" applyBorder="1" applyAlignment="1">
      <alignment horizontal="center" vertical="center"/>
    </xf>
    <xf numFmtId="166" fontId="17" fillId="3" borderId="22" xfId="9" applyNumberFormat="1" applyFont="1" applyFill="1" applyBorder="1" applyAlignment="1">
      <alignment vertical="center" wrapText="1"/>
    </xf>
    <xf numFmtId="166" fontId="17" fillId="3" borderId="22" xfId="9" applyNumberFormat="1" applyFont="1" applyFill="1" applyBorder="1" applyAlignment="1">
      <alignment horizontal="center" vertical="center" wrapText="1"/>
    </xf>
    <xf numFmtId="173" fontId="17" fillId="3" borderId="22" xfId="9" applyNumberFormat="1" applyFont="1" applyFill="1" applyBorder="1" applyAlignment="1">
      <alignment vertical="center" wrapText="1"/>
    </xf>
    <xf numFmtId="172" fontId="17" fillId="3" borderId="22" xfId="1" applyNumberFormat="1" applyFont="1" applyFill="1" applyBorder="1" applyAlignment="1">
      <alignment vertical="center" wrapText="1"/>
    </xf>
    <xf numFmtId="0" fontId="10" fillId="0" borderId="0" xfId="6" applyFont="1" applyAlignment="1">
      <alignment horizontal="left"/>
    </xf>
    <xf numFmtId="0" fontId="4" fillId="0" borderId="0" xfId="0" applyFont="1" applyAlignment="1">
      <alignment horizontal="left"/>
    </xf>
    <xf numFmtId="0" fontId="29" fillId="4" borderId="0" xfId="0" applyFont="1" applyFill="1"/>
    <xf numFmtId="1" fontId="4" fillId="0" borderId="4" xfId="0" applyNumberFormat="1" applyFont="1" applyBorder="1" applyAlignment="1">
      <alignment horizontal="center" vertical="center"/>
    </xf>
    <xf numFmtId="0" fontId="30" fillId="0" borderId="0" xfId="6" applyFont="1" applyAlignment="1">
      <alignment horizontal="left"/>
    </xf>
    <xf numFmtId="0" fontId="29" fillId="0" borderId="0" xfId="0" applyFont="1"/>
    <xf numFmtId="166" fontId="17" fillId="3" borderId="21" xfId="9" applyNumberFormat="1" applyFont="1" applyFill="1" applyBorder="1" applyAlignment="1">
      <alignment vertical="center" wrapText="1"/>
    </xf>
    <xf numFmtId="166" fontId="17" fillId="3" borderId="21" xfId="9" applyNumberFormat="1" applyFont="1" applyFill="1" applyBorder="1" applyAlignment="1">
      <alignment horizontal="center" vertical="center" wrapText="1"/>
    </xf>
    <xf numFmtId="174" fontId="17" fillId="3" borderId="21" xfId="9" applyNumberFormat="1" applyFont="1" applyFill="1" applyBorder="1" applyAlignment="1">
      <alignment vertical="center" wrapText="1"/>
    </xf>
    <xf numFmtId="164" fontId="17" fillId="3" borderId="22" xfId="15" applyFont="1" applyFill="1" applyBorder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wrapText="1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3" fillId="4" borderId="0" xfId="0" applyFont="1" applyFill="1"/>
    <xf numFmtId="0" fontId="33" fillId="0" borderId="0" xfId="0" applyFont="1"/>
    <xf numFmtId="0" fontId="29" fillId="0" borderId="0" xfId="0" applyFont="1" applyAlignment="1">
      <alignment horizontal="left"/>
    </xf>
    <xf numFmtId="175" fontId="33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horizontal="left"/>
    </xf>
    <xf numFmtId="0" fontId="35" fillId="0" borderId="0" xfId="0" applyFont="1"/>
    <xf numFmtId="0" fontId="36" fillId="0" borderId="0" xfId="0" applyFont="1" applyAlignment="1">
      <alignment horizontal="left"/>
    </xf>
    <xf numFmtId="0" fontId="36" fillId="0" borderId="0" xfId="0" applyFont="1"/>
    <xf numFmtId="0" fontId="33" fillId="0" borderId="0" xfId="0" applyFont="1" applyAlignment="1">
      <alignment horizontal="left"/>
    </xf>
    <xf numFmtId="170" fontId="0" fillId="0" borderId="0" xfId="0" applyNumberFormat="1"/>
    <xf numFmtId="165" fontId="0" fillId="0" borderId="0" xfId="1" applyFont="1" applyFill="1"/>
    <xf numFmtId="172" fontId="0" fillId="0" borderId="0" xfId="0" applyNumberFormat="1"/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166" fontId="5" fillId="2" borderId="37" xfId="3" applyNumberFormat="1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43" fontId="4" fillId="0" borderId="35" xfId="3" applyFont="1" applyBorder="1"/>
    <xf numFmtId="3" fontId="9" fillId="3" borderId="38" xfId="0" applyNumberFormat="1" applyFont="1" applyFill="1" applyBorder="1" applyAlignment="1">
      <alignment horizontal="center" vertical="center" wrapText="1"/>
    </xf>
    <xf numFmtId="165" fontId="9" fillId="3" borderId="39" xfId="1" applyFont="1" applyFill="1" applyBorder="1" applyAlignment="1">
      <alignment horizontal="right" vertical="center" wrapText="1"/>
    </xf>
    <xf numFmtId="172" fontId="4" fillId="0" borderId="35" xfId="1" applyNumberFormat="1" applyFont="1" applyBorder="1" applyAlignment="1">
      <alignment horizontal="center" vertical="center"/>
    </xf>
    <xf numFmtId="172" fontId="13" fillId="0" borderId="35" xfId="1" applyNumberFormat="1" applyFont="1" applyBorder="1" applyAlignment="1">
      <alignment horizontal="center" vertical="center"/>
    </xf>
    <xf numFmtId="0" fontId="9" fillId="3" borderId="40" xfId="0" applyFont="1" applyFill="1" applyBorder="1" applyAlignment="1">
      <alignment vertical="center" wrapText="1"/>
    </xf>
    <xf numFmtId="0" fontId="9" fillId="3" borderId="41" xfId="0" applyFont="1" applyFill="1" applyBorder="1" applyAlignment="1">
      <alignment horizontal="center" vertical="center" wrapText="1"/>
    </xf>
    <xf numFmtId="0" fontId="9" fillId="3" borderId="42" xfId="0" applyFont="1" applyFill="1" applyBorder="1" applyAlignment="1">
      <alignment horizontal="center" vertical="center" wrapText="1"/>
    </xf>
    <xf numFmtId="0" fontId="9" fillId="3" borderId="42" xfId="0" applyFont="1" applyFill="1" applyBorder="1" applyAlignment="1">
      <alignment vertical="center" wrapText="1"/>
    </xf>
    <xf numFmtId="166" fontId="9" fillId="3" borderId="42" xfId="3" applyNumberFormat="1" applyFont="1" applyFill="1" applyBorder="1" applyAlignment="1">
      <alignment vertical="center" wrapText="1"/>
    </xf>
    <xf numFmtId="165" fontId="9" fillId="3" borderId="43" xfId="1" applyFont="1" applyFill="1" applyBorder="1" applyAlignment="1">
      <alignment vertical="center" wrapText="1"/>
    </xf>
    <xf numFmtId="166" fontId="9" fillId="2" borderId="37" xfId="3" applyNumberFormat="1" applyFont="1" applyFill="1" applyBorder="1" applyAlignment="1">
      <alignment horizontal="center" vertical="center" wrapText="1"/>
    </xf>
    <xf numFmtId="0" fontId="24" fillId="0" borderId="44" xfId="11" applyFont="1" applyBorder="1" applyAlignment="1">
      <alignment horizontal="left" vertical="top"/>
    </xf>
    <xf numFmtId="170" fontId="10" fillId="0" borderId="45" xfId="11" applyNumberFormat="1" applyFont="1" applyBorder="1" applyAlignment="1">
      <alignment horizontal="center" vertical="center"/>
    </xf>
    <xf numFmtId="0" fontId="24" fillId="0" borderId="46" xfId="11" applyFont="1" applyBorder="1" applyAlignment="1">
      <alignment horizontal="left" vertical="top"/>
    </xf>
    <xf numFmtId="170" fontId="10" fillId="0" borderId="47" xfId="11" applyNumberFormat="1" applyFont="1" applyBorder="1" applyAlignment="1">
      <alignment horizontal="center" vertical="center"/>
    </xf>
    <xf numFmtId="0" fontId="9" fillId="5" borderId="48" xfId="0" applyFont="1" applyFill="1" applyBorder="1" applyAlignment="1">
      <alignment horizontal="center" vertical="center" wrapText="1"/>
    </xf>
    <xf numFmtId="43" fontId="27" fillId="5" borderId="49" xfId="11" applyNumberFormat="1" applyFont="1" applyFill="1" applyBorder="1" applyAlignment="1">
      <alignment horizontal="left" vertical="top"/>
    </xf>
    <xf numFmtId="166" fontId="28" fillId="0" borderId="34" xfId="3" applyNumberFormat="1" applyFont="1" applyFill="1" applyBorder="1" applyAlignment="1">
      <alignment horizontal="center" vertical="center" wrapText="1"/>
    </xf>
    <xf numFmtId="170" fontId="28" fillId="0" borderId="50" xfId="3" applyNumberFormat="1" applyFont="1" applyFill="1" applyBorder="1" applyAlignment="1">
      <alignment vertical="center" wrapText="1"/>
    </xf>
    <xf numFmtId="166" fontId="5" fillId="0" borderId="34" xfId="3" applyNumberFormat="1" applyFont="1" applyFill="1" applyBorder="1" applyAlignment="1">
      <alignment horizontal="center" vertical="center" wrapText="1"/>
    </xf>
    <xf numFmtId="170" fontId="5" fillId="0" borderId="50" xfId="3" applyNumberFormat="1" applyFont="1" applyFill="1" applyBorder="1" applyAlignment="1">
      <alignment vertical="center" wrapText="1"/>
    </xf>
    <xf numFmtId="0" fontId="4" fillId="0" borderId="34" xfId="0" applyFont="1" applyBorder="1" applyAlignment="1" applyProtection="1">
      <alignment horizontal="center" vertical="center" wrapText="1"/>
      <protection locked="0"/>
    </xf>
    <xf numFmtId="170" fontId="4" fillId="0" borderId="35" xfId="3" applyNumberFormat="1" applyFont="1" applyBorder="1" applyAlignment="1">
      <alignment horizontal="center"/>
    </xf>
    <xf numFmtId="0" fontId="13" fillId="0" borderId="34" xfId="0" applyFont="1" applyBorder="1" applyAlignment="1" applyProtection="1">
      <alignment horizontal="center" vertical="center" wrapText="1"/>
      <protection locked="0"/>
    </xf>
    <xf numFmtId="170" fontId="13" fillId="0" borderId="35" xfId="3" applyNumberFormat="1" applyFont="1" applyBorder="1"/>
    <xf numFmtId="0" fontId="4" fillId="0" borderId="34" xfId="0" applyFont="1" applyBorder="1" applyAlignment="1">
      <alignment horizontal="center" vertical="center" wrapText="1"/>
    </xf>
    <xf numFmtId="0" fontId="13" fillId="0" borderId="34" xfId="0" applyFont="1" applyBorder="1" applyAlignment="1" applyProtection="1">
      <alignment horizontal="center" vertical="center"/>
      <protection locked="0"/>
    </xf>
    <xf numFmtId="0" fontId="9" fillId="3" borderId="51" xfId="0" applyFont="1" applyFill="1" applyBorder="1" applyAlignment="1">
      <alignment horizontal="center" vertical="center" wrapText="1"/>
    </xf>
    <xf numFmtId="170" fontId="9" fillId="3" borderId="43" xfId="3" applyNumberFormat="1" applyFont="1" applyFill="1" applyBorder="1" applyAlignment="1">
      <alignment vertical="center" wrapText="1"/>
    </xf>
    <xf numFmtId="166" fontId="9" fillId="3" borderId="52" xfId="3" applyNumberFormat="1" applyFont="1" applyFill="1" applyBorder="1" applyAlignment="1">
      <alignment vertical="center" wrapText="1"/>
    </xf>
    <xf numFmtId="166" fontId="9" fillId="3" borderId="53" xfId="3" applyNumberFormat="1" applyFont="1" applyFill="1" applyBorder="1" applyAlignment="1">
      <alignment vertical="center" wrapText="1"/>
    </xf>
    <xf numFmtId="166" fontId="17" fillId="3" borderId="54" xfId="9" applyNumberFormat="1" applyFont="1" applyFill="1" applyBorder="1" applyAlignment="1">
      <alignment vertical="center" wrapText="1"/>
    </xf>
    <xf numFmtId="166" fontId="17" fillId="3" borderId="55" xfId="9" applyNumberFormat="1" applyFont="1" applyFill="1" applyBorder="1" applyAlignment="1">
      <alignment horizontal="center" vertical="center" wrapText="1"/>
    </xf>
    <xf numFmtId="166" fontId="17" fillId="3" borderId="55" xfId="9" applyNumberFormat="1" applyFont="1" applyFill="1" applyBorder="1" applyAlignment="1">
      <alignment vertical="center" wrapText="1"/>
    </xf>
    <xf numFmtId="44" fontId="17" fillId="3" borderId="55" xfId="10" applyFont="1" applyFill="1" applyBorder="1" applyAlignment="1">
      <alignment vertical="center" wrapText="1"/>
    </xf>
    <xf numFmtId="173" fontId="17" fillId="3" borderId="55" xfId="9" applyNumberFormat="1" applyFont="1" applyFill="1" applyBorder="1" applyAlignment="1">
      <alignment vertical="center" wrapText="1"/>
    </xf>
    <xf numFmtId="172" fontId="17" fillId="3" borderId="56" xfId="1" applyNumberFormat="1" applyFont="1" applyFill="1" applyBorder="1" applyAlignment="1">
      <alignment vertical="center" wrapText="1"/>
    </xf>
    <xf numFmtId="0" fontId="11" fillId="4" borderId="34" xfId="0" applyFont="1" applyFill="1" applyBorder="1" applyAlignment="1">
      <alignment horizontal="center" vertical="center"/>
    </xf>
    <xf numFmtId="0" fontId="11" fillId="4" borderId="3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166" fontId="5" fillId="2" borderId="37" xfId="3" applyNumberFormat="1" applyFont="1" applyFill="1" applyBorder="1" applyAlignment="1">
      <alignment horizontal="center" vertical="center"/>
    </xf>
    <xf numFmtId="0" fontId="24" fillId="0" borderId="57" xfId="11" applyFont="1" applyBorder="1" applyAlignment="1">
      <alignment horizontal="center" vertical="center"/>
    </xf>
    <xf numFmtId="170" fontId="24" fillId="0" borderId="58" xfId="11" applyNumberFormat="1" applyFont="1" applyBorder="1" applyAlignment="1">
      <alignment horizontal="left" vertical="top"/>
    </xf>
    <xf numFmtId="170" fontId="24" fillId="0" borderId="58" xfId="11" applyNumberFormat="1" applyFont="1" applyBorder="1" applyAlignment="1">
      <alignment horizontal="center" vertical="center"/>
    </xf>
    <xf numFmtId="0" fontId="27" fillId="5" borderId="61" xfId="11" applyFont="1" applyFill="1" applyBorder="1" applyAlignment="1">
      <alignment horizontal="left" vertical="top"/>
    </xf>
    <xf numFmtId="170" fontId="27" fillId="5" borderId="0" xfId="11" applyNumberFormat="1" applyFont="1" applyFill="1" applyAlignment="1">
      <alignment horizontal="left" vertical="top"/>
    </xf>
    <xf numFmtId="0" fontId="27" fillId="5" borderId="0" xfId="11" applyFont="1" applyFill="1" applyAlignment="1">
      <alignment horizontal="left" vertical="top"/>
    </xf>
    <xf numFmtId="170" fontId="27" fillId="5" borderId="49" xfId="11" applyNumberFormat="1" applyFont="1" applyFill="1" applyBorder="1" applyAlignment="1">
      <alignment horizontal="left" vertical="top"/>
    </xf>
    <xf numFmtId="166" fontId="5" fillId="0" borderId="62" xfId="3" applyNumberFormat="1" applyFont="1" applyFill="1" applyBorder="1" applyAlignment="1">
      <alignment vertical="center"/>
    </xf>
    <xf numFmtId="0" fontId="4" fillId="0" borderId="62" xfId="0" applyFont="1" applyBorder="1" applyAlignment="1">
      <alignment horizontal="center" vertical="center"/>
    </xf>
    <xf numFmtId="0" fontId="9" fillId="3" borderId="40" xfId="0" applyFont="1" applyFill="1" applyBorder="1" applyAlignment="1">
      <alignment vertical="center"/>
    </xf>
    <xf numFmtId="0" fontId="9" fillId="3" borderId="41" xfId="0" applyFont="1" applyFill="1" applyBorder="1" applyAlignment="1">
      <alignment horizontal="center" vertical="center"/>
    </xf>
    <xf numFmtId="0" fontId="37" fillId="0" borderId="0" xfId="0" applyFont="1"/>
    <xf numFmtId="0" fontId="38" fillId="0" borderId="63" xfId="0" applyFont="1" applyBorder="1" applyAlignment="1">
      <alignment horizontal="center" vertical="top" wrapText="1"/>
    </xf>
    <xf numFmtId="2" fontId="38" fillId="0" borderId="63" xfId="0" applyNumberFormat="1" applyFont="1" applyBorder="1" applyAlignment="1">
      <alignment horizontal="center" vertical="top" wrapText="1"/>
    </xf>
    <xf numFmtId="166" fontId="5" fillId="2" borderId="33" xfId="3" applyNumberFormat="1" applyFont="1" applyFill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 applyProtection="1">
      <alignment vertical="center" wrapText="1"/>
      <protection locked="0"/>
    </xf>
    <xf numFmtId="0" fontId="9" fillId="2" borderId="6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" fontId="9" fillId="2" borderId="12" xfId="0" applyNumberFormat="1" applyFont="1" applyFill="1" applyBorder="1" applyAlignment="1">
      <alignment horizontal="center" vertical="center" wrapText="1"/>
    </xf>
    <xf numFmtId="166" fontId="9" fillId="2" borderId="12" xfId="3" applyNumberFormat="1" applyFont="1" applyFill="1" applyBorder="1" applyAlignment="1">
      <alignment horizontal="center" vertical="center" wrapText="1"/>
    </xf>
    <xf numFmtId="166" fontId="9" fillId="2" borderId="12" xfId="3" applyNumberFormat="1" applyFont="1" applyFill="1" applyBorder="1" applyAlignment="1">
      <alignment vertical="center" wrapText="1"/>
    </xf>
    <xf numFmtId="166" fontId="5" fillId="2" borderId="12" xfId="3" applyNumberFormat="1" applyFont="1" applyFill="1" applyBorder="1" applyAlignment="1">
      <alignment horizontal="center" vertical="center" wrapText="1"/>
    </xf>
    <xf numFmtId="166" fontId="9" fillId="3" borderId="67" xfId="3" applyNumberFormat="1" applyFont="1" applyFill="1" applyBorder="1" applyAlignment="1">
      <alignment vertical="center" wrapText="1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24" fillId="0" borderId="10" xfId="11" applyFont="1" applyBorder="1" applyAlignment="1">
      <alignment horizontal="left" vertical="center"/>
    </xf>
    <xf numFmtId="0" fontId="24" fillId="0" borderId="44" xfId="11" applyFont="1" applyBorder="1" applyAlignment="1">
      <alignment horizontal="left" vertical="center"/>
    </xf>
    <xf numFmtId="170" fontId="24" fillId="0" borderId="68" xfId="11" applyNumberFormat="1" applyFont="1" applyBorder="1" applyAlignment="1">
      <alignment horizontal="left" vertical="top"/>
    </xf>
    <xf numFmtId="0" fontId="43" fillId="0" borderId="10" xfId="0" applyFont="1" applyBorder="1" applyAlignment="1">
      <alignment wrapText="1"/>
    </xf>
    <xf numFmtId="170" fontId="10" fillId="0" borderId="69" xfId="11" applyNumberFormat="1" applyFont="1" applyBorder="1" applyAlignment="1">
      <alignment horizontal="center" vertical="center"/>
    </xf>
    <xf numFmtId="0" fontId="43" fillId="0" borderId="10" xfId="11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 wrapText="1"/>
    </xf>
    <xf numFmtId="2" fontId="26" fillId="0" borderId="0" xfId="0" applyNumberFormat="1" applyFont="1" applyAlignment="1">
      <alignment vertical="center"/>
    </xf>
    <xf numFmtId="0" fontId="24" fillId="0" borderId="10" xfId="11" applyFont="1" applyBorder="1" applyAlignment="1">
      <alignment horizontal="left" vertical="center" wrapText="1"/>
    </xf>
    <xf numFmtId="1" fontId="24" fillId="0" borderId="10" xfId="11" applyNumberFormat="1" applyFont="1" applyBorder="1" applyAlignment="1">
      <alignment horizontal="center" vertical="center"/>
    </xf>
    <xf numFmtId="169" fontId="24" fillId="0" borderId="10" xfId="11" applyNumberFormat="1" applyFont="1" applyBorder="1" applyAlignment="1">
      <alignment horizontal="center" vertical="center"/>
    </xf>
    <xf numFmtId="9" fontId="13" fillId="0" borderId="5" xfId="2" applyFont="1" applyBorder="1" applyAlignment="1" applyProtection="1">
      <alignment horizontal="center" vertical="center"/>
      <protection locked="0"/>
    </xf>
    <xf numFmtId="0" fontId="9" fillId="3" borderId="70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170" fontId="9" fillId="5" borderId="71" xfId="1" applyNumberFormat="1" applyFont="1" applyFill="1" applyBorder="1" applyAlignment="1">
      <alignment horizontal="center" vertical="center"/>
    </xf>
    <xf numFmtId="166" fontId="5" fillId="0" borderId="10" xfId="3" applyNumberFormat="1" applyFont="1" applyFill="1" applyBorder="1" applyAlignment="1">
      <alignment vertical="center"/>
    </xf>
    <xf numFmtId="170" fontId="5" fillId="0" borderId="10" xfId="3" applyNumberFormat="1" applyFont="1" applyFill="1" applyBorder="1" applyAlignment="1">
      <alignment vertical="center"/>
    </xf>
    <xf numFmtId="170" fontId="28" fillId="0" borderId="10" xfId="3" applyNumberFormat="1" applyFont="1" applyFill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43" fontId="4" fillId="0" borderId="10" xfId="3" applyFont="1" applyBorder="1" applyAlignment="1"/>
    <xf numFmtId="170" fontId="4" fillId="0" borderId="10" xfId="3" applyNumberFormat="1" applyFont="1" applyBorder="1" applyAlignment="1">
      <alignment horizontal="center"/>
    </xf>
    <xf numFmtId="170" fontId="13" fillId="0" borderId="10" xfId="3" applyNumberFormat="1" applyFont="1" applyBorder="1" applyAlignment="1"/>
    <xf numFmtId="0" fontId="9" fillId="3" borderId="10" xfId="0" applyFont="1" applyFill="1" applyBorder="1" applyAlignment="1">
      <alignment vertical="center"/>
    </xf>
    <xf numFmtId="166" fontId="9" fillId="3" borderId="10" xfId="3" applyNumberFormat="1" applyFont="1" applyFill="1" applyBorder="1" applyAlignment="1">
      <alignment vertical="center"/>
    </xf>
    <xf numFmtId="170" fontId="9" fillId="3" borderId="10" xfId="3" applyNumberFormat="1" applyFont="1" applyFill="1" applyBorder="1" applyAlignment="1">
      <alignment vertical="center"/>
    </xf>
    <xf numFmtId="170" fontId="24" fillId="0" borderId="68" xfId="11" applyNumberFormat="1" applyFont="1" applyBorder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167" fontId="5" fillId="0" borderId="0" xfId="0" applyNumberFormat="1" applyFont="1" applyAlignment="1">
      <alignment horizontal="right" vertical="center"/>
    </xf>
    <xf numFmtId="0" fontId="9" fillId="3" borderId="28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168" fontId="8" fillId="4" borderId="0" xfId="0" applyNumberFormat="1" applyFont="1" applyFill="1" applyAlignment="1">
      <alignment vertical="center"/>
    </xf>
    <xf numFmtId="0" fontId="43" fillId="6" borderId="61" xfId="0" applyFont="1" applyFill="1" applyBorder="1" applyAlignment="1">
      <alignment horizontal="center" vertical="center" wrapText="1"/>
    </xf>
    <xf numFmtId="0" fontId="43" fillId="6" borderId="0" xfId="0" applyFont="1" applyFill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24" fillId="0" borderId="57" xfId="11" applyFont="1" applyBorder="1" applyAlignment="1">
      <alignment horizontal="center" vertical="center"/>
    </xf>
    <xf numFmtId="0" fontId="24" fillId="0" borderId="59" xfId="11" applyFont="1" applyBorder="1" applyAlignment="1">
      <alignment horizontal="center" vertical="center"/>
    </xf>
    <xf numFmtId="0" fontId="24" fillId="0" borderId="60" xfId="11" applyFont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18" fillId="0" borderId="0" xfId="11" applyFont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8" fillId="0" borderId="0" xfId="11" applyFont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</cellXfs>
  <cellStyles count="21">
    <cellStyle name="Comma" xfId="1" builtinId="3"/>
    <cellStyle name="Comma 2" xfId="3" xr:uid="{00000000-0005-0000-0000-000001000000}"/>
    <cellStyle name="Comma 2 2" xfId="13" xr:uid="{00000000-0005-0000-0000-000002000000}"/>
    <cellStyle name="Comma 21 2" xfId="17" xr:uid="{D4C94A36-F34E-4637-8240-844B5DC465CA}"/>
    <cellStyle name="Comma 3" xfId="7" xr:uid="{00000000-0005-0000-0000-000003000000}"/>
    <cellStyle name="Comma 4" xfId="19" xr:uid="{FE69F973-2312-4718-B187-045D2E08B9CF}"/>
    <cellStyle name="Comma 5" xfId="9" xr:uid="{00000000-0005-0000-0000-000004000000}"/>
    <cellStyle name="Comma 6" xfId="20" xr:uid="{39639C50-EDAB-4225-A5C1-02C3E9365DAB}"/>
    <cellStyle name="Comma 6 2" xfId="16" xr:uid="{5C689114-A54B-489B-B94C-752BC8D739AD}"/>
    <cellStyle name="Currency 2" xfId="10" xr:uid="{00000000-0005-0000-0000-000005000000}"/>
    <cellStyle name="Currency 2 2" xfId="15" xr:uid="{00000000-0005-0000-0000-000006000000}"/>
    <cellStyle name="Normal" xfId="0" builtinId="0"/>
    <cellStyle name="Normal 10" xfId="5" xr:uid="{00000000-0005-0000-0000-000008000000}"/>
    <cellStyle name="Normal 2" xfId="11" xr:uid="{00000000-0005-0000-0000-000009000000}"/>
    <cellStyle name="Normal 2 2" xfId="12" xr:uid="{00000000-0005-0000-0000-00000A000000}"/>
    <cellStyle name="Normal 3 2 2" xfId="18" xr:uid="{0A7CBE3B-4E05-4755-9E32-888F5E36A857}"/>
    <cellStyle name="Normal 43" xfId="8" xr:uid="{00000000-0005-0000-0000-00000B000000}"/>
    <cellStyle name="Normal 8 2 2" xfId="14" xr:uid="{00000000-0005-0000-0000-00000C000000}"/>
    <cellStyle name="Percent" xfId="2" builtinId="5"/>
    <cellStyle name="Percent 2" xfId="4" xr:uid="{00000000-0005-0000-0000-00000E000000}"/>
    <cellStyle name="Обычный 4" xfId="6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165980</xdr:colOff>
      <xdr:row>8</xdr:row>
      <xdr:rowOff>67900</xdr:rowOff>
    </xdr:from>
    <xdr:to>
      <xdr:col>13</xdr:col>
      <xdr:colOff>1164276</xdr:colOff>
      <xdr:row>8</xdr:row>
      <xdr:rowOff>813857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296513-F24F-CEB0-89D2-6D211C152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3386" y="2074751"/>
          <a:ext cx="998296" cy="745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228600</xdr:colOff>
      <xdr:row>19</xdr:row>
      <xdr:rowOff>0</xdr:rowOff>
    </xdr:from>
    <xdr:ext cx="65" cy="172227"/>
    <xdr:sp macro="" textlink="">
      <xdr:nvSpPr>
        <xdr:cNvPr id="2" name="TextBox 64">
          <a:extLst>
            <a:ext uri="{FF2B5EF4-FFF2-40B4-BE49-F238E27FC236}">
              <a16:creationId xmlns:a16="http://schemas.microsoft.com/office/drawing/2014/main" id="{0660F189-E32A-4CDF-A497-38EB37991951}"/>
            </a:ext>
          </a:extLst>
        </xdr:cNvPr>
        <xdr:cNvSpPr txBox="1"/>
      </xdr:nvSpPr>
      <xdr:spPr>
        <a:xfrm>
          <a:off x="11811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19</xdr:row>
      <xdr:rowOff>0</xdr:rowOff>
    </xdr:from>
    <xdr:ext cx="65" cy="172227"/>
    <xdr:sp macro="" textlink="">
      <xdr:nvSpPr>
        <xdr:cNvPr id="3" name="TextBox 65">
          <a:extLst>
            <a:ext uri="{FF2B5EF4-FFF2-40B4-BE49-F238E27FC236}">
              <a16:creationId xmlns:a16="http://schemas.microsoft.com/office/drawing/2014/main" id="{A614758A-52CA-44A2-93A4-442B28998F50}"/>
            </a:ext>
          </a:extLst>
        </xdr:cNvPr>
        <xdr:cNvSpPr txBox="1"/>
      </xdr:nvSpPr>
      <xdr:spPr>
        <a:xfrm>
          <a:off x="11811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19</xdr:row>
      <xdr:rowOff>0</xdr:rowOff>
    </xdr:from>
    <xdr:ext cx="65" cy="172227"/>
    <xdr:sp macro="" textlink="">
      <xdr:nvSpPr>
        <xdr:cNvPr id="4" name="TextBox 67">
          <a:extLst>
            <a:ext uri="{FF2B5EF4-FFF2-40B4-BE49-F238E27FC236}">
              <a16:creationId xmlns:a16="http://schemas.microsoft.com/office/drawing/2014/main" id="{C0467F19-A9BB-4CCF-AB78-8B92E37E860E}"/>
            </a:ext>
          </a:extLst>
        </xdr:cNvPr>
        <xdr:cNvSpPr txBox="1"/>
      </xdr:nvSpPr>
      <xdr:spPr>
        <a:xfrm>
          <a:off x="11811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19</xdr:row>
      <xdr:rowOff>0</xdr:rowOff>
    </xdr:from>
    <xdr:ext cx="11495" cy="172227"/>
    <xdr:sp macro="" textlink="">
      <xdr:nvSpPr>
        <xdr:cNvPr id="5" name="TextBox 69">
          <a:extLst>
            <a:ext uri="{FF2B5EF4-FFF2-40B4-BE49-F238E27FC236}">
              <a16:creationId xmlns:a16="http://schemas.microsoft.com/office/drawing/2014/main" id="{2F3F0607-49FB-4680-A300-8C025E77902C}"/>
            </a:ext>
          </a:extLst>
        </xdr:cNvPr>
        <xdr:cNvSpPr txBox="1"/>
      </xdr:nvSpPr>
      <xdr:spPr>
        <a:xfrm>
          <a:off x="11906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19</xdr:row>
      <xdr:rowOff>0</xdr:rowOff>
    </xdr:from>
    <xdr:ext cx="11495" cy="172227"/>
    <xdr:sp macro="" textlink="">
      <xdr:nvSpPr>
        <xdr:cNvPr id="6" name="TextBox 70">
          <a:extLst>
            <a:ext uri="{FF2B5EF4-FFF2-40B4-BE49-F238E27FC236}">
              <a16:creationId xmlns:a16="http://schemas.microsoft.com/office/drawing/2014/main" id="{35134571-C439-4231-9403-FAD0F6AFA0AC}"/>
            </a:ext>
          </a:extLst>
        </xdr:cNvPr>
        <xdr:cNvSpPr txBox="1"/>
      </xdr:nvSpPr>
      <xdr:spPr>
        <a:xfrm>
          <a:off x="11906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19</xdr:row>
      <xdr:rowOff>0</xdr:rowOff>
    </xdr:from>
    <xdr:ext cx="11495" cy="172227"/>
    <xdr:sp macro="" textlink="">
      <xdr:nvSpPr>
        <xdr:cNvPr id="7" name="TextBox 71">
          <a:extLst>
            <a:ext uri="{FF2B5EF4-FFF2-40B4-BE49-F238E27FC236}">
              <a16:creationId xmlns:a16="http://schemas.microsoft.com/office/drawing/2014/main" id="{CAD644A7-CA50-4E48-B438-4C48EAC69652}"/>
            </a:ext>
          </a:extLst>
        </xdr:cNvPr>
        <xdr:cNvSpPr txBox="1"/>
      </xdr:nvSpPr>
      <xdr:spPr>
        <a:xfrm>
          <a:off x="11906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19</xdr:row>
      <xdr:rowOff>0</xdr:rowOff>
    </xdr:from>
    <xdr:ext cx="11495" cy="172227"/>
    <xdr:sp macro="" textlink="">
      <xdr:nvSpPr>
        <xdr:cNvPr id="8" name="TextBox 63">
          <a:extLst>
            <a:ext uri="{FF2B5EF4-FFF2-40B4-BE49-F238E27FC236}">
              <a16:creationId xmlns:a16="http://schemas.microsoft.com/office/drawing/2014/main" id="{9E544C76-C00B-4805-A2E9-AE0218F55A7A}"/>
            </a:ext>
          </a:extLst>
        </xdr:cNvPr>
        <xdr:cNvSpPr txBox="1"/>
      </xdr:nvSpPr>
      <xdr:spPr>
        <a:xfrm>
          <a:off x="11906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19</xdr:row>
      <xdr:rowOff>0</xdr:rowOff>
    </xdr:from>
    <xdr:ext cx="65" cy="172227"/>
    <xdr:sp macro="" textlink="">
      <xdr:nvSpPr>
        <xdr:cNvPr id="9" name="TextBox 64">
          <a:extLst>
            <a:ext uri="{FF2B5EF4-FFF2-40B4-BE49-F238E27FC236}">
              <a16:creationId xmlns:a16="http://schemas.microsoft.com/office/drawing/2014/main" id="{B6C3C69A-4C2A-412C-A353-71D114DCE564}"/>
            </a:ext>
          </a:extLst>
        </xdr:cNvPr>
        <xdr:cNvSpPr txBox="1"/>
      </xdr:nvSpPr>
      <xdr:spPr>
        <a:xfrm>
          <a:off x="11811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10" name="TextBox 64">
          <a:extLst>
            <a:ext uri="{FF2B5EF4-FFF2-40B4-BE49-F238E27FC236}">
              <a16:creationId xmlns:a16="http://schemas.microsoft.com/office/drawing/2014/main" id="{12E5B2B6-0F61-4224-B26D-51947A4D3EBE}"/>
            </a:ext>
          </a:extLst>
        </xdr:cNvPr>
        <xdr:cNvSpPr txBox="1"/>
      </xdr:nvSpPr>
      <xdr:spPr>
        <a:xfrm>
          <a:off x="609600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11" name="TextBox 65">
          <a:extLst>
            <a:ext uri="{FF2B5EF4-FFF2-40B4-BE49-F238E27FC236}">
              <a16:creationId xmlns:a16="http://schemas.microsoft.com/office/drawing/2014/main" id="{F8C99C4D-82B4-477E-8D7B-E34E350A241D}"/>
            </a:ext>
          </a:extLst>
        </xdr:cNvPr>
        <xdr:cNvSpPr txBox="1"/>
      </xdr:nvSpPr>
      <xdr:spPr>
        <a:xfrm>
          <a:off x="609600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12" name="TextBox 67">
          <a:extLst>
            <a:ext uri="{FF2B5EF4-FFF2-40B4-BE49-F238E27FC236}">
              <a16:creationId xmlns:a16="http://schemas.microsoft.com/office/drawing/2014/main" id="{EB0644E8-E8AB-4666-B620-141ACA10B0D8}"/>
            </a:ext>
          </a:extLst>
        </xdr:cNvPr>
        <xdr:cNvSpPr txBox="1"/>
      </xdr:nvSpPr>
      <xdr:spPr>
        <a:xfrm>
          <a:off x="609600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13" name="TextBox 69">
          <a:extLst>
            <a:ext uri="{FF2B5EF4-FFF2-40B4-BE49-F238E27FC236}">
              <a16:creationId xmlns:a16="http://schemas.microsoft.com/office/drawing/2014/main" id="{60E3C932-A7E3-4215-8166-24EB446FC83D}"/>
            </a:ext>
          </a:extLst>
        </xdr:cNvPr>
        <xdr:cNvSpPr txBox="1"/>
      </xdr:nvSpPr>
      <xdr:spPr>
        <a:xfrm>
          <a:off x="6105525" y="118300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14" name="TextBox 70">
          <a:extLst>
            <a:ext uri="{FF2B5EF4-FFF2-40B4-BE49-F238E27FC236}">
              <a16:creationId xmlns:a16="http://schemas.microsoft.com/office/drawing/2014/main" id="{FA832E7E-26FD-475F-83F1-C56BB75B63E0}"/>
            </a:ext>
          </a:extLst>
        </xdr:cNvPr>
        <xdr:cNvSpPr txBox="1"/>
      </xdr:nvSpPr>
      <xdr:spPr>
        <a:xfrm>
          <a:off x="6105525" y="118300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15" name="TextBox 71">
          <a:extLst>
            <a:ext uri="{FF2B5EF4-FFF2-40B4-BE49-F238E27FC236}">
              <a16:creationId xmlns:a16="http://schemas.microsoft.com/office/drawing/2014/main" id="{1B0D02DD-DC39-4A68-8AF3-B6EFAF294BA2}"/>
            </a:ext>
          </a:extLst>
        </xdr:cNvPr>
        <xdr:cNvSpPr txBox="1"/>
      </xdr:nvSpPr>
      <xdr:spPr>
        <a:xfrm>
          <a:off x="6105525" y="118300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16" name="TextBox 63">
          <a:extLst>
            <a:ext uri="{FF2B5EF4-FFF2-40B4-BE49-F238E27FC236}">
              <a16:creationId xmlns:a16="http://schemas.microsoft.com/office/drawing/2014/main" id="{69DFE93E-0820-4B27-9A9C-D329BD58F073}"/>
            </a:ext>
          </a:extLst>
        </xdr:cNvPr>
        <xdr:cNvSpPr txBox="1"/>
      </xdr:nvSpPr>
      <xdr:spPr>
        <a:xfrm>
          <a:off x="6105525" y="118300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17" name="TextBox 64">
          <a:extLst>
            <a:ext uri="{FF2B5EF4-FFF2-40B4-BE49-F238E27FC236}">
              <a16:creationId xmlns:a16="http://schemas.microsoft.com/office/drawing/2014/main" id="{B83E9DA8-6934-4DA0-AB0B-C9E828106F5D}"/>
            </a:ext>
          </a:extLst>
        </xdr:cNvPr>
        <xdr:cNvSpPr txBox="1"/>
      </xdr:nvSpPr>
      <xdr:spPr>
        <a:xfrm>
          <a:off x="609600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161925</xdr:colOff>
      <xdr:row>9</xdr:row>
      <xdr:rowOff>0</xdr:rowOff>
    </xdr:from>
    <xdr:ext cx="800100" cy="4082"/>
    <xdr:pic>
      <xdr:nvPicPr>
        <xdr:cNvPr id="18" name="Picture 5">
          <a:extLst>
            <a:ext uri="{FF2B5EF4-FFF2-40B4-BE49-F238E27FC236}">
              <a16:creationId xmlns:a16="http://schemas.microsoft.com/office/drawing/2014/main" id="{AAB6F620-E410-445B-A301-254C79C28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19" name="Picture 5">
          <a:extLst>
            <a:ext uri="{FF2B5EF4-FFF2-40B4-BE49-F238E27FC236}">
              <a16:creationId xmlns:a16="http://schemas.microsoft.com/office/drawing/2014/main" id="{16A958F8-CC6D-4B71-9654-B9EDF3D9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20" name="Picture 5">
          <a:extLst>
            <a:ext uri="{FF2B5EF4-FFF2-40B4-BE49-F238E27FC236}">
              <a16:creationId xmlns:a16="http://schemas.microsoft.com/office/drawing/2014/main" id="{D49D7810-00E4-434D-B4CE-A05B1A040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28575"/>
    <xdr:pic>
      <xdr:nvPicPr>
        <xdr:cNvPr id="21" name="Picture 19">
          <a:extLst>
            <a:ext uri="{FF2B5EF4-FFF2-40B4-BE49-F238E27FC236}">
              <a16:creationId xmlns:a16="http://schemas.microsoft.com/office/drawing/2014/main" id="{624051BC-060D-451B-A92F-144A0ABF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28575"/>
    <xdr:pic>
      <xdr:nvPicPr>
        <xdr:cNvPr id="22" name="Picture 4">
          <a:extLst>
            <a:ext uri="{FF2B5EF4-FFF2-40B4-BE49-F238E27FC236}">
              <a16:creationId xmlns:a16="http://schemas.microsoft.com/office/drawing/2014/main" id="{CCAE4901-9DD7-4897-B770-8773C5F6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23" name="Picture 5">
          <a:extLst>
            <a:ext uri="{FF2B5EF4-FFF2-40B4-BE49-F238E27FC236}">
              <a16:creationId xmlns:a16="http://schemas.microsoft.com/office/drawing/2014/main" id="{363C7D09-89A6-454B-9396-DDCD9150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24" name="Picture 5">
          <a:extLst>
            <a:ext uri="{FF2B5EF4-FFF2-40B4-BE49-F238E27FC236}">
              <a16:creationId xmlns:a16="http://schemas.microsoft.com/office/drawing/2014/main" id="{C8DEA523-FE33-44F3-B2DA-3A074B71D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19050"/>
    <xdr:pic>
      <xdr:nvPicPr>
        <xdr:cNvPr id="25" name="Picture 24">
          <a:extLst>
            <a:ext uri="{FF2B5EF4-FFF2-40B4-BE49-F238E27FC236}">
              <a16:creationId xmlns:a16="http://schemas.microsoft.com/office/drawing/2014/main" id="{F0ACE3C1-034C-4F04-ADA7-BD65CEC40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19050"/>
    <xdr:pic>
      <xdr:nvPicPr>
        <xdr:cNvPr id="26" name="Picture 5">
          <a:extLst>
            <a:ext uri="{FF2B5EF4-FFF2-40B4-BE49-F238E27FC236}">
              <a16:creationId xmlns:a16="http://schemas.microsoft.com/office/drawing/2014/main" id="{EC495E13-F2CA-4F88-96E6-9BF284F9A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104775"/>
    <xdr:pic>
      <xdr:nvPicPr>
        <xdr:cNvPr id="27" name="Picture 5">
          <a:extLst>
            <a:ext uri="{FF2B5EF4-FFF2-40B4-BE49-F238E27FC236}">
              <a16:creationId xmlns:a16="http://schemas.microsoft.com/office/drawing/2014/main" id="{4C28C5E3-2A8B-4828-A435-6E50573A8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28" name="Picture 5">
          <a:extLst>
            <a:ext uri="{FF2B5EF4-FFF2-40B4-BE49-F238E27FC236}">
              <a16:creationId xmlns:a16="http://schemas.microsoft.com/office/drawing/2014/main" id="{8838D627-963F-42B6-9342-C6BAEC69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29" name="Picture 5">
          <a:extLst>
            <a:ext uri="{FF2B5EF4-FFF2-40B4-BE49-F238E27FC236}">
              <a16:creationId xmlns:a16="http://schemas.microsoft.com/office/drawing/2014/main" id="{1E954A83-3AA0-4B5E-8514-3244533F2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0" name="Picture 5">
          <a:extLst>
            <a:ext uri="{FF2B5EF4-FFF2-40B4-BE49-F238E27FC236}">
              <a16:creationId xmlns:a16="http://schemas.microsoft.com/office/drawing/2014/main" id="{93378005-063A-4A44-9B62-CB1CB137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1" name="Picture 13">
          <a:extLst>
            <a:ext uri="{FF2B5EF4-FFF2-40B4-BE49-F238E27FC236}">
              <a16:creationId xmlns:a16="http://schemas.microsoft.com/office/drawing/2014/main" id="{14980BAC-1E23-4670-87A7-453E32960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32" name="Picture 5">
          <a:extLst>
            <a:ext uri="{FF2B5EF4-FFF2-40B4-BE49-F238E27FC236}">
              <a16:creationId xmlns:a16="http://schemas.microsoft.com/office/drawing/2014/main" id="{C788A829-A9C9-4A14-B4B2-DE0B2C7A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3" name="Picture 5">
          <a:extLst>
            <a:ext uri="{FF2B5EF4-FFF2-40B4-BE49-F238E27FC236}">
              <a16:creationId xmlns:a16="http://schemas.microsoft.com/office/drawing/2014/main" id="{72E433D5-D323-4CBE-9D76-AD025A39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34" name="Picture 5">
          <a:extLst>
            <a:ext uri="{FF2B5EF4-FFF2-40B4-BE49-F238E27FC236}">
              <a16:creationId xmlns:a16="http://schemas.microsoft.com/office/drawing/2014/main" id="{5D330EAC-D3A5-4757-AC8E-C760C447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5" name="Picture 5">
          <a:extLst>
            <a:ext uri="{FF2B5EF4-FFF2-40B4-BE49-F238E27FC236}">
              <a16:creationId xmlns:a16="http://schemas.microsoft.com/office/drawing/2014/main" id="{A36C4E50-C404-4028-B2C8-66CEA05C8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6" name="Picture 5">
          <a:extLst>
            <a:ext uri="{FF2B5EF4-FFF2-40B4-BE49-F238E27FC236}">
              <a16:creationId xmlns:a16="http://schemas.microsoft.com/office/drawing/2014/main" id="{BE3C27A8-C527-43DC-B608-5495D2C2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7" name="Picture 13">
          <a:extLst>
            <a:ext uri="{FF2B5EF4-FFF2-40B4-BE49-F238E27FC236}">
              <a16:creationId xmlns:a16="http://schemas.microsoft.com/office/drawing/2014/main" id="{F8518256-8BC8-4A6E-BA17-18C4F9E9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38" name="Picture 5">
          <a:extLst>
            <a:ext uri="{FF2B5EF4-FFF2-40B4-BE49-F238E27FC236}">
              <a16:creationId xmlns:a16="http://schemas.microsoft.com/office/drawing/2014/main" id="{293BBF75-B559-49F7-9C86-7C4A7295E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9" name="Picture 5">
          <a:extLst>
            <a:ext uri="{FF2B5EF4-FFF2-40B4-BE49-F238E27FC236}">
              <a16:creationId xmlns:a16="http://schemas.microsoft.com/office/drawing/2014/main" id="{D3609F2F-1417-47A7-9031-CA0B19CD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40" name="Picture 5">
          <a:extLst>
            <a:ext uri="{FF2B5EF4-FFF2-40B4-BE49-F238E27FC236}">
              <a16:creationId xmlns:a16="http://schemas.microsoft.com/office/drawing/2014/main" id="{92D752F6-01DF-40E3-B275-BB0C51922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1" name="Picture 5">
          <a:extLst>
            <a:ext uri="{FF2B5EF4-FFF2-40B4-BE49-F238E27FC236}">
              <a16:creationId xmlns:a16="http://schemas.microsoft.com/office/drawing/2014/main" id="{036B07DB-E4F0-4197-AC07-462AEA92A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2" name="Picture 5">
          <a:extLst>
            <a:ext uri="{FF2B5EF4-FFF2-40B4-BE49-F238E27FC236}">
              <a16:creationId xmlns:a16="http://schemas.microsoft.com/office/drawing/2014/main" id="{7EE009E4-AE14-452A-90E2-CF676D5E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3" name="Picture 13">
          <a:extLst>
            <a:ext uri="{FF2B5EF4-FFF2-40B4-BE49-F238E27FC236}">
              <a16:creationId xmlns:a16="http://schemas.microsoft.com/office/drawing/2014/main" id="{37065A44-7C74-4ADD-A0FB-6E932C8A9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44" name="Picture 5">
          <a:extLst>
            <a:ext uri="{FF2B5EF4-FFF2-40B4-BE49-F238E27FC236}">
              <a16:creationId xmlns:a16="http://schemas.microsoft.com/office/drawing/2014/main" id="{C6B38E47-315C-4D0F-B751-9A4FE21E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5" name="Picture 5">
          <a:extLst>
            <a:ext uri="{FF2B5EF4-FFF2-40B4-BE49-F238E27FC236}">
              <a16:creationId xmlns:a16="http://schemas.microsoft.com/office/drawing/2014/main" id="{4D68035C-14E7-4E40-8673-FB3AB53AA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46" name="Picture 5">
          <a:extLst>
            <a:ext uri="{FF2B5EF4-FFF2-40B4-BE49-F238E27FC236}">
              <a16:creationId xmlns:a16="http://schemas.microsoft.com/office/drawing/2014/main" id="{E01567E1-2D96-4C94-9F10-AEEE8D87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7" name="Picture 5">
          <a:extLst>
            <a:ext uri="{FF2B5EF4-FFF2-40B4-BE49-F238E27FC236}">
              <a16:creationId xmlns:a16="http://schemas.microsoft.com/office/drawing/2014/main" id="{E76EE6C7-6861-4DB2-8F6C-E7B09338B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8" name="Picture 5">
          <a:extLst>
            <a:ext uri="{FF2B5EF4-FFF2-40B4-BE49-F238E27FC236}">
              <a16:creationId xmlns:a16="http://schemas.microsoft.com/office/drawing/2014/main" id="{A87CEC97-BF24-4901-91F3-769B41EF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9" name="Picture 13">
          <a:extLst>
            <a:ext uri="{FF2B5EF4-FFF2-40B4-BE49-F238E27FC236}">
              <a16:creationId xmlns:a16="http://schemas.microsoft.com/office/drawing/2014/main" id="{08A687AF-3427-4DC2-9D7E-F8B78789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0" name="Picture 5">
          <a:extLst>
            <a:ext uri="{FF2B5EF4-FFF2-40B4-BE49-F238E27FC236}">
              <a16:creationId xmlns:a16="http://schemas.microsoft.com/office/drawing/2014/main" id="{849982A9-9AD3-41BF-9E88-43F646246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1" name="Picture 5">
          <a:extLst>
            <a:ext uri="{FF2B5EF4-FFF2-40B4-BE49-F238E27FC236}">
              <a16:creationId xmlns:a16="http://schemas.microsoft.com/office/drawing/2014/main" id="{9BB7CFDB-37F5-4F61-B5C9-E5DED511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2" name="Picture 5">
          <a:extLst>
            <a:ext uri="{FF2B5EF4-FFF2-40B4-BE49-F238E27FC236}">
              <a16:creationId xmlns:a16="http://schemas.microsoft.com/office/drawing/2014/main" id="{FC8A565B-B79A-490E-BB12-818035FB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3" name="Picture 5">
          <a:extLst>
            <a:ext uri="{FF2B5EF4-FFF2-40B4-BE49-F238E27FC236}">
              <a16:creationId xmlns:a16="http://schemas.microsoft.com/office/drawing/2014/main" id="{5E075861-E8AD-4D72-BAAB-502D93AB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4" name="Picture 5">
          <a:extLst>
            <a:ext uri="{FF2B5EF4-FFF2-40B4-BE49-F238E27FC236}">
              <a16:creationId xmlns:a16="http://schemas.microsoft.com/office/drawing/2014/main" id="{E7DF9175-6CB6-438A-BB44-67DDEE553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5" name="Picture 13">
          <a:extLst>
            <a:ext uri="{FF2B5EF4-FFF2-40B4-BE49-F238E27FC236}">
              <a16:creationId xmlns:a16="http://schemas.microsoft.com/office/drawing/2014/main" id="{5276A0FE-CAAE-4346-936F-2549E291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6" name="Picture 5">
          <a:extLst>
            <a:ext uri="{FF2B5EF4-FFF2-40B4-BE49-F238E27FC236}">
              <a16:creationId xmlns:a16="http://schemas.microsoft.com/office/drawing/2014/main" id="{AE1B63CC-CB3B-44BB-A53F-7FCE75AA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7" name="Picture 5">
          <a:extLst>
            <a:ext uri="{FF2B5EF4-FFF2-40B4-BE49-F238E27FC236}">
              <a16:creationId xmlns:a16="http://schemas.microsoft.com/office/drawing/2014/main" id="{1FBA3EAF-48AD-4B59-84F7-780633DE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8" name="Picture 5">
          <a:extLst>
            <a:ext uri="{FF2B5EF4-FFF2-40B4-BE49-F238E27FC236}">
              <a16:creationId xmlns:a16="http://schemas.microsoft.com/office/drawing/2014/main" id="{699FCD73-2516-48EC-8C97-DB99EE4E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9" name="Picture 5">
          <a:extLst>
            <a:ext uri="{FF2B5EF4-FFF2-40B4-BE49-F238E27FC236}">
              <a16:creationId xmlns:a16="http://schemas.microsoft.com/office/drawing/2014/main" id="{A52ABEA0-2927-48EA-A583-B212DAF1B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60" name="Picture 5">
          <a:extLst>
            <a:ext uri="{FF2B5EF4-FFF2-40B4-BE49-F238E27FC236}">
              <a16:creationId xmlns:a16="http://schemas.microsoft.com/office/drawing/2014/main" id="{44518388-CEDC-4DCB-9FF4-6C2FDAC18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61" name="Picture 13">
          <a:extLst>
            <a:ext uri="{FF2B5EF4-FFF2-40B4-BE49-F238E27FC236}">
              <a16:creationId xmlns:a16="http://schemas.microsoft.com/office/drawing/2014/main" id="{477EBCFD-9310-4BA4-93A1-5B04D1B6E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62" name="Picture 5">
          <a:extLst>
            <a:ext uri="{FF2B5EF4-FFF2-40B4-BE49-F238E27FC236}">
              <a16:creationId xmlns:a16="http://schemas.microsoft.com/office/drawing/2014/main" id="{9189D795-8771-4C93-844C-D630AC1AE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63" name="Picture 5">
          <a:extLst>
            <a:ext uri="{FF2B5EF4-FFF2-40B4-BE49-F238E27FC236}">
              <a16:creationId xmlns:a16="http://schemas.microsoft.com/office/drawing/2014/main" id="{0241E26E-E54C-4267-B9B5-6AFA9E062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64" name="Picture 5">
          <a:extLst>
            <a:ext uri="{FF2B5EF4-FFF2-40B4-BE49-F238E27FC236}">
              <a16:creationId xmlns:a16="http://schemas.microsoft.com/office/drawing/2014/main" id="{F49C69C9-3BBC-4D4A-A085-2FA12481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65" name="Picture 5">
          <a:extLst>
            <a:ext uri="{FF2B5EF4-FFF2-40B4-BE49-F238E27FC236}">
              <a16:creationId xmlns:a16="http://schemas.microsoft.com/office/drawing/2014/main" id="{52997D75-73DC-4028-9121-9E0E3BFEC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66" name="Picture 5">
          <a:extLst>
            <a:ext uri="{FF2B5EF4-FFF2-40B4-BE49-F238E27FC236}">
              <a16:creationId xmlns:a16="http://schemas.microsoft.com/office/drawing/2014/main" id="{605BC532-30FB-4E95-9519-B80139C0F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67" name="Picture 13">
          <a:extLst>
            <a:ext uri="{FF2B5EF4-FFF2-40B4-BE49-F238E27FC236}">
              <a16:creationId xmlns:a16="http://schemas.microsoft.com/office/drawing/2014/main" id="{97E8A2FB-93B7-45E4-9B86-86676588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68" name="Picture 5">
          <a:extLst>
            <a:ext uri="{FF2B5EF4-FFF2-40B4-BE49-F238E27FC236}">
              <a16:creationId xmlns:a16="http://schemas.microsoft.com/office/drawing/2014/main" id="{E687B7E7-CBE2-4800-9DC9-E4C04C3E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69" name="Picture 5">
          <a:extLst>
            <a:ext uri="{FF2B5EF4-FFF2-40B4-BE49-F238E27FC236}">
              <a16:creationId xmlns:a16="http://schemas.microsoft.com/office/drawing/2014/main" id="{BE4A3353-283F-4857-8FEC-8733DB6B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70" name="Picture 5">
          <a:extLst>
            <a:ext uri="{FF2B5EF4-FFF2-40B4-BE49-F238E27FC236}">
              <a16:creationId xmlns:a16="http://schemas.microsoft.com/office/drawing/2014/main" id="{CE0D15A2-1AFA-4EA2-9BD9-0B985A872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71" name="Picture 5">
          <a:extLst>
            <a:ext uri="{FF2B5EF4-FFF2-40B4-BE49-F238E27FC236}">
              <a16:creationId xmlns:a16="http://schemas.microsoft.com/office/drawing/2014/main" id="{3C4CD1D4-19DA-4334-94E4-D332687D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72" name="Picture 5">
          <a:extLst>
            <a:ext uri="{FF2B5EF4-FFF2-40B4-BE49-F238E27FC236}">
              <a16:creationId xmlns:a16="http://schemas.microsoft.com/office/drawing/2014/main" id="{C6BC07B3-9F7E-4F20-A683-8E244575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73" name="Picture 13">
          <a:extLst>
            <a:ext uri="{FF2B5EF4-FFF2-40B4-BE49-F238E27FC236}">
              <a16:creationId xmlns:a16="http://schemas.microsoft.com/office/drawing/2014/main" id="{56AC2D17-02AC-4EA0-9608-9BE96F7C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74" name="Picture 5">
          <a:extLst>
            <a:ext uri="{FF2B5EF4-FFF2-40B4-BE49-F238E27FC236}">
              <a16:creationId xmlns:a16="http://schemas.microsoft.com/office/drawing/2014/main" id="{DE186781-B7C9-4D17-8839-50C77784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75" name="Picture 5">
          <a:extLst>
            <a:ext uri="{FF2B5EF4-FFF2-40B4-BE49-F238E27FC236}">
              <a16:creationId xmlns:a16="http://schemas.microsoft.com/office/drawing/2014/main" id="{126FFE17-9262-48B4-BB92-977950731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76" name="Picture 5">
          <a:extLst>
            <a:ext uri="{FF2B5EF4-FFF2-40B4-BE49-F238E27FC236}">
              <a16:creationId xmlns:a16="http://schemas.microsoft.com/office/drawing/2014/main" id="{B745ABFA-E1A1-4E7D-9AED-29A7F1288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77" name="Picture 5">
          <a:extLst>
            <a:ext uri="{FF2B5EF4-FFF2-40B4-BE49-F238E27FC236}">
              <a16:creationId xmlns:a16="http://schemas.microsoft.com/office/drawing/2014/main" id="{2E486B17-4496-456A-89B0-672B511E3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78" name="Picture 5">
          <a:extLst>
            <a:ext uri="{FF2B5EF4-FFF2-40B4-BE49-F238E27FC236}">
              <a16:creationId xmlns:a16="http://schemas.microsoft.com/office/drawing/2014/main" id="{B32A5E5E-F77C-4D36-835A-0CB872675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79" name="Picture 13">
          <a:extLst>
            <a:ext uri="{FF2B5EF4-FFF2-40B4-BE49-F238E27FC236}">
              <a16:creationId xmlns:a16="http://schemas.microsoft.com/office/drawing/2014/main" id="{3AB92C84-F867-4771-A241-36D65692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80" name="Picture 5">
          <a:extLst>
            <a:ext uri="{FF2B5EF4-FFF2-40B4-BE49-F238E27FC236}">
              <a16:creationId xmlns:a16="http://schemas.microsoft.com/office/drawing/2014/main" id="{9BDB42D5-DB67-41C0-8145-9B6E134D9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81" name="Picture 5">
          <a:extLst>
            <a:ext uri="{FF2B5EF4-FFF2-40B4-BE49-F238E27FC236}">
              <a16:creationId xmlns:a16="http://schemas.microsoft.com/office/drawing/2014/main" id="{CF2ADAC2-D23F-4358-BE43-78AA77F1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82" name="Picture 5">
          <a:extLst>
            <a:ext uri="{FF2B5EF4-FFF2-40B4-BE49-F238E27FC236}">
              <a16:creationId xmlns:a16="http://schemas.microsoft.com/office/drawing/2014/main" id="{9F67C856-C2FE-4673-95EE-F2AC8ED0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83" name="Picture 5">
          <a:extLst>
            <a:ext uri="{FF2B5EF4-FFF2-40B4-BE49-F238E27FC236}">
              <a16:creationId xmlns:a16="http://schemas.microsoft.com/office/drawing/2014/main" id="{73F433F2-F0F1-4E5C-A378-5F65327E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84" name="Picture 5">
          <a:extLst>
            <a:ext uri="{FF2B5EF4-FFF2-40B4-BE49-F238E27FC236}">
              <a16:creationId xmlns:a16="http://schemas.microsoft.com/office/drawing/2014/main" id="{DC994B4D-6478-4EB6-9404-AB9A5E7E3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85" name="Picture 13">
          <a:extLst>
            <a:ext uri="{FF2B5EF4-FFF2-40B4-BE49-F238E27FC236}">
              <a16:creationId xmlns:a16="http://schemas.microsoft.com/office/drawing/2014/main" id="{C7933F3B-555B-42A5-A7F3-01A83265E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86" name="Picture 5">
          <a:extLst>
            <a:ext uri="{FF2B5EF4-FFF2-40B4-BE49-F238E27FC236}">
              <a16:creationId xmlns:a16="http://schemas.microsoft.com/office/drawing/2014/main" id="{66433703-DB7B-4547-A24C-7BA55275D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87" name="Picture 5">
          <a:extLst>
            <a:ext uri="{FF2B5EF4-FFF2-40B4-BE49-F238E27FC236}">
              <a16:creationId xmlns:a16="http://schemas.microsoft.com/office/drawing/2014/main" id="{31643E84-3665-4567-9BCE-9E08EA251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88" name="Picture 5">
          <a:extLst>
            <a:ext uri="{FF2B5EF4-FFF2-40B4-BE49-F238E27FC236}">
              <a16:creationId xmlns:a16="http://schemas.microsoft.com/office/drawing/2014/main" id="{DD497B73-1767-4991-8D0D-E51D37F86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89" name="Picture 5">
          <a:extLst>
            <a:ext uri="{FF2B5EF4-FFF2-40B4-BE49-F238E27FC236}">
              <a16:creationId xmlns:a16="http://schemas.microsoft.com/office/drawing/2014/main" id="{3B572050-474D-4590-AC53-47B313E2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90" name="Picture 5">
          <a:extLst>
            <a:ext uri="{FF2B5EF4-FFF2-40B4-BE49-F238E27FC236}">
              <a16:creationId xmlns:a16="http://schemas.microsoft.com/office/drawing/2014/main" id="{89D2F805-85D8-43A0-8FDE-AB9E035E6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91" name="Picture 13">
          <a:extLst>
            <a:ext uri="{FF2B5EF4-FFF2-40B4-BE49-F238E27FC236}">
              <a16:creationId xmlns:a16="http://schemas.microsoft.com/office/drawing/2014/main" id="{22E97637-9C43-4077-B091-108E164D9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92" name="Picture 5">
          <a:extLst>
            <a:ext uri="{FF2B5EF4-FFF2-40B4-BE49-F238E27FC236}">
              <a16:creationId xmlns:a16="http://schemas.microsoft.com/office/drawing/2014/main" id="{93B0EDD0-5409-497A-A9F3-11388F37A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93" name="Picture 5">
          <a:extLst>
            <a:ext uri="{FF2B5EF4-FFF2-40B4-BE49-F238E27FC236}">
              <a16:creationId xmlns:a16="http://schemas.microsoft.com/office/drawing/2014/main" id="{907E2CCE-6035-4743-877A-E71A13B10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94" name="Picture 5">
          <a:extLst>
            <a:ext uri="{FF2B5EF4-FFF2-40B4-BE49-F238E27FC236}">
              <a16:creationId xmlns:a16="http://schemas.microsoft.com/office/drawing/2014/main" id="{1A6D221E-A032-4602-A0E5-05848BE8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95" name="Picture 5">
          <a:extLst>
            <a:ext uri="{FF2B5EF4-FFF2-40B4-BE49-F238E27FC236}">
              <a16:creationId xmlns:a16="http://schemas.microsoft.com/office/drawing/2014/main" id="{80C8C869-8194-4900-90BA-94381BEC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96" name="Picture 5">
          <a:extLst>
            <a:ext uri="{FF2B5EF4-FFF2-40B4-BE49-F238E27FC236}">
              <a16:creationId xmlns:a16="http://schemas.microsoft.com/office/drawing/2014/main" id="{FFA4AAC9-8892-403D-828A-A57BF000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97" name="Picture 13">
          <a:extLst>
            <a:ext uri="{FF2B5EF4-FFF2-40B4-BE49-F238E27FC236}">
              <a16:creationId xmlns:a16="http://schemas.microsoft.com/office/drawing/2014/main" id="{B1BEAA67-5F11-4DE0-AD97-C065A5E4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98" name="Picture 5">
          <a:extLst>
            <a:ext uri="{FF2B5EF4-FFF2-40B4-BE49-F238E27FC236}">
              <a16:creationId xmlns:a16="http://schemas.microsoft.com/office/drawing/2014/main" id="{C28537C0-0249-4F60-9B20-C5195A77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99" name="Picture 5">
          <a:extLst>
            <a:ext uri="{FF2B5EF4-FFF2-40B4-BE49-F238E27FC236}">
              <a16:creationId xmlns:a16="http://schemas.microsoft.com/office/drawing/2014/main" id="{E0A20780-6902-4F4E-B31A-A7BDF041B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100" name="Picture 5">
          <a:extLst>
            <a:ext uri="{FF2B5EF4-FFF2-40B4-BE49-F238E27FC236}">
              <a16:creationId xmlns:a16="http://schemas.microsoft.com/office/drawing/2014/main" id="{B366FF0E-7A30-40C0-8837-EB0DA9E1F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101" name="Picture 5">
          <a:extLst>
            <a:ext uri="{FF2B5EF4-FFF2-40B4-BE49-F238E27FC236}">
              <a16:creationId xmlns:a16="http://schemas.microsoft.com/office/drawing/2014/main" id="{ED1F6C55-6CB6-49ED-9F2F-3037340C3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102" name="Picture 5">
          <a:extLst>
            <a:ext uri="{FF2B5EF4-FFF2-40B4-BE49-F238E27FC236}">
              <a16:creationId xmlns:a16="http://schemas.microsoft.com/office/drawing/2014/main" id="{97E1C1BE-B6DC-498D-B8F0-4BB87802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103" name="Picture 13">
          <a:extLst>
            <a:ext uri="{FF2B5EF4-FFF2-40B4-BE49-F238E27FC236}">
              <a16:creationId xmlns:a16="http://schemas.microsoft.com/office/drawing/2014/main" id="{B331A6FA-D0EB-427F-8646-E61BA49EB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104" name="Picture 5">
          <a:extLst>
            <a:ext uri="{FF2B5EF4-FFF2-40B4-BE49-F238E27FC236}">
              <a16:creationId xmlns:a16="http://schemas.microsoft.com/office/drawing/2014/main" id="{A80FCC78-1FFD-4CB9-8CDC-866DE8AE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105" name="Picture 5">
          <a:extLst>
            <a:ext uri="{FF2B5EF4-FFF2-40B4-BE49-F238E27FC236}">
              <a16:creationId xmlns:a16="http://schemas.microsoft.com/office/drawing/2014/main" id="{85D0849F-4815-4C72-8A16-AFFB9CBA4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106" name="Picture 5">
          <a:extLst>
            <a:ext uri="{FF2B5EF4-FFF2-40B4-BE49-F238E27FC236}">
              <a16:creationId xmlns:a16="http://schemas.microsoft.com/office/drawing/2014/main" id="{4A25F930-531F-462A-92B3-2B21FF343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107" name="Picture 5">
          <a:extLst>
            <a:ext uri="{FF2B5EF4-FFF2-40B4-BE49-F238E27FC236}">
              <a16:creationId xmlns:a16="http://schemas.microsoft.com/office/drawing/2014/main" id="{46D7F2DF-2B7A-4EF9-9E2E-97DF3D5B7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108" name="Picture 13">
          <a:extLst>
            <a:ext uri="{FF2B5EF4-FFF2-40B4-BE49-F238E27FC236}">
              <a16:creationId xmlns:a16="http://schemas.microsoft.com/office/drawing/2014/main" id="{BF44FAED-974D-4E17-A5D0-3B46B41A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109" name="Picture 5">
          <a:extLst>
            <a:ext uri="{FF2B5EF4-FFF2-40B4-BE49-F238E27FC236}">
              <a16:creationId xmlns:a16="http://schemas.microsoft.com/office/drawing/2014/main" id="{214C54B0-CBEA-46FA-A10A-54D53DAE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110" name="Picture 5">
          <a:extLst>
            <a:ext uri="{FF2B5EF4-FFF2-40B4-BE49-F238E27FC236}">
              <a16:creationId xmlns:a16="http://schemas.microsoft.com/office/drawing/2014/main" id="{8F3BFF6E-5F5E-48C5-BAF1-DEE441F3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5647354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111" name="Trapezoid 110">
          <a:extLst>
            <a:ext uri="{FF2B5EF4-FFF2-40B4-BE49-F238E27FC236}">
              <a16:creationId xmlns:a16="http://schemas.microsoft.com/office/drawing/2014/main" id="{AE0F3BEA-5E91-4716-9B33-B09EB9001E60}"/>
            </a:ext>
          </a:extLst>
        </xdr:cNvPr>
        <xdr:cNvSpPr/>
      </xdr:nvSpPr>
      <xdr:spPr>
        <a:xfrm rot="10800000">
          <a:off x="5868334" y="200025"/>
          <a:ext cx="6352241" cy="0"/>
        </a:xfrm>
        <a:prstGeom prst="trapezoid">
          <a:avLst>
            <a:gd name="adj" fmla="val 95270"/>
          </a:avLst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228600</xdr:colOff>
      <xdr:row>30</xdr:row>
      <xdr:rowOff>0</xdr:rowOff>
    </xdr:from>
    <xdr:ext cx="65" cy="172227"/>
    <xdr:sp macro="" textlink="">
      <xdr:nvSpPr>
        <xdr:cNvPr id="112" name="TextBox 64">
          <a:extLst>
            <a:ext uri="{FF2B5EF4-FFF2-40B4-BE49-F238E27FC236}">
              <a16:creationId xmlns:a16="http://schemas.microsoft.com/office/drawing/2014/main" id="{4522B4CF-08B6-4C60-A132-25B66F37E806}"/>
            </a:ext>
          </a:extLst>
        </xdr:cNvPr>
        <xdr:cNvSpPr txBox="1"/>
      </xdr:nvSpPr>
      <xdr:spPr>
        <a:xfrm>
          <a:off x="1181100" y="1807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30</xdr:row>
      <xdr:rowOff>0</xdr:rowOff>
    </xdr:from>
    <xdr:ext cx="65" cy="172227"/>
    <xdr:sp macro="" textlink="">
      <xdr:nvSpPr>
        <xdr:cNvPr id="113" name="TextBox 65">
          <a:extLst>
            <a:ext uri="{FF2B5EF4-FFF2-40B4-BE49-F238E27FC236}">
              <a16:creationId xmlns:a16="http://schemas.microsoft.com/office/drawing/2014/main" id="{69DECE7A-BDBF-4FE3-AA0F-0CED13C25863}"/>
            </a:ext>
          </a:extLst>
        </xdr:cNvPr>
        <xdr:cNvSpPr txBox="1"/>
      </xdr:nvSpPr>
      <xdr:spPr>
        <a:xfrm>
          <a:off x="1181100" y="1807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30</xdr:row>
      <xdr:rowOff>0</xdr:rowOff>
    </xdr:from>
    <xdr:ext cx="65" cy="172227"/>
    <xdr:sp macro="" textlink="">
      <xdr:nvSpPr>
        <xdr:cNvPr id="114" name="TextBox 67">
          <a:extLst>
            <a:ext uri="{FF2B5EF4-FFF2-40B4-BE49-F238E27FC236}">
              <a16:creationId xmlns:a16="http://schemas.microsoft.com/office/drawing/2014/main" id="{B0ACC4D8-BC43-4E8D-8801-5AB890C4D087}"/>
            </a:ext>
          </a:extLst>
        </xdr:cNvPr>
        <xdr:cNvSpPr txBox="1"/>
      </xdr:nvSpPr>
      <xdr:spPr>
        <a:xfrm>
          <a:off x="1181100" y="1807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30</xdr:row>
      <xdr:rowOff>0</xdr:rowOff>
    </xdr:from>
    <xdr:ext cx="11495" cy="172227"/>
    <xdr:sp macro="" textlink="">
      <xdr:nvSpPr>
        <xdr:cNvPr id="115" name="TextBox 69">
          <a:extLst>
            <a:ext uri="{FF2B5EF4-FFF2-40B4-BE49-F238E27FC236}">
              <a16:creationId xmlns:a16="http://schemas.microsoft.com/office/drawing/2014/main" id="{0E64EECA-7AF7-4EDA-A3F3-2DE0D6DAE901}"/>
            </a:ext>
          </a:extLst>
        </xdr:cNvPr>
        <xdr:cNvSpPr txBox="1"/>
      </xdr:nvSpPr>
      <xdr:spPr>
        <a:xfrm>
          <a:off x="1190625" y="180784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30</xdr:row>
      <xdr:rowOff>0</xdr:rowOff>
    </xdr:from>
    <xdr:ext cx="11495" cy="172227"/>
    <xdr:sp macro="" textlink="">
      <xdr:nvSpPr>
        <xdr:cNvPr id="116" name="TextBox 70">
          <a:extLst>
            <a:ext uri="{FF2B5EF4-FFF2-40B4-BE49-F238E27FC236}">
              <a16:creationId xmlns:a16="http://schemas.microsoft.com/office/drawing/2014/main" id="{BAA11CC0-35FE-4385-93F7-DBB20A660494}"/>
            </a:ext>
          </a:extLst>
        </xdr:cNvPr>
        <xdr:cNvSpPr txBox="1"/>
      </xdr:nvSpPr>
      <xdr:spPr>
        <a:xfrm>
          <a:off x="1190625" y="180784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30</xdr:row>
      <xdr:rowOff>0</xdr:rowOff>
    </xdr:from>
    <xdr:ext cx="11495" cy="172227"/>
    <xdr:sp macro="" textlink="">
      <xdr:nvSpPr>
        <xdr:cNvPr id="117" name="TextBox 71">
          <a:extLst>
            <a:ext uri="{FF2B5EF4-FFF2-40B4-BE49-F238E27FC236}">
              <a16:creationId xmlns:a16="http://schemas.microsoft.com/office/drawing/2014/main" id="{8DBCB1BB-EF65-4BFC-957C-5CE13A18B376}"/>
            </a:ext>
          </a:extLst>
        </xdr:cNvPr>
        <xdr:cNvSpPr txBox="1"/>
      </xdr:nvSpPr>
      <xdr:spPr>
        <a:xfrm>
          <a:off x="1190625" y="180784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30</xdr:row>
      <xdr:rowOff>0</xdr:rowOff>
    </xdr:from>
    <xdr:ext cx="11495" cy="172227"/>
    <xdr:sp macro="" textlink="">
      <xdr:nvSpPr>
        <xdr:cNvPr id="118" name="TextBox 63">
          <a:extLst>
            <a:ext uri="{FF2B5EF4-FFF2-40B4-BE49-F238E27FC236}">
              <a16:creationId xmlns:a16="http://schemas.microsoft.com/office/drawing/2014/main" id="{CB556A56-5A0C-4023-A8C1-DC0F0D62D745}"/>
            </a:ext>
          </a:extLst>
        </xdr:cNvPr>
        <xdr:cNvSpPr txBox="1"/>
      </xdr:nvSpPr>
      <xdr:spPr>
        <a:xfrm>
          <a:off x="1190625" y="180784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30</xdr:row>
      <xdr:rowOff>0</xdr:rowOff>
    </xdr:from>
    <xdr:ext cx="65" cy="172227"/>
    <xdr:sp macro="" textlink="">
      <xdr:nvSpPr>
        <xdr:cNvPr id="119" name="TextBox 64">
          <a:extLst>
            <a:ext uri="{FF2B5EF4-FFF2-40B4-BE49-F238E27FC236}">
              <a16:creationId xmlns:a16="http://schemas.microsoft.com/office/drawing/2014/main" id="{67D2FCF1-418A-4CED-9CA0-B5552AA85E24}"/>
            </a:ext>
          </a:extLst>
        </xdr:cNvPr>
        <xdr:cNvSpPr txBox="1"/>
      </xdr:nvSpPr>
      <xdr:spPr>
        <a:xfrm>
          <a:off x="1181100" y="1807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152400</xdr:colOff>
      <xdr:row>30</xdr:row>
      <xdr:rowOff>0</xdr:rowOff>
    </xdr:from>
    <xdr:ext cx="555171" cy="258944"/>
    <xdr:sp macro="" textlink="">
      <xdr:nvSpPr>
        <xdr:cNvPr id="120" name="TextBox 66">
          <a:extLst>
            <a:ext uri="{FF2B5EF4-FFF2-40B4-BE49-F238E27FC236}">
              <a16:creationId xmlns:a16="http://schemas.microsoft.com/office/drawing/2014/main" id="{DCBB15CC-3B6D-4316-8555-519F5C568676}"/>
            </a:ext>
          </a:extLst>
        </xdr:cNvPr>
        <xdr:cNvSpPr txBox="1"/>
      </xdr:nvSpPr>
      <xdr:spPr>
        <a:xfrm flipV="1">
          <a:off x="6019800" y="18078450"/>
          <a:ext cx="555171" cy="258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7</xdr:col>
      <xdr:colOff>152400</xdr:colOff>
      <xdr:row>30</xdr:row>
      <xdr:rowOff>0</xdr:rowOff>
    </xdr:from>
    <xdr:ext cx="555171" cy="293916"/>
    <xdr:sp macro="" textlink="">
      <xdr:nvSpPr>
        <xdr:cNvPr id="121" name="TextBox 66">
          <a:extLst>
            <a:ext uri="{FF2B5EF4-FFF2-40B4-BE49-F238E27FC236}">
              <a16:creationId xmlns:a16="http://schemas.microsoft.com/office/drawing/2014/main" id="{D76C73A9-E48D-400C-AA01-E50C72A0145C}"/>
            </a:ext>
          </a:extLst>
        </xdr:cNvPr>
        <xdr:cNvSpPr txBox="1"/>
      </xdr:nvSpPr>
      <xdr:spPr>
        <a:xfrm flipV="1">
          <a:off x="9896475" y="18078450"/>
          <a:ext cx="555171" cy="2939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30</xdr:row>
      <xdr:rowOff>0</xdr:rowOff>
    </xdr:from>
    <xdr:ext cx="65" cy="172227"/>
    <xdr:sp macro="" textlink="">
      <xdr:nvSpPr>
        <xdr:cNvPr id="122" name="TextBox 64">
          <a:extLst>
            <a:ext uri="{FF2B5EF4-FFF2-40B4-BE49-F238E27FC236}">
              <a16:creationId xmlns:a16="http://schemas.microsoft.com/office/drawing/2014/main" id="{0592DF45-DFE3-4F79-B32F-423BFDACBAAE}"/>
            </a:ext>
          </a:extLst>
        </xdr:cNvPr>
        <xdr:cNvSpPr txBox="1"/>
      </xdr:nvSpPr>
      <xdr:spPr>
        <a:xfrm>
          <a:off x="6096000" y="1807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30</xdr:row>
      <xdr:rowOff>0</xdr:rowOff>
    </xdr:from>
    <xdr:ext cx="65" cy="172227"/>
    <xdr:sp macro="" textlink="">
      <xdr:nvSpPr>
        <xdr:cNvPr id="123" name="TextBox 65">
          <a:extLst>
            <a:ext uri="{FF2B5EF4-FFF2-40B4-BE49-F238E27FC236}">
              <a16:creationId xmlns:a16="http://schemas.microsoft.com/office/drawing/2014/main" id="{6BDBC66B-0FFB-49D7-9BBC-A61567769A5F}"/>
            </a:ext>
          </a:extLst>
        </xdr:cNvPr>
        <xdr:cNvSpPr txBox="1"/>
      </xdr:nvSpPr>
      <xdr:spPr>
        <a:xfrm>
          <a:off x="6096000" y="1807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30</xdr:row>
      <xdr:rowOff>0</xdr:rowOff>
    </xdr:from>
    <xdr:ext cx="65" cy="172227"/>
    <xdr:sp macro="" textlink="">
      <xdr:nvSpPr>
        <xdr:cNvPr id="124" name="TextBox 67">
          <a:extLst>
            <a:ext uri="{FF2B5EF4-FFF2-40B4-BE49-F238E27FC236}">
              <a16:creationId xmlns:a16="http://schemas.microsoft.com/office/drawing/2014/main" id="{1074021A-38DD-493D-85CA-584486E7EC04}"/>
            </a:ext>
          </a:extLst>
        </xdr:cNvPr>
        <xdr:cNvSpPr txBox="1"/>
      </xdr:nvSpPr>
      <xdr:spPr>
        <a:xfrm>
          <a:off x="6096000" y="1807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30</xdr:row>
      <xdr:rowOff>0</xdr:rowOff>
    </xdr:from>
    <xdr:ext cx="11495" cy="172227"/>
    <xdr:sp macro="" textlink="">
      <xdr:nvSpPr>
        <xdr:cNvPr id="125" name="TextBox 69">
          <a:extLst>
            <a:ext uri="{FF2B5EF4-FFF2-40B4-BE49-F238E27FC236}">
              <a16:creationId xmlns:a16="http://schemas.microsoft.com/office/drawing/2014/main" id="{04CCC6B3-9356-42EE-B23A-3E23BAFA7ADB}"/>
            </a:ext>
          </a:extLst>
        </xdr:cNvPr>
        <xdr:cNvSpPr txBox="1"/>
      </xdr:nvSpPr>
      <xdr:spPr>
        <a:xfrm>
          <a:off x="6105525" y="180784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30</xdr:row>
      <xdr:rowOff>0</xdr:rowOff>
    </xdr:from>
    <xdr:ext cx="11495" cy="172227"/>
    <xdr:sp macro="" textlink="">
      <xdr:nvSpPr>
        <xdr:cNvPr id="126" name="TextBox 70">
          <a:extLst>
            <a:ext uri="{FF2B5EF4-FFF2-40B4-BE49-F238E27FC236}">
              <a16:creationId xmlns:a16="http://schemas.microsoft.com/office/drawing/2014/main" id="{759C8914-59E6-4703-8EA9-545A8CFB4871}"/>
            </a:ext>
          </a:extLst>
        </xdr:cNvPr>
        <xdr:cNvSpPr txBox="1"/>
      </xdr:nvSpPr>
      <xdr:spPr>
        <a:xfrm>
          <a:off x="6105525" y="180784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30</xdr:row>
      <xdr:rowOff>0</xdr:rowOff>
    </xdr:from>
    <xdr:ext cx="11495" cy="172227"/>
    <xdr:sp macro="" textlink="">
      <xdr:nvSpPr>
        <xdr:cNvPr id="127" name="TextBox 71">
          <a:extLst>
            <a:ext uri="{FF2B5EF4-FFF2-40B4-BE49-F238E27FC236}">
              <a16:creationId xmlns:a16="http://schemas.microsoft.com/office/drawing/2014/main" id="{C5DD661A-EE45-41A4-849B-E2A7474BCCC3}"/>
            </a:ext>
          </a:extLst>
        </xdr:cNvPr>
        <xdr:cNvSpPr txBox="1"/>
      </xdr:nvSpPr>
      <xdr:spPr>
        <a:xfrm>
          <a:off x="6105525" y="180784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30</xdr:row>
      <xdr:rowOff>0</xdr:rowOff>
    </xdr:from>
    <xdr:ext cx="11495" cy="172227"/>
    <xdr:sp macro="" textlink="">
      <xdr:nvSpPr>
        <xdr:cNvPr id="128" name="TextBox 63">
          <a:extLst>
            <a:ext uri="{FF2B5EF4-FFF2-40B4-BE49-F238E27FC236}">
              <a16:creationId xmlns:a16="http://schemas.microsoft.com/office/drawing/2014/main" id="{7853332F-B1C1-4AC1-A23E-F522C66220B1}"/>
            </a:ext>
          </a:extLst>
        </xdr:cNvPr>
        <xdr:cNvSpPr txBox="1"/>
      </xdr:nvSpPr>
      <xdr:spPr>
        <a:xfrm>
          <a:off x="6105525" y="180784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30</xdr:row>
      <xdr:rowOff>0</xdr:rowOff>
    </xdr:from>
    <xdr:ext cx="65" cy="172227"/>
    <xdr:sp macro="" textlink="">
      <xdr:nvSpPr>
        <xdr:cNvPr id="129" name="TextBox 64">
          <a:extLst>
            <a:ext uri="{FF2B5EF4-FFF2-40B4-BE49-F238E27FC236}">
              <a16:creationId xmlns:a16="http://schemas.microsoft.com/office/drawing/2014/main" id="{A1539834-E181-4584-A619-C954F31A5927}"/>
            </a:ext>
          </a:extLst>
        </xdr:cNvPr>
        <xdr:cNvSpPr txBox="1"/>
      </xdr:nvSpPr>
      <xdr:spPr>
        <a:xfrm>
          <a:off x="6096000" y="1807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161925</xdr:colOff>
      <xdr:row>30</xdr:row>
      <xdr:rowOff>0</xdr:rowOff>
    </xdr:from>
    <xdr:ext cx="800100" cy="4082"/>
    <xdr:pic>
      <xdr:nvPicPr>
        <xdr:cNvPr id="130" name="Picture 5">
          <a:extLst>
            <a:ext uri="{FF2B5EF4-FFF2-40B4-BE49-F238E27FC236}">
              <a16:creationId xmlns:a16="http://schemas.microsoft.com/office/drawing/2014/main" id="{23BA2AFB-57AA-4FBD-ABF0-7318F4531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368445"/>
    <xdr:pic>
      <xdr:nvPicPr>
        <xdr:cNvPr id="131" name="Picture 5">
          <a:extLst>
            <a:ext uri="{FF2B5EF4-FFF2-40B4-BE49-F238E27FC236}">
              <a16:creationId xmlns:a16="http://schemas.microsoft.com/office/drawing/2014/main" id="{FEA1E2D4-70BC-470E-961A-C4872DA2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368445"/>
    <xdr:pic>
      <xdr:nvPicPr>
        <xdr:cNvPr id="132" name="Picture 5">
          <a:extLst>
            <a:ext uri="{FF2B5EF4-FFF2-40B4-BE49-F238E27FC236}">
              <a16:creationId xmlns:a16="http://schemas.microsoft.com/office/drawing/2014/main" id="{0356CE7A-5FF5-4759-B751-88F921FA9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28575"/>
    <xdr:pic>
      <xdr:nvPicPr>
        <xdr:cNvPr id="133" name="Picture 19">
          <a:extLst>
            <a:ext uri="{FF2B5EF4-FFF2-40B4-BE49-F238E27FC236}">
              <a16:creationId xmlns:a16="http://schemas.microsoft.com/office/drawing/2014/main" id="{445051F4-B98B-458A-A252-604587A7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28575"/>
    <xdr:pic>
      <xdr:nvPicPr>
        <xdr:cNvPr id="134" name="Picture 4">
          <a:extLst>
            <a:ext uri="{FF2B5EF4-FFF2-40B4-BE49-F238E27FC236}">
              <a16:creationId xmlns:a16="http://schemas.microsoft.com/office/drawing/2014/main" id="{5099D4B8-389E-4DC2-813A-796A3405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368445"/>
    <xdr:pic>
      <xdr:nvPicPr>
        <xdr:cNvPr id="135" name="Picture 5">
          <a:extLst>
            <a:ext uri="{FF2B5EF4-FFF2-40B4-BE49-F238E27FC236}">
              <a16:creationId xmlns:a16="http://schemas.microsoft.com/office/drawing/2014/main" id="{B3E79A62-B554-48D1-AC03-9B6D8DCF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368445"/>
    <xdr:pic>
      <xdr:nvPicPr>
        <xdr:cNvPr id="136" name="Picture 5">
          <a:extLst>
            <a:ext uri="{FF2B5EF4-FFF2-40B4-BE49-F238E27FC236}">
              <a16:creationId xmlns:a16="http://schemas.microsoft.com/office/drawing/2014/main" id="{C43BCA0F-F310-4778-90BE-64CA257A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19050"/>
    <xdr:pic>
      <xdr:nvPicPr>
        <xdr:cNvPr id="137" name="Picture 24">
          <a:extLst>
            <a:ext uri="{FF2B5EF4-FFF2-40B4-BE49-F238E27FC236}">
              <a16:creationId xmlns:a16="http://schemas.microsoft.com/office/drawing/2014/main" id="{06C53842-0C4B-4B9D-9FCC-DA053E8CB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19050"/>
    <xdr:pic>
      <xdr:nvPicPr>
        <xdr:cNvPr id="138" name="Picture 5">
          <a:extLst>
            <a:ext uri="{FF2B5EF4-FFF2-40B4-BE49-F238E27FC236}">
              <a16:creationId xmlns:a16="http://schemas.microsoft.com/office/drawing/2014/main" id="{534BAB71-DE43-452C-8079-C6576CAD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104775"/>
    <xdr:pic>
      <xdr:nvPicPr>
        <xdr:cNvPr id="139" name="Picture 5">
          <a:extLst>
            <a:ext uri="{FF2B5EF4-FFF2-40B4-BE49-F238E27FC236}">
              <a16:creationId xmlns:a16="http://schemas.microsoft.com/office/drawing/2014/main" id="{E81DEF96-2A19-4F19-A52E-6B207D13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368445"/>
    <xdr:pic>
      <xdr:nvPicPr>
        <xdr:cNvPr id="140" name="Picture 5">
          <a:extLst>
            <a:ext uri="{FF2B5EF4-FFF2-40B4-BE49-F238E27FC236}">
              <a16:creationId xmlns:a16="http://schemas.microsoft.com/office/drawing/2014/main" id="{3E29A95A-CB10-4705-9148-AF3DA62BD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368445"/>
    <xdr:pic>
      <xdr:nvPicPr>
        <xdr:cNvPr id="141" name="Picture 5">
          <a:extLst>
            <a:ext uri="{FF2B5EF4-FFF2-40B4-BE49-F238E27FC236}">
              <a16:creationId xmlns:a16="http://schemas.microsoft.com/office/drawing/2014/main" id="{B0EE4506-7A52-47BC-AD3C-EE101838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42" name="Picture 5">
          <a:extLst>
            <a:ext uri="{FF2B5EF4-FFF2-40B4-BE49-F238E27FC236}">
              <a16:creationId xmlns:a16="http://schemas.microsoft.com/office/drawing/2014/main" id="{EEAC523B-4C80-4A0C-BDFF-7D46C54E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43" name="Picture 13">
          <a:extLst>
            <a:ext uri="{FF2B5EF4-FFF2-40B4-BE49-F238E27FC236}">
              <a16:creationId xmlns:a16="http://schemas.microsoft.com/office/drawing/2014/main" id="{EC8C1F7A-DD21-4F2E-8DBE-85F25ABD9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44" name="Picture 5">
          <a:extLst>
            <a:ext uri="{FF2B5EF4-FFF2-40B4-BE49-F238E27FC236}">
              <a16:creationId xmlns:a16="http://schemas.microsoft.com/office/drawing/2014/main" id="{201F19D6-13B9-4503-A82D-B3A69770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45" name="Picture 5">
          <a:extLst>
            <a:ext uri="{FF2B5EF4-FFF2-40B4-BE49-F238E27FC236}">
              <a16:creationId xmlns:a16="http://schemas.microsoft.com/office/drawing/2014/main" id="{D22B660F-F5BE-487D-8D14-2DB6936E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46" name="Picture 5">
          <a:extLst>
            <a:ext uri="{FF2B5EF4-FFF2-40B4-BE49-F238E27FC236}">
              <a16:creationId xmlns:a16="http://schemas.microsoft.com/office/drawing/2014/main" id="{A3628B5A-609B-4BB2-93C3-743CE340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47" name="Picture 5">
          <a:extLst>
            <a:ext uri="{FF2B5EF4-FFF2-40B4-BE49-F238E27FC236}">
              <a16:creationId xmlns:a16="http://schemas.microsoft.com/office/drawing/2014/main" id="{A7B53C56-C449-49D3-AC80-E56BEEF6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48" name="Picture 5">
          <a:extLst>
            <a:ext uri="{FF2B5EF4-FFF2-40B4-BE49-F238E27FC236}">
              <a16:creationId xmlns:a16="http://schemas.microsoft.com/office/drawing/2014/main" id="{E7F4B8EC-CBBE-4062-AEC3-0B136D4D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49" name="Picture 13">
          <a:extLst>
            <a:ext uri="{FF2B5EF4-FFF2-40B4-BE49-F238E27FC236}">
              <a16:creationId xmlns:a16="http://schemas.microsoft.com/office/drawing/2014/main" id="{CC62E311-56A6-4C13-B7F6-3FAE06476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50" name="Picture 5">
          <a:extLst>
            <a:ext uri="{FF2B5EF4-FFF2-40B4-BE49-F238E27FC236}">
              <a16:creationId xmlns:a16="http://schemas.microsoft.com/office/drawing/2014/main" id="{09AC01FA-559B-4C11-B53E-9AB09683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51" name="Picture 5">
          <a:extLst>
            <a:ext uri="{FF2B5EF4-FFF2-40B4-BE49-F238E27FC236}">
              <a16:creationId xmlns:a16="http://schemas.microsoft.com/office/drawing/2014/main" id="{755A29B1-BFFC-485C-BC80-6D99CCC6A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52" name="Picture 5">
          <a:extLst>
            <a:ext uri="{FF2B5EF4-FFF2-40B4-BE49-F238E27FC236}">
              <a16:creationId xmlns:a16="http://schemas.microsoft.com/office/drawing/2014/main" id="{9F803A40-3CFC-4046-933D-2B59CED23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53" name="Picture 5">
          <a:extLst>
            <a:ext uri="{FF2B5EF4-FFF2-40B4-BE49-F238E27FC236}">
              <a16:creationId xmlns:a16="http://schemas.microsoft.com/office/drawing/2014/main" id="{026C7EFD-B9AC-4787-AA75-005669FE4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54" name="Picture 5">
          <a:extLst>
            <a:ext uri="{FF2B5EF4-FFF2-40B4-BE49-F238E27FC236}">
              <a16:creationId xmlns:a16="http://schemas.microsoft.com/office/drawing/2014/main" id="{65076409-303A-487F-9C6C-3031F1CC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55" name="Picture 13">
          <a:extLst>
            <a:ext uri="{FF2B5EF4-FFF2-40B4-BE49-F238E27FC236}">
              <a16:creationId xmlns:a16="http://schemas.microsoft.com/office/drawing/2014/main" id="{7B3E8C13-6935-4936-8B7F-BCC5D1D8E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56" name="Picture 5">
          <a:extLst>
            <a:ext uri="{FF2B5EF4-FFF2-40B4-BE49-F238E27FC236}">
              <a16:creationId xmlns:a16="http://schemas.microsoft.com/office/drawing/2014/main" id="{58F7C114-B0D1-4365-9E00-99CD74BA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57" name="Picture 5">
          <a:extLst>
            <a:ext uri="{FF2B5EF4-FFF2-40B4-BE49-F238E27FC236}">
              <a16:creationId xmlns:a16="http://schemas.microsoft.com/office/drawing/2014/main" id="{97F2D876-4681-4F51-A48F-8482804B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58" name="Picture 5">
          <a:extLst>
            <a:ext uri="{FF2B5EF4-FFF2-40B4-BE49-F238E27FC236}">
              <a16:creationId xmlns:a16="http://schemas.microsoft.com/office/drawing/2014/main" id="{5D5AE30E-6D89-4D5F-B97C-0AEFCE90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59" name="Picture 5">
          <a:extLst>
            <a:ext uri="{FF2B5EF4-FFF2-40B4-BE49-F238E27FC236}">
              <a16:creationId xmlns:a16="http://schemas.microsoft.com/office/drawing/2014/main" id="{B4A3F477-3BDD-467C-B7AA-BEBBA98A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60" name="Picture 5">
          <a:extLst>
            <a:ext uri="{FF2B5EF4-FFF2-40B4-BE49-F238E27FC236}">
              <a16:creationId xmlns:a16="http://schemas.microsoft.com/office/drawing/2014/main" id="{B716117F-B2FD-4DED-8144-6F1AC2CEA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61" name="Picture 13">
          <a:extLst>
            <a:ext uri="{FF2B5EF4-FFF2-40B4-BE49-F238E27FC236}">
              <a16:creationId xmlns:a16="http://schemas.microsoft.com/office/drawing/2014/main" id="{F45A8092-810F-45FA-B24E-C836E69B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62" name="Picture 5">
          <a:extLst>
            <a:ext uri="{FF2B5EF4-FFF2-40B4-BE49-F238E27FC236}">
              <a16:creationId xmlns:a16="http://schemas.microsoft.com/office/drawing/2014/main" id="{9E16AAEB-392F-449A-8E30-A6C64FB1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63" name="Picture 5">
          <a:extLst>
            <a:ext uri="{FF2B5EF4-FFF2-40B4-BE49-F238E27FC236}">
              <a16:creationId xmlns:a16="http://schemas.microsoft.com/office/drawing/2014/main" id="{A197CD72-5583-47F3-B94B-7E2F4103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64" name="Picture 5">
          <a:extLst>
            <a:ext uri="{FF2B5EF4-FFF2-40B4-BE49-F238E27FC236}">
              <a16:creationId xmlns:a16="http://schemas.microsoft.com/office/drawing/2014/main" id="{D6B54368-FE80-48BB-BBDC-15E210FD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65" name="Picture 5">
          <a:extLst>
            <a:ext uri="{FF2B5EF4-FFF2-40B4-BE49-F238E27FC236}">
              <a16:creationId xmlns:a16="http://schemas.microsoft.com/office/drawing/2014/main" id="{41F02EA0-745A-4308-ADB5-6B5D43CB1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66" name="Picture 5">
          <a:extLst>
            <a:ext uri="{FF2B5EF4-FFF2-40B4-BE49-F238E27FC236}">
              <a16:creationId xmlns:a16="http://schemas.microsoft.com/office/drawing/2014/main" id="{0005C6EB-6499-4422-BE22-651AA8D83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67" name="Picture 13">
          <a:extLst>
            <a:ext uri="{FF2B5EF4-FFF2-40B4-BE49-F238E27FC236}">
              <a16:creationId xmlns:a16="http://schemas.microsoft.com/office/drawing/2014/main" id="{6F6FFDC7-A628-446E-9191-A3DCDC74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68" name="Picture 5">
          <a:extLst>
            <a:ext uri="{FF2B5EF4-FFF2-40B4-BE49-F238E27FC236}">
              <a16:creationId xmlns:a16="http://schemas.microsoft.com/office/drawing/2014/main" id="{DEC04CA1-6111-4557-8828-62A7A8B4B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69" name="Picture 5">
          <a:extLst>
            <a:ext uri="{FF2B5EF4-FFF2-40B4-BE49-F238E27FC236}">
              <a16:creationId xmlns:a16="http://schemas.microsoft.com/office/drawing/2014/main" id="{A376CF87-A0D8-4470-9996-87D9B977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70" name="Picture 5">
          <a:extLst>
            <a:ext uri="{FF2B5EF4-FFF2-40B4-BE49-F238E27FC236}">
              <a16:creationId xmlns:a16="http://schemas.microsoft.com/office/drawing/2014/main" id="{20034C98-6E4F-44E8-8B59-A9F418C5F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71" name="Picture 5">
          <a:extLst>
            <a:ext uri="{FF2B5EF4-FFF2-40B4-BE49-F238E27FC236}">
              <a16:creationId xmlns:a16="http://schemas.microsoft.com/office/drawing/2014/main" id="{699270A8-7421-4EDC-BE25-E101B32DA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72" name="Picture 5">
          <a:extLst>
            <a:ext uri="{FF2B5EF4-FFF2-40B4-BE49-F238E27FC236}">
              <a16:creationId xmlns:a16="http://schemas.microsoft.com/office/drawing/2014/main" id="{51BC1EAD-16BF-4A50-A676-C20B8A9B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73" name="Picture 13">
          <a:extLst>
            <a:ext uri="{FF2B5EF4-FFF2-40B4-BE49-F238E27FC236}">
              <a16:creationId xmlns:a16="http://schemas.microsoft.com/office/drawing/2014/main" id="{4550485B-82E8-410C-8A22-16679BF8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74" name="Picture 5">
          <a:extLst>
            <a:ext uri="{FF2B5EF4-FFF2-40B4-BE49-F238E27FC236}">
              <a16:creationId xmlns:a16="http://schemas.microsoft.com/office/drawing/2014/main" id="{F77B0DF2-D690-45BE-9A02-46A473F8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75" name="Picture 5">
          <a:extLst>
            <a:ext uri="{FF2B5EF4-FFF2-40B4-BE49-F238E27FC236}">
              <a16:creationId xmlns:a16="http://schemas.microsoft.com/office/drawing/2014/main" id="{8C2B24BD-F166-428E-A2C6-9A9C31FCD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76" name="Picture 5">
          <a:extLst>
            <a:ext uri="{FF2B5EF4-FFF2-40B4-BE49-F238E27FC236}">
              <a16:creationId xmlns:a16="http://schemas.microsoft.com/office/drawing/2014/main" id="{E7C26F21-0066-4234-97AD-07F49142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77" name="Picture 5">
          <a:extLst>
            <a:ext uri="{FF2B5EF4-FFF2-40B4-BE49-F238E27FC236}">
              <a16:creationId xmlns:a16="http://schemas.microsoft.com/office/drawing/2014/main" id="{749C635B-2DF7-4243-9D17-42F63F87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78" name="Picture 5">
          <a:extLst>
            <a:ext uri="{FF2B5EF4-FFF2-40B4-BE49-F238E27FC236}">
              <a16:creationId xmlns:a16="http://schemas.microsoft.com/office/drawing/2014/main" id="{E92FF2DE-7062-46B3-BBB3-AD4CBEE08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79" name="Picture 13">
          <a:extLst>
            <a:ext uri="{FF2B5EF4-FFF2-40B4-BE49-F238E27FC236}">
              <a16:creationId xmlns:a16="http://schemas.microsoft.com/office/drawing/2014/main" id="{8109F0CD-BF7D-4574-B78B-D5B791D6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80" name="Picture 5">
          <a:extLst>
            <a:ext uri="{FF2B5EF4-FFF2-40B4-BE49-F238E27FC236}">
              <a16:creationId xmlns:a16="http://schemas.microsoft.com/office/drawing/2014/main" id="{FD0FAE76-C038-4C74-AD0C-884BFF4C6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81" name="Picture 5">
          <a:extLst>
            <a:ext uri="{FF2B5EF4-FFF2-40B4-BE49-F238E27FC236}">
              <a16:creationId xmlns:a16="http://schemas.microsoft.com/office/drawing/2014/main" id="{CC0D0A5B-6C10-4024-9403-CFB8EA2C2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82" name="Picture 5">
          <a:extLst>
            <a:ext uri="{FF2B5EF4-FFF2-40B4-BE49-F238E27FC236}">
              <a16:creationId xmlns:a16="http://schemas.microsoft.com/office/drawing/2014/main" id="{6F30C06E-370E-4E56-9B56-6BDD4287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83" name="Picture 5">
          <a:extLst>
            <a:ext uri="{FF2B5EF4-FFF2-40B4-BE49-F238E27FC236}">
              <a16:creationId xmlns:a16="http://schemas.microsoft.com/office/drawing/2014/main" id="{B078DFDA-6265-464C-9173-F999AD51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84" name="Picture 5">
          <a:extLst>
            <a:ext uri="{FF2B5EF4-FFF2-40B4-BE49-F238E27FC236}">
              <a16:creationId xmlns:a16="http://schemas.microsoft.com/office/drawing/2014/main" id="{97ED3878-5148-4273-A3D7-1FB284D51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85" name="Picture 13">
          <a:extLst>
            <a:ext uri="{FF2B5EF4-FFF2-40B4-BE49-F238E27FC236}">
              <a16:creationId xmlns:a16="http://schemas.microsoft.com/office/drawing/2014/main" id="{A40B7CEC-DB02-4D61-8084-62C5FAF0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86" name="Picture 5">
          <a:extLst>
            <a:ext uri="{FF2B5EF4-FFF2-40B4-BE49-F238E27FC236}">
              <a16:creationId xmlns:a16="http://schemas.microsoft.com/office/drawing/2014/main" id="{39A3B9B4-465B-4868-97E5-3FCA7ED05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87" name="Picture 5">
          <a:extLst>
            <a:ext uri="{FF2B5EF4-FFF2-40B4-BE49-F238E27FC236}">
              <a16:creationId xmlns:a16="http://schemas.microsoft.com/office/drawing/2014/main" id="{B96C93A1-4656-47A5-9497-C552425B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88" name="Picture 5">
          <a:extLst>
            <a:ext uri="{FF2B5EF4-FFF2-40B4-BE49-F238E27FC236}">
              <a16:creationId xmlns:a16="http://schemas.microsoft.com/office/drawing/2014/main" id="{AEF84097-ACA0-4FC4-A7F5-223F1F947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89" name="Picture 5">
          <a:extLst>
            <a:ext uri="{FF2B5EF4-FFF2-40B4-BE49-F238E27FC236}">
              <a16:creationId xmlns:a16="http://schemas.microsoft.com/office/drawing/2014/main" id="{4326E07E-2933-41CA-B74B-3FA5166F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90" name="Picture 5">
          <a:extLst>
            <a:ext uri="{FF2B5EF4-FFF2-40B4-BE49-F238E27FC236}">
              <a16:creationId xmlns:a16="http://schemas.microsoft.com/office/drawing/2014/main" id="{8313EC15-DC36-4E43-8F6A-F02CCA7E9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91" name="Picture 13">
          <a:extLst>
            <a:ext uri="{FF2B5EF4-FFF2-40B4-BE49-F238E27FC236}">
              <a16:creationId xmlns:a16="http://schemas.microsoft.com/office/drawing/2014/main" id="{36DB0C94-A9A0-4649-8970-6F3198A3C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92" name="Picture 5">
          <a:extLst>
            <a:ext uri="{FF2B5EF4-FFF2-40B4-BE49-F238E27FC236}">
              <a16:creationId xmlns:a16="http://schemas.microsoft.com/office/drawing/2014/main" id="{F95397EE-F48F-4AB0-B28E-98E06ED3B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93" name="Picture 5">
          <a:extLst>
            <a:ext uri="{FF2B5EF4-FFF2-40B4-BE49-F238E27FC236}">
              <a16:creationId xmlns:a16="http://schemas.microsoft.com/office/drawing/2014/main" id="{DD9918FE-A021-4B75-8D76-9C52BAEA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94" name="Picture 5">
          <a:extLst>
            <a:ext uri="{FF2B5EF4-FFF2-40B4-BE49-F238E27FC236}">
              <a16:creationId xmlns:a16="http://schemas.microsoft.com/office/drawing/2014/main" id="{56E39126-7BAA-468C-981A-1851A4874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95" name="Picture 5">
          <a:extLst>
            <a:ext uri="{FF2B5EF4-FFF2-40B4-BE49-F238E27FC236}">
              <a16:creationId xmlns:a16="http://schemas.microsoft.com/office/drawing/2014/main" id="{2C8A5CF1-154B-41EA-9F9B-14D04E8E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96" name="Picture 5">
          <a:extLst>
            <a:ext uri="{FF2B5EF4-FFF2-40B4-BE49-F238E27FC236}">
              <a16:creationId xmlns:a16="http://schemas.microsoft.com/office/drawing/2014/main" id="{E3722F81-E0D3-40DC-80C4-D065B528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97" name="Picture 13">
          <a:extLst>
            <a:ext uri="{FF2B5EF4-FFF2-40B4-BE49-F238E27FC236}">
              <a16:creationId xmlns:a16="http://schemas.microsoft.com/office/drawing/2014/main" id="{5F0E542C-1C3B-4CE4-B150-0455CE829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198" name="Picture 5">
          <a:extLst>
            <a:ext uri="{FF2B5EF4-FFF2-40B4-BE49-F238E27FC236}">
              <a16:creationId xmlns:a16="http://schemas.microsoft.com/office/drawing/2014/main" id="{E9954005-ED1C-4F67-AEBF-39A74C1A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199" name="Picture 5">
          <a:extLst>
            <a:ext uri="{FF2B5EF4-FFF2-40B4-BE49-F238E27FC236}">
              <a16:creationId xmlns:a16="http://schemas.microsoft.com/office/drawing/2014/main" id="{94708DB9-0AE4-4C80-87C8-27BDEB83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200" name="Picture 5">
          <a:extLst>
            <a:ext uri="{FF2B5EF4-FFF2-40B4-BE49-F238E27FC236}">
              <a16:creationId xmlns:a16="http://schemas.microsoft.com/office/drawing/2014/main" id="{1AC9DE3C-F121-4225-A840-1925AE5A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201" name="Picture 5">
          <a:extLst>
            <a:ext uri="{FF2B5EF4-FFF2-40B4-BE49-F238E27FC236}">
              <a16:creationId xmlns:a16="http://schemas.microsoft.com/office/drawing/2014/main" id="{C89BD18B-3036-4238-B683-D744B29E4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202" name="Picture 5">
          <a:extLst>
            <a:ext uri="{FF2B5EF4-FFF2-40B4-BE49-F238E27FC236}">
              <a16:creationId xmlns:a16="http://schemas.microsoft.com/office/drawing/2014/main" id="{CA9D2DBF-0098-4F2B-9712-C30E379E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203" name="Picture 13">
          <a:extLst>
            <a:ext uri="{FF2B5EF4-FFF2-40B4-BE49-F238E27FC236}">
              <a16:creationId xmlns:a16="http://schemas.microsoft.com/office/drawing/2014/main" id="{BE375C31-BD15-430B-A875-DE0B416BA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204" name="Picture 5">
          <a:extLst>
            <a:ext uri="{FF2B5EF4-FFF2-40B4-BE49-F238E27FC236}">
              <a16:creationId xmlns:a16="http://schemas.microsoft.com/office/drawing/2014/main" id="{DA4B6DF4-96B1-4F5A-BD03-E5652A956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205" name="Picture 5">
          <a:extLst>
            <a:ext uri="{FF2B5EF4-FFF2-40B4-BE49-F238E27FC236}">
              <a16:creationId xmlns:a16="http://schemas.microsoft.com/office/drawing/2014/main" id="{99CAD549-454A-4C7B-A6D8-45450B0DE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206" name="Picture 5">
          <a:extLst>
            <a:ext uri="{FF2B5EF4-FFF2-40B4-BE49-F238E27FC236}">
              <a16:creationId xmlns:a16="http://schemas.microsoft.com/office/drawing/2014/main" id="{14ADA2EC-9DA9-4B7C-919A-61E2A6DB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207" name="Picture 5">
          <a:extLst>
            <a:ext uri="{FF2B5EF4-FFF2-40B4-BE49-F238E27FC236}">
              <a16:creationId xmlns:a16="http://schemas.microsoft.com/office/drawing/2014/main" id="{EB63F8E4-C97A-4787-8AD7-5D8B9B250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208" name="Picture 5">
          <a:extLst>
            <a:ext uri="{FF2B5EF4-FFF2-40B4-BE49-F238E27FC236}">
              <a16:creationId xmlns:a16="http://schemas.microsoft.com/office/drawing/2014/main" id="{015F8F57-1D87-4315-BD9F-787389729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209" name="Picture 13">
          <a:extLst>
            <a:ext uri="{FF2B5EF4-FFF2-40B4-BE49-F238E27FC236}">
              <a16:creationId xmlns:a16="http://schemas.microsoft.com/office/drawing/2014/main" id="{ACB3E7E1-7781-42D6-B02B-52BEA9DA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210" name="Picture 5">
          <a:extLst>
            <a:ext uri="{FF2B5EF4-FFF2-40B4-BE49-F238E27FC236}">
              <a16:creationId xmlns:a16="http://schemas.microsoft.com/office/drawing/2014/main" id="{A9D02727-7029-43BC-8309-A3FE3CB68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211" name="Picture 5">
          <a:extLst>
            <a:ext uri="{FF2B5EF4-FFF2-40B4-BE49-F238E27FC236}">
              <a16:creationId xmlns:a16="http://schemas.microsoft.com/office/drawing/2014/main" id="{CEAE0A15-9125-4612-A50D-146E34F2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212" name="Picture 5">
          <a:extLst>
            <a:ext uri="{FF2B5EF4-FFF2-40B4-BE49-F238E27FC236}">
              <a16:creationId xmlns:a16="http://schemas.microsoft.com/office/drawing/2014/main" id="{9D2A1B2A-161E-4EE1-A0B8-4ABAA6722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213" name="Picture 5">
          <a:extLst>
            <a:ext uri="{FF2B5EF4-FFF2-40B4-BE49-F238E27FC236}">
              <a16:creationId xmlns:a16="http://schemas.microsoft.com/office/drawing/2014/main" id="{67768AAD-23E4-4F2A-A8DB-77A33211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214" name="Picture 5">
          <a:extLst>
            <a:ext uri="{FF2B5EF4-FFF2-40B4-BE49-F238E27FC236}">
              <a16:creationId xmlns:a16="http://schemas.microsoft.com/office/drawing/2014/main" id="{6CD3A98A-B2B1-451E-A56F-9AAA5A474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215" name="Picture 13">
          <a:extLst>
            <a:ext uri="{FF2B5EF4-FFF2-40B4-BE49-F238E27FC236}">
              <a16:creationId xmlns:a16="http://schemas.microsoft.com/office/drawing/2014/main" id="{113E9176-59C3-42CC-8EA5-67B7C033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216" name="Picture 5">
          <a:extLst>
            <a:ext uri="{FF2B5EF4-FFF2-40B4-BE49-F238E27FC236}">
              <a16:creationId xmlns:a16="http://schemas.microsoft.com/office/drawing/2014/main" id="{F55B3387-7F8D-4C71-BF5E-689746E7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217" name="Picture 5">
          <a:extLst>
            <a:ext uri="{FF2B5EF4-FFF2-40B4-BE49-F238E27FC236}">
              <a16:creationId xmlns:a16="http://schemas.microsoft.com/office/drawing/2014/main" id="{DAAB55E4-9E1B-42AC-A1A0-3D60865A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218" name="Picture 5">
          <a:extLst>
            <a:ext uri="{FF2B5EF4-FFF2-40B4-BE49-F238E27FC236}">
              <a16:creationId xmlns:a16="http://schemas.microsoft.com/office/drawing/2014/main" id="{D2FC1C52-F9CD-4B2B-9D6B-63A5D9A03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219" name="Picture 5">
          <a:extLst>
            <a:ext uri="{FF2B5EF4-FFF2-40B4-BE49-F238E27FC236}">
              <a16:creationId xmlns:a16="http://schemas.microsoft.com/office/drawing/2014/main" id="{F7764063-5314-45F9-8EAB-1A841404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220" name="Picture 13">
          <a:extLst>
            <a:ext uri="{FF2B5EF4-FFF2-40B4-BE49-F238E27FC236}">
              <a16:creationId xmlns:a16="http://schemas.microsoft.com/office/drawing/2014/main" id="{54A8416F-F75D-47B0-8C27-9B72E0D2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221" name="Picture 5">
          <a:extLst>
            <a:ext uri="{FF2B5EF4-FFF2-40B4-BE49-F238E27FC236}">
              <a16:creationId xmlns:a16="http://schemas.microsoft.com/office/drawing/2014/main" id="{76662285-BB0A-46B0-8615-CB8174B59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222" name="Picture 5">
          <a:extLst>
            <a:ext uri="{FF2B5EF4-FFF2-40B4-BE49-F238E27FC236}">
              <a16:creationId xmlns:a16="http://schemas.microsoft.com/office/drawing/2014/main" id="{771E33AA-05F7-410E-ACD9-A56B3E11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5647354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223" name="Trapezoid 222">
          <a:extLst>
            <a:ext uri="{FF2B5EF4-FFF2-40B4-BE49-F238E27FC236}">
              <a16:creationId xmlns:a16="http://schemas.microsoft.com/office/drawing/2014/main" id="{D2CF77FA-130C-44C8-983E-AEA0D0CCC721}"/>
            </a:ext>
          </a:extLst>
        </xdr:cNvPr>
        <xdr:cNvSpPr/>
      </xdr:nvSpPr>
      <xdr:spPr>
        <a:xfrm rot="10800000">
          <a:off x="5868334" y="200025"/>
          <a:ext cx="6352241" cy="0"/>
        </a:xfrm>
        <a:prstGeom prst="trapezoid">
          <a:avLst>
            <a:gd name="adj" fmla="val 95270"/>
          </a:avLst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9</xdr:col>
      <xdr:colOff>0</xdr:colOff>
      <xdr:row>30</xdr:row>
      <xdr:rowOff>0</xdr:rowOff>
    </xdr:from>
    <xdr:ext cx="555171" cy="293916"/>
    <xdr:sp macro="" textlink="">
      <xdr:nvSpPr>
        <xdr:cNvPr id="224" name="TextBox 66">
          <a:extLst>
            <a:ext uri="{FF2B5EF4-FFF2-40B4-BE49-F238E27FC236}">
              <a16:creationId xmlns:a16="http://schemas.microsoft.com/office/drawing/2014/main" id="{63C99955-4B20-4D1F-BF59-1342650CC0AC}"/>
            </a:ext>
          </a:extLst>
        </xdr:cNvPr>
        <xdr:cNvSpPr txBox="1"/>
      </xdr:nvSpPr>
      <xdr:spPr>
        <a:xfrm flipV="1">
          <a:off x="11344275" y="18078450"/>
          <a:ext cx="555171" cy="2939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twoCellAnchor>
    <xdr:from>
      <xdr:col>2</xdr:col>
      <xdr:colOff>5647354</xdr:colOff>
      <xdr:row>1</xdr:row>
      <xdr:rowOff>0</xdr:rowOff>
    </xdr:from>
    <xdr:to>
      <xdr:col>9</xdr:col>
      <xdr:colOff>0</xdr:colOff>
      <xdr:row>1</xdr:row>
      <xdr:rowOff>0</xdr:rowOff>
    </xdr:to>
    <xdr:sp macro="" textlink="">
      <xdr:nvSpPr>
        <xdr:cNvPr id="227" name="Trapezoid 226">
          <a:extLst>
            <a:ext uri="{FF2B5EF4-FFF2-40B4-BE49-F238E27FC236}">
              <a16:creationId xmlns:a16="http://schemas.microsoft.com/office/drawing/2014/main" id="{7190EBBF-4B2C-4EE0-B5E8-988C587C812A}"/>
            </a:ext>
          </a:extLst>
        </xdr:cNvPr>
        <xdr:cNvSpPr/>
      </xdr:nvSpPr>
      <xdr:spPr>
        <a:xfrm rot="10800000">
          <a:off x="5868334" y="200025"/>
          <a:ext cx="5475941" cy="0"/>
        </a:xfrm>
        <a:prstGeom prst="trapezoid">
          <a:avLst>
            <a:gd name="adj" fmla="val 95270"/>
          </a:avLst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228600</xdr:colOff>
      <xdr:row>19</xdr:row>
      <xdr:rowOff>0</xdr:rowOff>
    </xdr:from>
    <xdr:ext cx="65" cy="172227"/>
    <xdr:sp macro="" textlink="">
      <xdr:nvSpPr>
        <xdr:cNvPr id="228" name="TextBox 64">
          <a:extLst>
            <a:ext uri="{FF2B5EF4-FFF2-40B4-BE49-F238E27FC236}">
              <a16:creationId xmlns:a16="http://schemas.microsoft.com/office/drawing/2014/main" id="{59050CC2-E4BB-4F22-AE0B-013130AD4371}"/>
            </a:ext>
          </a:extLst>
        </xdr:cNvPr>
        <xdr:cNvSpPr txBox="1"/>
      </xdr:nvSpPr>
      <xdr:spPr>
        <a:xfrm>
          <a:off x="11811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19</xdr:row>
      <xdr:rowOff>0</xdr:rowOff>
    </xdr:from>
    <xdr:ext cx="65" cy="172227"/>
    <xdr:sp macro="" textlink="">
      <xdr:nvSpPr>
        <xdr:cNvPr id="229" name="TextBox 65">
          <a:extLst>
            <a:ext uri="{FF2B5EF4-FFF2-40B4-BE49-F238E27FC236}">
              <a16:creationId xmlns:a16="http://schemas.microsoft.com/office/drawing/2014/main" id="{13CF43DC-DA69-40A7-8AC8-53EE3F3EAAC8}"/>
            </a:ext>
          </a:extLst>
        </xdr:cNvPr>
        <xdr:cNvSpPr txBox="1"/>
      </xdr:nvSpPr>
      <xdr:spPr>
        <a:xfrm>
          <a:off x="11811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19</xdr:row>
      <xdr:rowOff>0</xdr:rowOff>
    </xdr:from>
    <xdr:ext cx="65" cy="172227"/>
    <xdr:sp macro="" textlink="">
      <xdr:nvSpPr>
        <xdr:cNvPr id="230" name="TextBox 67">
          <a:extLst>
            <a:ext uri="{FF2B5EF4-FFF2-40B4-BE49-F238E27FC236}">
              <a16:creationId xmlns:a16="http://schemas.microsoft.com/office/drawing/2014/main" id="{C42A6A60-02F5-4D56-A662-C7177656076A}"/>
            </a:ext>
          </a:extLst>
        </xdr:cNvPr>
        <xdr:cNvSpPr txBox="1"/>
      </xdr:nvSpPr>
      <xdr:spPr>
        <a:xfrm>
          <a:off x="11811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19</xdr:row>
      <xdr:rowOff>0</xdr:rowOff>
    </xdr:from>
    <xdr:ext cx="11495" cy="172227"/>
    <xdr:sp macro="" textlink="">
      <xdr:nvSpPr>
        <xdr:cNvPr id="231" name="TextBox 69">
          <a:extLst>
            <a:ext uri="{FF2B5EF4-FFF2-40B4-BE49-F238E27FC236}">
              <a16:creationId xmlns:a16="http://schemas.microsoft.com/office/drawing/2014/main" id="{580553B9-26C5-4CDA-9AC4-CAF5DBC1305E}"/>
            </a:ext>
          </a:extLst>
        </xdr:cNvPr>
        <xdr:cNvSpPr txBox="1"/>
      </xdr:nvSpPr>
      <xdr:spPr>
        <a:xfrm>
          <a:off x="11906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19</xdr:row>
      <xdr:rowOff>0</xdr:rowOff>
    </xdr:from>
    <xdr:ext cx="11495" cy="172227"/>
    <xdr:sp macro="" textlink="">
      <xdr:nvSpPr>
        <xdr:cNvPr id="232" name="TextBox 70">
          <a:extLst>
            <a:ext uri="{FF2B5EF4-FFF2-40B4-BE49-F238E27FC236}">
              <a16:creationId xmlns:a16="http://schemas.microsoft.com/office/drawing/2014/main" id="{1B657866-124D-4320-97BC-34CB2431EF63}"/>
            </a:ext>
          </a:extLst>
        </xdr:cNvPr>
        <xdr:cNvSpPr txBox="1"/>
      </xdr:nvSpPr>
      <xdr:spPr>
        <a:xfrm>
          <a:off x="11906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19</xdr:row>
      <xdr:rowOff>0</xdr:rowOff>
    </xdr:from>
    <xdr:ext cx="11495" cy="172227"/>
    <xdr:sp macro="" textlink="">
      <xdr:nvSpPr>
        <xdr:cNvPr id="233" name="TextBox 71">
          <a:extLst>
            <a:ext uri="{FF2B5EF4-FFF2-40B4-BE49-F238E27FC236}">
              <a16:creationId xmlns:a16="http://schemas.microsoft.com/office/drawing/2014/main" id="{00197189-58E0-4614-9364-AD2DC8021CAE}"/>
            </a:ext>
          </a:extLst>
        </xdr:cNvPr>
        <xdr:cNvSpPr txBox="1"/>
      </xdr:nvSpPr>
      <xdr:spPr>
        <a:xfrm>
          <a:off x="11906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19</xdr:row>
      <xdr:rowOff>0</xdr:rowOff>
    </xdr:from>
    <xdr:ext cx="11495" cy="172227"/>
    <xdr:sp macro="" textlink="">
      <xdr:nvSpPr>
        <xdr:cNvPr id="234" name="TextBox 63">
          <a:extLst>
            <a:ext uri="{FF2B5EF4-FFF2-40B4-BE49-F238E27FC236}">
              <a16:creationId xmlns:a16="http://schemas.microsoft.com/office/drawing/2014/main" id="{66001F50-078B-4DE0-A36D-D4B2A9765B4B}"/>
            </a:ext>
          </a:extLst>
        </xdr:cNvPr>
        <xdr:cNvSpPr txBox="1"/>
      </xdr:nvSpPr>
      <xdr:spPr>
        <a:xfrm>
          <a:off x="11906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19</xdr:row>
      <xdr:rowOff>0</xdr:rowOff>
    </xdr:from>
    <xdr:ext cx="65" cy="172227"/>
    <xdr:sp macro="" textlink="">
      <xdr:nvSpPr>
        <xdr:cNvPr id="235" name="TextBox 64">
          <a:extLst>
            <a:ext uri="{FF2B5EF4-FFF2-40B4-BE49-F238E27FC236}">
              <a16:creationId xmlns:a16="http://schemas.microsoft.com/office/drawing/2014/main" id="{A507EA93-61F1-4791-98D6-89885AB85579}"/>
            </a:ext>
          </a:extLst>
        </xdr:cNvPr>
        <xdr:cNvSpPr txBox="1"/>
      </xdr:nvSpPr>
      <xdr:spPr>
        <a:xfrm>
          <a:off x="11811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19</xdr:row>
      <xdr:rowOff>0</xdr:rowOff>
    </xdr:from>
    <xdr:ext cx="65" cy="172227"/>
    <xdr:sp macro="" textlink="">
      <xdr:nvSpPr>
        <xdr:cNvPr id="236" name="TextBox 64">
          <a:extLst>
            <a:ext uri="{FF2B5EF4-FFF2-40B4-BE49-F238E27FC236}">
              <a16:creationId xmlns:a16="http://schemas.microsoft.com/office/drawing/2014/main" id="{04DBDD81-FFA5-4370-8B4E-549281D67C43}"/>
            </a:ext>
          </a:extLst>
        </xdr:cNvPr>
        <xdr:cNvSpPr txBox="1"/>
      </xdr:nvSpPr>
      <xdr:spPr>
        <a:xfrm>
          <a:off x="11811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19</xdr:row>
      <xdr:rowOff>0</xdr:rowOff>
    </xdr:from>
    <xdr:ext cx="65" cy="172227"/>
    <xdr:sp macro="" textlink="">
      <xdr:nvSpPr>
        <xdr:cNvPr id="237" name="TextBox 65">
          <a:extLst>
            <a:ext uri="{FF2B5EF4-FFF2-40B4-BE49-F238E27FC236}">
              <a16:creationId xmlns:a16="http://schemas.microsoft.com/office/drawing/2014/main" id="{115FD5C8-1DFF-48F7-ACE4-02C6D30AB427}"/>
            </a:ext>
          </a:extLst>
        </xdr:cNvPr>
        <xdr:cNvSpPr txBox="1"/>
      </xdr:nvSpPr>
      <xdr:spPr>
        <a:xfrm>
          <a:off x="11811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19</xdr:row>
      <xdr:rowOff>0</xdr:rowOff>
    </xdr:from>
    <xdr:ext cx="65" cy="172227"/>
    <xdr:sp macro="" textlink="">
      <xdr:nvSpPr>
        <xdr:cNvPr id="238" name="TextBox 67">
          <a:extLst>
            <a:ext uri="{FF2B5EF4-FFF2-40B4-BE49-F238E27FC236}">
              <a16:creationId xmlns:a16="http://schemas.microsoft.com/office/drawing/2014/main" id="{445F1DC7-4835-47BA-8BD0-EAFF17825BD1}"/>
            </a:ext>
          </a:extLst>
        </xdr:cNvPr>
        <xdr:cNvSpPr txBox="1"/>
      </xdr:nvSpPr>
      <xdr:spPr>
        <a:xfrm>
          <a:off x="11811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19</xdr:row>
      <xdr:rowOff>0</xdr:rowOff>
    </xdr:from>
    <xdr:ext cx="11495" cy="172227"/>
    <xdr:sp macro="" textlink="">
      <xdr:nvSpPr>
        <xdr:cNvPr id="239" name="TextBox 69">
          <a:extLst>
            <a:ext uri="{FF2B5EF4-FFF2-40B4-BE49-F238E27FC236}">
              <a16:creationId xmlns:a16="http://schemas.microsoft.com/office/drawing/2014/main" id="{F76A10A2-F5AF-4F3E-A607-61B3239CF4B0}"/>
            </a:ext>
          </a:extLst>
        </xdr:cNvPr>
        <xdr:cNvSpPr txBox="1"/>
      </xdr:nvSpPr>
      <xdr:spPr>
        <a:xfrm>
          <a:off x="11906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19</xdr:row>
      <xdr:rowOff>0</xdr:rowOff>
    </xdr:from>
    <xdr:ext cx="11495" cy="172227"/>
    <xdr:sp macro="" textlink="">
      <xdr:nvSpPr>
        <xdr:cNvPr id="240" name="TextBox 70">
          <a:extLst>
            <a:ext uri="{FF2B5EF4-FFF2-40B4-BE49-F238E27FC236}">
              <a16:creationId xmlns:a16="http://schemas.microsoft.com/office/drawing/2014/main" id="{B3C88785-AB7E-43F6-A086-CF0B53527AEA}"/>
            </a:ext>
          </a:extLst>
        </xdr:cNvPr>
        <xdr:cNvSpPr txBox="1"/>
      </xdr:nvSpPr>
      <xdr:spPr>
        <a:xfrm>
          <a:off x="11906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19</xdr:row>
      <xdr:rowOff>0</xdr:rowOff>
    </xdr:from>
    <xdr:ext cx="11495" cy="172227"/>
    <xdr:sp macro="" textlink="">
      <xdr:nvSpPr>
        <xdr:cNvPr id="241" name="TextBox 71">
          <a:extLst>
            <a:ext uri="{FF2B5EF4-FFF2-40B4-BE49-F238E27FC236}">
              <a16:creationId xmlns:a16="http://schemas.microsoft.com/office/drawing/2014/main" id="{1AE8A3CD-49EA-4B8D-BBBC-6819659E9788}"/>
            </a:ext>
          </a:extLst>
        </xdr:cNvPr>
        <xdr:cNvSpPr txBox="1"/>
      </xdr:nvSpPr>
      <xdr:spPr>
        <a:xfrm>
          <a:off x="11906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19</xdr:row>
      <xdr:rowOff>0</xdr:rowOff>
    </xdr:from>
    <xdr:ext cx="11495" cy="172227"/>
    <xdr:sp macro="" textlink="">
      <xdr:nvSpPr>
        <xdr:cNvPr id="242" name="TextBox 63">
          <a:extLst>
            <a:ext uri="{FF2B5EF4-FFF2-40B4-BE49-F238E27FC236}">
              <a16:creationId xmlns:a16="http://schemas.microsoft.com/office/drawing/2014/main" id="{F9D1E768-2CE0-4485-BE18-BB006225A019}"/>
            </a:ext>
          </a:extLst>
        </xdr:cNvPr>
        <xdr:cNvSpPr txBox="1"/>
      </xdr:nvSpPr>
      <xdr:spPr>
        <a:xfrm>
          <a:off x="11906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19</xdr:row>
      <xdr:rowOff>0</xdr:rowOff>
    </xdr:from>
    <xdr:ext cx="65" cy="172227"/>
    <xdr:sp macro="" textlink="">
      <xdr:nvSpPr>
        <xdr:cNvPr id="243" name="TextBox 64">
          <a:extLst>
            <a:ext uri="{FF2B5EF4-FFF2-40B4-BE49-F238E27FC236}">
              <a16:creationId xmlns:a16="http://schemas.microsoft.com/office/drawing/2014/main" id="{7044A1B3-9B36-4F64-9B9D-2B8D9A8D355D}"/>
            </a:ext>
          </a:extLst>
        </xdr:cNvPr>
        <xdr:cNvSpPr txBox="1"/>
      </xdr:nvSpPr>
      <xdr:spPr>
        <a:xfrm>
          <a:off x="11811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244" name="TextBox 64">
          <a:extLst>
            <a:ext uri="{FF2B5EF4-FFF2-40B4-BE49-F238E27FC236}">
              <a16:creationId xmlns:a16="http://schemas.microsoft.com/office/drawing/2014/main" id="{17D06902-EDE3-4791-8566-A0C5333ED35A}"/>
            </a:ext>
          </a:extLst>
        </xdr:cNvPr>
        <xdr:cNvSpPr txBox="1"/>
      </xdr:nvSpPr>
      <xdr:spPr>
        <a:xfrm>
          <a:off x="609600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245" name="TextBox 65">
          <a:extLst>
            <a:ext uri="{FF2B5EF4-FFF2-40B4-BE49-F238E27FC236}">
              <a16:creationId xmlns:a16="http://schemas.microsoft.com/office/drawing/2014/main" id="{625B397F-F28A-4467-A832-DA2B75464803}"/>
            </a:ext>
          </a:extLst>
        </xdr:cNvPr>
        <xdr:cNvSpPr txBox="1"/>
      </xdr:nvSpPr>
      <xdr:spPr>
        <a:xfrm>
          <a:off x="609600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246" name="TextBox 67">
          <a:extLst>
            <a:ext uri="{FF2B5EF4-FFF2-40B4-BE49-F238E27FC236}">
              <a16:creationId xmlns:a16="http://schemas.microsoft.com/office/drawing/2014/main" id="{0A31920F-D37A-455B-8436-03E2DC85ECC3}"/>
            </a:ext>
          </a:extLst>
        </xdr:cNvPr>
        <xdr:cNvSpPr txBox="1"/>
      </xdr:nvSpPr>
      <xdr:spPr>
        <a:xfrm>
          <a:off x="609600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247" name="TextBox 69">
          <a:extLst>
            <a:ext uri="{FF2B5EF4-FFF2-40B4-BE49-F238E27FC236}">
              <a16:creationId xmlns:a16="http://schemas.microsoft.com/office/drawing/2014/main" id="{B5AEB7AB-56DE-4EFF-8B46-0A1B2BFA58F6}"/>
            </a:ext>
          </a:extLst>
        </xdr:cNvPr>
        <xdr:cNvSpPr txBox="1"/>
      </xdr:nvSpPr>
      <xdr:spPr>
        <a:xfrm>
          <a:off x="6105525" y="118300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248" name="TextBox 70">
          <a:extLst>
            <a:ext uri="{FF2B5EF4-FFF2-40B4-BE49-F238E27FC236}">
              <a16:creationId xmlns:a16="http://schemas.microsoft.com/office/drawing/2014/main" id="{E6A77B08-EFA4-40A6-B7EB-5D34F45B1DB7}"/>
            </a:ext>
          </a:extLst>
        </xdr:cNvPr>
        <xdr:cNvSpPr txBox="1"/>
      </xdr:nvSpPr>
      <xdr:spPr>
        <a:xfrm>
          <a:off x="6105525" y="118300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249" name="TextBox 71">
          <a:extLst>
            <a:ext uri="{FF2B5EF4-FFF2-40B4-BE49-F238E27FC236}">
              <a16:creationId xmlns:a16="http://schemas.microsoft.com/office/drawing/2014/main" id="{41770A9D-44A0-456F-93B8-6352358225B0}"/>
            </a:ext>
          </a:extLst>
        </xdr:cNvPr>
        <xdr:cNvSpPr txBox="1"/>
      </xdr:nvSpPr>
      <xdr:spPr>
        <a:xfrm>
          <a:off x="6105525" y="118300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250" name="TextBox 63">
          <a:extLst>
            <a:ext uri="{FF2B5EF4-FFF2-40B4-BE49-F238E27FC236}">
              <a16:creationId xmlns:a16="http://schemas.microsoft.com/office/drawing/2014/main" id="{F1572D3F-9FAD-40D7-8A59-2D5F9318673A}"/>
            </a:ext>
          </a:extLst>
        </xdr:cNvPr>
        <xdr:cNvSpPr txBox="1"/>
      </xdr:nvSpPr>
      <xdr:spPr>
        <a:xfrm>
          <a:off x="6105525" y="118300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251" name="TextBox 64">
          <a:extLst>
            <a:ext uri="{FF2B5EF4-FFF2-40B4-BE49-F238E27FC236}">
              <a16:creationId xmlns:a16="http://schemas.microsoft.com/office/drawing/2014/main" id="{C7F601C3-0B11-4F10-A435-F6F0AFFEB8D5}"/>
            </a:ext>
          </a:extLst>
        </xdr:cNvPr>
        <xdr:cNvSpPr txBox="1"/>
      </xdr:nvSpPr>
      <xdr:spPr>
        <a:xfrm>
          <a:off x="609600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161925</xdr:colOff>
      <xdr:row>9</xdr:row>
      <xdr:rowOff>0</xdr:rowOff>
    </xdr:from>
    <xdr:ext cx="800100" cy="4082"/>
    <xdr:pic>
      <xdr:nvPicPr>
        <xdr:cNvPr id="252" name="Picture 5">
          <a:extLst>
            <a:ext uri="{FF2B5EF4-FFF2-40B4-BE49-F238E27FC236}">
              <a16:creationId xmlns:a16="http://schemas.microsoft.com/office/drawing/2014/main" id="{4A1B9AC1-69B7-4ACA-A87E-FCCB8378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253" name="Picture 5">
          <a:extLst>
            <a:ext uri="{FF2B5EF4-FFF2-40B4-BE49-F238E27FC236}">
              <a16:creationId xmlns:a16="http://schemas.microsoft.com/office/drawing/2014/main" id="{81FE29F1-621B-4718-8044-50B3B02B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254" name="Picture 5">
          <a:extLst>
            <a:ext uri="{FF2B5EF4-FFF2-40B4-BE49-F238E27FC236}">
              <a16:creationId xmlns:a16="http://schemas.microsoft.com/office/drawing/2014/main" id="{090CF053-CACB-4212-AAD4-E1007377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28575"/>
    <xdr:pic>
      <xdr:nvPicPr>
        <xdr:cNvPr id="255" name="Picture 19">
          <a:extLst>
            <a:ext uri="{FF2B5EF4-FFF2-40B4-BE49-F238E27FC236}">
              <a16:creationId xmlns:a16="http://schemas.microsoft.com/office/drawing/2014/main" id="{D61680B7-9716-4F3D-884A-ACC25EA4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28575"/>
    <xdr:pic>
      <xdr:nvPicPr>
        <xdr:cNvPr id="256" name="Picture 4">
          <a:extLst>
            <a:ext uri="{FF2B5EF4-FFF2-40B4-BE49-F238E27FC236}">
              <a16:creationId xmlns:a16="http://schemas.microsoft.com/office/drawing/2014/main" id="{C8194C95-D98D-471B-AFBE-E160438B9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257" name="Picture 5">
          <a:extLst>
            <a:ext uri="{FF2B5EF4-FFF2-40B4-BE49-F238E27FC236}">
              <a16:creationId xmlns:a16="http://schemas.microsoft.com/office/drawing/2014/main" id="{E81D260F-6729-4F79-BD37-947DC52E6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258" name="Picture 5">
          <a:extLst>
            <a:ext uri="{FF2B5EF4-FFF2-40B4-BE49-F238E27FC236}">
              <a16:creationId xmlns:a16="http://schemas.microsoft.com/office/drawing/2014/main" id="{04771731-B032-4FF9-9EAE-42C311F2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19050"/>
    <xdr:pic>
      <xdr:nvPicPr>
        <xdr:cNvPr id="259" name="Picture 24">
          <a:extLst>
            <a:ext uri="{FF2B5EF4-FFF2-40B4-BE49-F238E27FC236}">
              <a16:creationId xmlns:a16="http://schemas.microsoft.com/office/drawing/2014/main" id="{98457DD0-0678-4F96-A11C-9AD0F4924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19050"/>
    <xdr:pic>
      <xdr:nvPicPr>
        <xdr:cNvPr id="260" name="Picture 5">
          <a:extLst>
            <a:ext uri="{FF2B5EF4-FFF2-40B4-BE49-F238E27FC236}">
              <a16:creationId xmlns:a16="http://schemas.microsoft.com/office/drawing/2014/main" id="{561E0E8A-9C78-4198-BB35-B6DF169F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104775"/>
    <xdr:pic>
      <xdr:nvPicPr>
        <xdr:cNvPr id="261" name="Picture 5">
          <a:extLst>
            <a:ext uri="{FF2B5EF4-FFF2-40B4-BE49-F238E27FC236}">
              <a16:creationId xmlns:a16="http://schemas.microsoft.com/office/drawing/2014/main" id="{439FC120-2E3D-4371-A4A0-4083A12C9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262" name="Picture 5">
          <a:extLst>
            <a:ext uri="{FF2B5EF4-FFF2-40B4-BE49-F238E27FC236}">
              <a16:creationId xmlns:a16="http://schemas.microsoft.com/office/drawing/2014/main" id="{5C8E8ACA-616F-48D6-9FA0-1BBCD7420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263" name="Picture 5">
          <a:extLst>
            <a:ext uri="{FF2B5EF4-FFF2-40B4-BE49-F238E27FC236}">
              <a16:creationId xmlns:a16="http://schemas.microsoft.com/office/drawing/2014/main" id="{34F0CA76-43A0-46E9-986F-D2503111A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64" name="Picture 5">
          <a:extLst>
            <a:ext uri="{FF2B5EF4-FFF2-40B4-BE49-F238E27FC236}">
              <a16:creationId xmlns:a16="http://schemas.microsoft.com/office/drawing/2014/main" id="{30A18D4E-7E13-49C5-BB3B-9A3126B3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65" name="Picture 13">
          <a:extLst>
            <a:ext uri="{FF2B5EF4-FFF2-40B4-BE49-F238E27FC236}">
              <a16:creationId xmlns:a16="http://schemas.microsoft.com/office/drawing/2014/main" id="{2E9C9F85-F568-4F49-9F80-9B979026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266" name="Picture 5">
          <a:extLst>
            <a:ext uri="{FF2B5EF4-FFF2-40B4-BE49-F238E27FC236}">
              <a16:creationId xmlns:a16="http://schemas.microsoft.com/office/drawing/2014/main" id="{DF2C19E4-A584-4180-A12F-317E9F60C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67" name="Picture 5">
          <a:extLst>
            <a:ext uri="{FF2B5EF4-FFF2-40B4-BE49-F238E27FC236}">
              <a16:creationId xmlns:a16="http://schemas.microsoft.com/office/drawing/2014/main" id="{685D4DD5-9C55-4393-AEC7-8CD21E61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268" name="Picture 5">
          <a:extLst>
            <a:ext uri="{FF2B5EF4-FFF2-40B4-BE49-F238E27FC236}">
              <a16:creationId xmlns:a16="http://schemas.microsoft.com/office/drawing/2014/main" id="{F63DB1C8-C4E9-40AA-912A-5DCA40AFB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69" name="Picture 5">
          <a:extLst>
            <a:ext uri="{FF2B5EF4-FFF2-40B4-BE49-F238E27FC236}">
              <a16:creationId xmlns:a16="http://schemas.microsoft.com/office/drawing/2014/main" id="{88BD7079-94A7-4D57-A615-EC2C183C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70" name="Picture 5">
          <a:extLst>
            <a:ext uri="{FF2B5EF4-FFF2-40B4-BE49-F238E27FC236}">
              <a16:creationId xmlns:a16="http://schemas.microsoft.com/office/drawing/2014/main" id="{D070ADD1-A24B-417B-B355-3E7D1555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71" name="Picture 13">
          <a:extLst>
            <a:ext uri="{FF2B5EF4-FFF2-40B4-BE49-F238E27FC236}">
              <a16:creationId xmlns:a16="http://schemas.microsoft.com/office/drawing/2014/main" id="{89A474CE-29FA-404C-8C34-747D6B27C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272" name="Picture 5">
          <a:extLst>
            <a:ext uri="{FF2B5EF4-FFF2-40B4-BE49-F238E27FC236}">
              <a16:creationId xmlns:a16="http://schemas.microsoft.com/office/drawing/2014/main" id="{4E6B751D-5B93-461D-AE99-5D71D0F3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73" name="Picture 5">
          <a:extLst>
            <a:ext uri="{FF2B5EF4-FFF2-40B4-BE49-F238E27FC236}">
              <a16:creationId xmlns:a16="http://schemas.microsoft.com/office/drawing/2014/main" id="{6DABF446-843B-4AF9-8EF5-0C395F5C7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274" name="Picture 5">
          <a:extLst>
            <a:ext uri="{FF2B5EF4-FFF2-40B4-BE49-F238E27FC236}">
              <a16:creationId xmlns:a16="http://schemas.microsoft.com/office/drawing/2014/main" id="{78A150A4-B85A-46C6-A3E5-E8D95DF4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75" name="Picture 5">
          <a:extLst>
            <a:ext uri="{FF2B5EF4-FFF2-40B4-BE49-F238E27FC236}">
              <a16:creationId xmlns:a16="http://schemas.microsoft.com/office/drawing/2014/main" id="{C6C28FEB-A7BE-4A29-ABF3-779963E1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76" name="Picture 5">
          <a:extLst>
            <a:ext uri="{FF2B5EF4-FFF2-40B4-BE49-F238E27FC236}">
              <a16:creationId xmlns:a16="http://schemas.microsoft.com/office/drawing/2014/main" id="{F42390DF-23F4-43EF-B82C-029AC17CE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77" name="Picture 13">
          <a:extLst>
            <a:ext uri="{FF2B5EF4-FFF2-40B4-BE49-F238E27FC236}">
              <a16:creationId xmlns:a16="http://schemas.microsoft.com/office/drawing/2014/main" id="{6C83876D-3926-4C37-9F8D-7BF299C98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278" name="Picture 5">
          <a:extLst>
            <a:ext uri="{FF2B5EF4-FFF2-40B4-BE49-F238E27FC236}">
              <a16:creationId xmlns:a16="http://schemas.microsoft.com/office/drawing/2014/main" id="{EAF02512-1DAF-4CCC-B8F9-6DDA7930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79" name="Picture 5">
          <a:extLst>
            <a:ext uri="{FF2B5EF4-FFF2-40B4-BE49-F238E27FC236}">
              <a16:creationId xmlns:a16="http://schemas.microsoft.com/office/drawing/2014/main" id="{A2CB46C7-20B6-4595-844F-141238A32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280" name="Picture 5">
          <a:extLst>
            <a:ext uri="{FF2B5EF4-FFF2-40B4-BE49-F238E27FC236}">
              <a16:creationId xmlns:a16="http://schemas.microsoft.com/office/drawing/2014/main" id="{9097C877-1886-41E4-BF7C-AD1C19D5B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81" name="Picture 5">
          <a:extLst>
            <a:ext uri="{FF2B5EF4-FFF2-40B4-BE49-F238E27FC236}">
              <a16:creationId xmlns:a16="http://schemas.microsoft.com/office/drawing/2014/main" id="{5AD337DA-7F43-44D0-90BB-AFC8113F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82" name="Picture 5">
          <a:extLst>
            <a:ext uri="{FF2B5EF4-FFF2-40B4-BE49-F238E27FC236}">
              <a16:creationId xmlns:a16="http://schemas.microsoft.com/office/drawing/2014/main" id="{ED757998-3EBF-4859-B83B-90A807242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83" name="Picture 13">
          <a:extLst>
            <a:ext uri="{FF2B5EF4-FFF2-40B4-BE49-F238E27FC236}">
              <a16:creationId xmlns:a16="http://schemas.microsoft.com/office/drawing/2014/main" id="{9DB33A0A-0CE8-478C-9044-4F9880396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284" name="Picture 5">
          <a:extLst>
            <a:ext uri="{FF2B5EF4-FFF2-40B4-BE49-F238E27FC236}">
              <a16:creationId xmlns:a16="http://schemas.microsoft.com/office/drawing/2014/main" id="{7E83A548-92FD-47AA-941D-9187D635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85" name="Picture 5">
          <a:extLst>
            <a:ext uri="{FF2B5EF4-FFF2-40B4-BE49-F238E27FC236}">
              <a16:creationId xmlns:a16="http://schemas.microsoft.com/office/drawing/2014/main" id="{F98BB6A8-A731-41AD-B03F-E8954BC9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286" name="Picture 5">
          <a:extLst>
            <a:ext uri="{FF2B5EF4-FFF2-40B4-BE49-F238E27FC236}">
              <a16:creationId xmlns:a16="http://schemas.microsoft.com/office/drawing/2014/main" id="{C46CCFA7-34E4-4C43-9988-436E8BBE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87" name="Picture 5">
          <a:extLst>
            <a:ext uri="{FF2B5EF4-FFF2-40B4-BE49-F238E27FC236}">
              <a16:creationId xmlns:a16="http://schemas.microsoft.com/office/drawing/2014/main" id="{72D97F84-D50F-4615-92A2-DF34D486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88" name="Picture 5">
          <a:extLst>
            <a:ext uri="{FF2B5EF4-FFF2-40B4-BE49-F238E27FC236}">
              <a16:creationId xmlns:a16="http://schemas.microsoft.com/office/drawing/2014/main" id="{8A2FBD54-2DA0-4B58-B75C-234BAC7EE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89" name="Picture 13">
          <a:extLst>
            <a:ext uri="{FF2B5EF4-FFF2-40B4-BE49-F238E27FC236}">
              <a16:creationId xmlns:a16="http://schemas.microsoft.com/office/drawing/2014/main" id="{166DC4C7-135D-444C-B51F-9F040ED3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290" name="Picture 5">
          <a:extLst>
            <a:ext uri="{FF2B5EF4-FFF2-40B4-BE49-F238E27FC236}">
              <a16:creationId xmlns:a16="http://schemas.microsoft.com/office/drawing/2014/main" id="{0D1642B2-DBAA-4998-9418-E7A3AA7C7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91" name="Picture 5">
          <a:extLst>
            <a:ext uri="{FF2B5EF4-FFF2-40B4-BE49-F238E27FC236}">
              <a16:creationId xmlns:a16="http://schemas.microsoft.com/office/drawing/2014/main" id="{7AC0A273-31E3-46DC-839F-E58BBBF0C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292" name="Picture 5">
          <a:extLst>
            <a:ext uri="{FF2B5EF4-FFF2-40B4-BE49-F238E27FC236}">
              <a16:creationId xmlns:a16="http://schemas.microsoft.com/office/drawing/2014/main" id="{80D7A1FB-2F6D-480B-B71F-C038AF309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93" name="Picture 5">
          <a:extLst>
            <a:ext uri="{FF2B5EF4-FFF2-40B4-BE49-F238E27FC236}">
              <a16:creationId xmlns:a16="http://schemas.microsoft.com/office/drawing/2014/main" id="{1EEA2B7F-3488-469B-88DA-34F188B2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94" name="Picture 5">
          <a:extLst>
            <a:ext uri="{FF2B5EF4-FFF2-40B4-BE49-F238E27FC236}">
              <a16:creationId xmlns:a16="http://schemas.microsoft.com/office/drawing/2014/main" id="{BB043E63-DB45-4F65-9C29-FD9C9BF2A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95" name="Picture 13">
          <a:extLst>
            <a:ext uri="{FF2B5EF4-FFF2-40B4-BE49-F238E27FC236}">
              <a16:creationId xmlns:a16="http://schemas.microsoft.com/office/drawing/2014/main" id="{7A59DDD7-338A-4371-AE84-033EFBA18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296" name="Picture 5">
          <a:extLst>
            <a:ext uri="{FF2B5EF4-FFF2-40B4-BE49-F238E27FC236}">
              <a16:creationId xmlns:a16="http://schemas.microsoft.com/office/drawing/2014/main" id="{77E1EF1E-8F8B-4B1E-90B0-F4623FF70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97" name="Picture 5">
          <a:extLst>
            <a:ext uri="{FF2B5EF4-FFF2-40B4-BE49-F238E27FC236}">
              <a16:creationId xmlns:a16="http://schemas.microsoft.com/office/drawing/2014/main" id="{BA9A7EF2-51CF-478D-B7B7-71660AB5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298" name="Picture 5">
          <a:extLst>
            <a:ext uri="{FF2B5EF4-FFF2-40B4-BE49-F238E27FC236}">
              <a16:creationId xmlns:a16="http://schemas.microsoft.com/office/drawing/2014/main" id="{2772C2FA-EC06-46E3-BCCB-77A61CA0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299" name="Picture 5">
          <a:extLst>
            <a:ext uri="{FF2B5EF4-FFF2-40B4-BE49-F238E27FC236}">
              <a16:creationId xmlns:a16="http://schemas.microsoft.com/office/drawing/2014/main" id="{8F280C42-3AA9-457A-918B-680A9325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00" name="Picture 5">
          <a:extLst>
            <a:ext uri="{FF2B5EF4-FFF2-40B4-BE49-F238E27FC236}">
              <a16:creationId xmlns:a16="http://schemas.microsoft.com/office/drawing/2014/main" id="{864B0572-9614-43B9-8276-0FA43A3B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01" name="Picture 13">
          <a:extLst>
            <a:ext uri="{FF2B5EF4-FFF2-40B4-BE49-F238E27FC236}">
              <a16:creationId xmlns:a16="http://schemas.microsoft.com/office/drawing/2014/main" id="{B259A43E-BF1B-4629-8DD8-E832A46F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302" name="Picture 5">
          <a:extLst>
            <a:ext uri="{FF2B5EF4-FFF2-40B4-BE49-F238E27FC236}">
              <a16:creationId xmlns:a16="http://schemas.microsoft.com/office/drawing/2014/main" id="{11A605A8-C22C-4535-8C62-2F5CA193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03" name="Picture 5">
          <a:extLst>
            <a:ext uri="{FF2B5EF4-FFF2-40B4-BE49-F238E27FC236}">
              <a16:creationId xmlns:a16="http://schemas.microsoft.com/office/drawing/2014/main" id="{8367B460-5B70-4C10-83A2-C8FBBC1F2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304" name="Picture 5">
          <a:extLst>
            <a:ext uri="{FF2B5EF4-FFF2-40B4-BE49-F238E27FC236}">
              <a16:creationId xmlns:a16="http://schemas.microsoft.com/office/drawing/2014/main" id="{B9F1F81B-1040-4103-988A-F21B1B0ED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05" name="Picture 5">
          <a:extLst>
            <a:ext uri="{FF2B5EF4-FFF2-40B4-BE49-F238E27FC236}">
              <a16:creationId xmlns:a16="http://schemas.microsoft.com/office/drawing/2014/main" id="{CE597C02-91C6-4EBF-8C3F-67B9D313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06" name="Picture 5">
          <a:extLst>
            <a:ext uri="{FF2B5EF4-FFF2-40B4-BE49-F238E27FC236}">
              <a16:creationId xmlns:a16="http://schemas.microsoft.com/office/drawing/2014/main" id="{9A46FF78-2B5A-4315-B1AC-F07B013C8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07" name="Picture 13">
          <a:extLst>
            <a:ext uri="{FF2B5EF4-FFF2-40B4-BE49-F238E27FC236}">
              <a16:creationId xmlns:a16="http://schemas.microsoft.com/office/drawing/2014/main" id="{155050AB-99C9-411A-A8CE-19C9C331F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308" name="Picture 5">
          <a:extLst>
            <a:ext uri="{FF2B5EF4-FFF2-40B4-BE49-F238E27FC236}">
              <a16:creationId xmlns:a16="http://schemas.microsoft.com/office/drawing/2014/main" id="{0EF18CF4-71A6-4989-8F02-D775FADF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09" name="Picture 5">
          <a:extLst>
            <a:ext uri="{FF2B5EF4-FFF2-40B4-BE49-F238E27FC236}">
              <a16:creationId xmlns:a16="http://schemas.microsoft.com/office/drawing/2014/main" id="{F8B537A8-F1B3-4D86-93F5-43C22004B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310" name="Picture 5">
          <a:extLst>
            <a:ext uri="{FF2B5EF4-FFF2-40B4-BE49-F238E27FC236}">
              <a16:creationId xmlns:a16="http://schemas.microsoft.com/office/drawing/2014/main" id="{2805EF42-6221-4F73-B3AD-99203E52C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11" name="Picture 5">
          <a:extLst>
            <a:ext uri="{FF2B5EF4-FFF2-40B4-BE49-F238E27FC236}">
              <a16:creationId xmlns:a16="http://schemas.microsoft.com/office/drawing/2014/main" id="{1DCB5CEF-DAF3-4124-A41F-99A4B1279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12" name="Picture 5">
          <a:extLst>
            <a:ext uri="{FF2B5EF4-FFF2-40B4-BE49-F238E27FC236}">
              <a16:creationId xmlns:a16="http://schemas.microsoft.com/office/drawing/2014/main" id="{ECFBC26D-4D5A-4F84-A3E2-E8C3C0CB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13" name="Picture 13">
          <a:extLst>
            <a:ext uri="{FF2B5EF4-FFF2-40B4-BE49-F238E27FC236}">
              <a16:creationId xmlns:a16="http://schemas.microsoft.com/office/drawing/2014/main" id="{A229E897-691B-4CB9-AF45-8D42E370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314" name="Picture 5">
          <a:extLst>
            <a:ext uri="{FF2B5EF4-FFF2-40B4-BE49-F238E27FC236}">
              <a16:creationId xmlns:a16="http://schemas.microsoft.com/office/drawing/2014/main" id="{7076F0A2-C75C-4F9D-B503-6B4FBFDCB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15" name="Picture 5">
          <a:extLst>
            <a:ext uri="{FF2B5EF4-FFF2-40B4-BE49-F238E27FC236}">
              <a16:creationId xmlns:a16="http://schemas.microsoft.com/office/drawing/2014/main" id="{DC5E44DA-E00C-4C20-BEFC-CE403695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316" name="Picture 5">
          <a:extLst>
            <a:ext uri="{FF2B5EF4-FFF2-40B4-BE49-F238E27FC236}">
              <a16:creationId xmlns:a16="http://schemas.microsoft.com/office/drawing/2014/main" id="{B87733CC-F93E-4BCC-8F16-C25FB745E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17" name="Picture 5">
          <a:extLst>
            <a:ext uri="{FF2B5EF4-FFF2-40B4-BE49-F238E27FC236}">
              <a16:creationId xmlns:a16="http://schemas.microsoft.com/office/drawing/2014/main" id="{8797F3BF-7AFF-45D9-A951-8E9FA6DAD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18" name="Picture 5">
          <a:extLst>
            <a:ext uri="{FF2B5EF4-FFF2-40B4-BE49-F238E27FC236}">
              <a16:creationId xmlns:a16="http://schemas.microsoft.com/office/drawing/2014/main" id="{20D5EE42-FD26-4064-937A-8B303313C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19" name="Picture 13">
          <a:extLst>
            <a:ext uri="{FF2B5EF4-FFF2-40B4-BE49-F238E27FC236}">
              <a16:creationId xmlns:a16="http://schemas.microsoft.com/office/drawing/2014/main" id="{603EF8A6-3421-4689-9499-444C3B6D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320" name="Picture 5">
          <a:extLst>
            <a:ext uri="{FF2B5EF4-FFF2-40B4-BE49-F238E27FC236}">
              <a16:creationId xmlns:a16="http://schemas.microsoft.com/office/drawing/2014/main" id="{D045FC2D-ADA5-4175-89D9-F268C6D95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21" name="Picture 5">
          <a:extLst>
            <a:ext uri="{FF2B5EF4-FFF2-40B4-BE49-F238E27FC236}">
              <a16:creationId xmlns:a16="http://schemas.microsoft.com/office/drawing/2014/main" id="{A4FFD2B2-042C-4484-AB7A-6D7DDF7A8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322" name="Picture 5">
          <a:extLst>
            <a:ext uri="{FF2B5EF4-FFF2-40B4-BE49-F238E27FC236}">
              <a16:creationId xmlns:a16="http://schemas.microsoft.com/office/drawing/2014/main" id="{F035128A-9034-4EDD-9476-727B5C47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23" name="Picture 5">
          <a:extLst>
            <a:ext uri="{FF2B5EF4-FFF2-40B4-BE49-F238E27FC236}">
              <a16:creationId xmlns:a16="http://schemas.microsoft.com/office/drawing/2014/main" id="{D476296A-8106-43A0-BB96-38511B334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24" name="Picture 5">
          <a:extLst>
            <a:ext uri="{FF2B5EF4-FFF2-40B4-BE49-F238E27FC236}">
              <a16:creationId xmlns:a16="http://schemas.microsoft.com/office/drawing/2014/main" id="{6C55C99E-2BF3-42C8-9DDE-B0659A976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25" name="Picture 13">
          <a:extLst>
            <a:ext uri="{FF2B5EF4-FFF2-40B4-BE49-F238E27FC236}">
              <a16:creationId xmlns:a16="http://schemas.microsoft.com/office/drawing/2014/main" id="{84BCD535-2BE8-4F34-9724-F6F9B9AE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326" name="Picture 5">
          <a:extLst>
            <a:ext uri="{FF2B5EF4-FFF2-40B4-BE49-F238E27FC236}">
              <a16:creationId xmlns:a16="http://schemas.microsoft.com/office/drawing/2014/main" id="{035CD0CC-DCE5-4A2D-A086-6327DD5D5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27" name="Picture 5">
          <a:extLst>
            <a:ext uri="{FF2B5EF4-FFF2-40B4-BE49-F238E27FC236}">
              <a16:creationId xmlns:a16="http://schemas.microsoft.com/office/drawing/2014/main" id="{9CCAF672-3121-47C5-8BB8-ADFD5D73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328" name="Picture 5">
          <a:extLst>
            <a:ext uri="{FF2B5EF4-FFF2-40B4-BE49-F238E27FC236}">
              <a16:creationId xmlns:a16="http://schemas.microsoft.com/office/drawing/2014/main" id="{659B77D3-CAF3-4239-8B98-CEE43F87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29" name="Picture 5">
          <a:extLst>
            <a:ext uri="{FF2B5EF4-FFF2-40B4-BE49-F238E27FC236}">
              <a16:creationId xmlns:a16="http://schemas.microsoft.com/office/drawing/2014/main" id="{650BCCE6-DCFD-4571-A14A-0F251202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30" name="Picture 5">
          <a:extLst>
            <a:ext uri="{FF2B5EF4-FFF2-40B4-BE49-F238E27FC236}">
              <a16:creationId xmlns:a16="http://schemas.microsoft.com/office/drawing/2014/main" id="{FEB6C446-21E9-4153-A238-6E866DC97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31" name="Picture 13">
          <a:extLst>
            <a:ext uri="{FF2B5EF4-FFF2-40B4-BE49-F238E27FC236}">
              <a16:creationId xmlns:a16="http://schemas.microsoft.com/office/drawing/2014/main" id="{21C8F7FC-39C9-468C-B82C-281D6982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332" name="Picture 5">
          <a:extLst>
            <a:ext uri="{FF2B5EF4-FFF2-40B4-BE49-F238E27FC236}">
              <a16:creationId xmlns:a16="http://schemas.microsoft.com/office/drawing/2014/main" id="{642126B3-D9C1-469B-BCA8-78329023B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33" name="Picture 5">
          <a:extLst>
            <a:ext uri="{FF2B5EF4-FFF2-40B4-BE49-F238E27FC236}">
              <a16:creationId xmlns:a16="http://schemas.microsoft.com/office/drawing/2014/main" id="{94D45EB5-8933-4ED4-A941-CC98EBCA9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334" name="Picture 5">
          <a:extLst>
            <a:ext uri="{FF2B5EF4-FFF2-40B4-BE49-F238E27FC236}">
              <a16:creationId xmlns:a16="http://schemas.microsoft.com/office/drawing/2014/main" id="{DF03998F-0FE6-4207-BC26-3313D247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35" name="Picture 5">
          <a:extLst>
            <a:ext uri="{FF2B5EF4-FFF2-40B4-BE49-F238E27FC236}">
              <a16:creationId xmlns:a16="http://schemas.microsoft.com/office/drawing/2014/main" id="{EC9D16CD-2FCE-412E-86EA-5376AAF5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36" name="Picture 5">
          <a:extLst>
            <a:ext uri="{FF2B5EF4-FFF2-40B4-BE49-F238E27FC236}">
              <a16:creationId xmlns:a16="http://schemas.microsoft.com/office/drawing/2014/main" id="{0FD40117-2A0B-48FE-84D8-2B4B09378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37" name="Picture 13">
          <a:extLst>
            <a:ext uri="{FF2B5EF4-FFF2-40B4-BE49-F238E27FC236}">
              <a16:creationId xmlns:a16="http://schemas.microsoft.com/office/drawing/2014/main" id="{B075BB09-432E-4ECF-9A8B-AA544C3D6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338" name="Picture 5">
          <a:extLst>
            <a:ext uri="{FF2B5EF4-FFF2-40B4-BE49-F238E27FC236}">
              <a16:creationId xmlns:a16="http://schemas.microsoft.com/office/drawing/2014/main" id="{65A6A035-F45E-45E5-938E-BEDB3EC1C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39" name="Picture 5">
          <a:extLst>
            <a:ext uri="{FF2B5EF4-FFF2-40B4-BE49-F238E27FC236}">
              <a16:creationId xmlns:a16="http://schemas.microsoft.com/office/drawing/2014/main" id="{8D2E496F-E3BE-4082-B56D-BAA98378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40" name="Picture 5">
          <a:extLst>
            <a:ext uri="{FF2B5EF4-FFF2-40B4-BE49-F238E27FC236}">
              <a16:creationId xmlns:a16="http://schemas.microsoft.com/office/drawing/2014/main" id="{9F2F5917-3BA9-4880-91E2-626CC780A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41" name="Picture 5">
          <a:extLst>
            <a:ext uri="{FF2B5EF4-FFF2-40B4-BE49-F238E27FC236}">
              <a16:creationId xmlns:a16="http://schemas.microsoft.com/office/drawing/2014/main" id="{2CD55B19-12BA-4725-8A04-496575F3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42" name="Picture 13">
          <a:extLst>
            <a:ext uri="{FF2B5EF4-FFF2-40B4-BE49-F238E27FC236}">
              <a16:creationId xmlns:a16="http://schemas.microsoft.com/office/drawing/2014/main" id="{084D8229-16D9-4E13-B7F2-97844DE2A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43" name="Picture 5">
          <a:extLst>
            <a:ext uri="{FF2B5EF4-FFF2-40B4-BE49-F238E27FC236}">
              <a16:creationId xmlns:a16="http://schemas.microsoft.com/office/drawing/2014/main" id="{24958A2E-5C7B-43C4-94F7-AE5B58F78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344" name="Picture 5">
          <a:extLst>
            <a:ext uri="{FF2B5EF4-FFF2-40B4-BE49-F238E27FC236}">
              <a16:creationId xmlns:a16="http://schemas.microsoft.com/office/drawing/2014/main" id="{325D8FEE-ABAF-479F-8915-E6F226F6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5647354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345" name="Trapezoid 344">
          <a:extLst>
            <a:ext uri="{FF2B5EF4-FFF2-40B4-BE49-F238E27FC236}">
              <a16:creationId xmlns:a16="http://schemas.microsoft.com/office/drawing/2014/main" id="{50DF331C-2E8E-47FF-A955-EFE9A5E1A173}"/>
            </a:ext>
          </a:extLst>
        </xdr:cNvPr>
        <xdr:cNvSpPr/>
      </xdr:nvSpPr>
      <xdr:spPr>
        <a:xfrm rot="10800000">
          <a:off x="5868334" y="200025"/>
          <a:ext cx="6352241" cy="0"/>
        </a:xfrm>
        <a:prstGeom prst="trapezoid">
          <a:avLst>
            <a:gd name="adj" fmla="val 95270"/>
          </a:avLst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228600</xdr:colOff>
      <xdr:row>30</xdr:row>
      <xdr:rowOff>0</xdr:rowOff>
    </xdr:from>
    <xdr:ext cx="65" cy="172227"/>
    <xdr:sp macro="" textlink="">
      <xdr:nvSpPr>
        <xdr:cNvPr id="346" name="TextBox 64">
          <a:extLst>
            <a:ext uri="{FF2B5EF4-FFF2-40B4-BE49-F238E27FC236}">
              <a16:creationId xmlns:a16="http://schemas.microsoft.com/office/drawing/2014/main" id="{C14F4F5D-67C7-4916-BA5C-17C2675FB88B}"/>
            </a:ext>
          </a:extLst>
        </xdr:cNvPr>
        <xdr:cNvSpPr txBox="1"/>
      </xdr:nvSpPr>
      <xdr:spPr>
        <a:xfrm>
          <a:off x="1181100" y="1807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30</xdr:row>
      <xdr:rowOff>0</xdr:rowOff>
    </xdr:from>
    <xdr:ext cx="65" cy="172227"/>
    <xdr:sp macro="" textlink="">
      <xdr:nvSpPr>
        <xdr:cNvPr id="347" name="TextBox 65">
          <a:extLst>
            <a:ext uri="{FF2B5EF4-FFF2-40B4-BE49-F238E27FC236}">
              <a16:creationId xmlns:a16="http://schemas.microsoft.com/office/drawing/2014/main" id="{E9ED2974-D362-4226-A02D-262C1F36F8CF}"/>
            </a:ext>
          </a:extLst>
        </xdr:cNvPr>
        <xdr:cNvSpPr txBox="1"/>
      </xdr:nvSpPr>
      <xdr:spPr>
        <a:xfrm>
          <a:off x="1181100" y="1807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30</xdr:row>
      <xdr:rowOff>0</xdr:rowOff>
    </xdr:from>
    <xdr:ext cx="65" cy="172227"/>
    <xdr:sp macro="" textlink="">
      <xdr:nvSpPr>
        <xdr:cNvPr id="348" name="TextBox 67">
          <a:extLst>
            <a:ext uri="{FF2B5EF4-FFF2-40B4-BE49-F238E27FC236}">
              <a16:creationId xmlns:a16="http://schemas.microsoft.com/office/drawing/2014/main" id="{B0213601-690A-4ADD-940F-D1FF82A923B1}"/>
            </a:ext>
          </a:extLst>
        </xdr:cNvPr>
        <xdr:cNvSpPr txBox="1"/>
      </xdr:nvSpPr>
      <xdr:spPr>
        <a:xfrm>
          <a:off x="1181100" y="1807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30</xdr:row>
      <xdr:rowOff>0</xdr:rowOff>
    </xdr:from>
    <xdr:ext cx="11495" cy="172227"/>
    <xdr:sp macro="" textlink="">
      <xdr:nvSpPr>
        <xdr:cNvPr id="349" name="TextBox 69">
          <a:extLst>
            <a:ext uri="{FF2B5EF4-FFF2-40B4-BE49-F238E27FC236}">
              <a16:creationId xmlns:a16="http://schemas.microsoft.com/office/drawing/2014/main" id="{4C8A92DD-EF08-45D5-BA69-D920289135BF}"/>
            </a:ext>
          </a:extLst>
        </xdr:cNvPr>
        <xdr:cNvSpPr txBox="1"/>
      </xdr:nvSpPr>
      <xdr:spPr>
        <a:xfrm>
          <a:off x="1190625" y="180784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30</xdr:row>
      <xdr:rowOff>0</xdr:rowOff>
    </xdr:from>
    <xdr:ext cx="11495" cy="172227"/>
    <xdr:sp macro="" textlink="">
      <xdr:nvSpPr>
        <xdr:cNvPr id="350" name="TextBox 70">
          <a:extLst>
            <a:ext uri="{FF2B5EF4-FFF2-40B4-BE49-F238E27FC236}">
              <a16:creationId xmlns:a16="http://schemas.microsoft.com/office/drawing/2014/main" id="{F3F53751-2725-4F7E-A3CF-77F08E77F8CF}"/>
            </a:ext>
          </a:extLst>
        </xdr:cNvPr>
        <xdr:cNvSpPr txBox="1"/>
      </xdr:nvSpPr>
      <xdr:spPr>
        <a:xfrm>
          <a:off x="1190625" y="180784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30</xdr:row>
      <xdr:rowOff>0</xdr:rowOff>
    </xdr:from>
    <xdr:ext cx="11495" cy="172227"/>
    <xdr:sp macro="" textlink="">
      <xdr:nvSpPr>
        <xdr:cNvPr id="351" name="TextBox 71">
          <a:extLst>
            <a:ext uri="{FF2B5EF4-FFF2-40B4-BE49-F238E27FC236}">
              <a16:creationId xmlns:a16="http://schemas.microsoft.com/office/drawing/2014/main" id="{A52797E5-C4B4-4499-B31F-4C3A60C8AEAF}"/>
            </a:ext>
          </a:extLst>
        </xdr:cNvPr>
        <xdr:cNvSpPr txBox="1"/>
      </xdr:nvSpPr>
      <xdr:spPr>
        <a:xfrm>
          <a:off x="1190625" y="180784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30</xdr:row>
      <xdr:rowOff>0</xdr:rowOff>
    </xdr:from>
    <xdr:ext cx="11495" cy="172227"/>
    <xdr:sp macro="" textlink="">
      <xdr:nvSpPr>
        <xdr:cNvPr id="352" name="TextBox 63">
          <a:extLst>
            <a:ext uri="{FF2B5EF4-FFF2-40B4-BE49-F238E27FC236}">
              <a16:creationId xmlns:a16="http://schemas.microsoft.com/office/drawing/2014/main" id="{F460A938-D16F-44E9-BEF2-D77D5A8B1959}"/>
            </a:ext>
          </a:extLst>
        </xdr:cNvPr>
        <xdr:cNvSpPr txBox="1"/>
      </xdr:nvSpPr>
      <xdr:spPr>
        <a:xfrm>
          <a:off x="1190625" y="180784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30</xdr:row>
      <xdr:rowOff>0</xdr:rowOff>
    </xdr:from>
    <xdr:ext cx="65" cy="172227"/>
    <xdr:sp macro="" textlink="">
      <xdr:nvSpPr>
        <xdr:cNvPr id="353" name="TextBox 64">
          <a:extLst>
            <a:ext uri="{FF2B5EF4-FFF2-40B4-BE49-F238E27FC236}">
              <a16:creationId xmlns:a16="http://schemas.microsoft.com/office/drawing/2014/main" id="{F9E9B6B3-5341-4AC4-8C78-2BF056CC7C81}"/>
            </a:ext>
          </a:extLst>
        </xdr:cNvPr>
        <xdr:cNvSpPr txBox="1"/>
      </xdr:nvSpPr>
      <xdr:spPr>
        <a:xfrm>
          <a:off x="1181100" y="1807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152400</xdr:colOff>
      <xdr:row>30</xdr:row>
      <xdr:rowOff>0</xdr:rowOff>
    </xdr:from>
    <xdr:ext cx="555171" cy="258944"/>
    <xdr:sp macro="" textlink="">
      <xdr:nvSpPr>
        <xdr:cNvPr id="354" name="TextBox 66">
          <a:extLst>
            <a:ext uri="{FF2B5EF4-FFF2-40B4-BE49-F238E27FC236}">
              <a16:creationId xmlns:a16="http://schemas.microsoft.com/office/drawing/2014/main" id="{A3EFB3B0-99EC-4486-B5A3-C6ED11C7B775}"/>
            </a:ext>
          </a:extLst>
        </xdr:cNvPr>
        <xdr:cNvSpPr txBox="1"/>
      </xdr:nvSpPr>
      <xdr:spPr>
        <a:xfrm flipV="1">
          <a:off x="6019800" y="18078450"/>
          <a:ext cx="555171" cy="258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7</xdr:col>
      <xdr:colOff>152400</xdr:colOff>
      <xdr:row>30</xdr:row>
      <xdr:rowOff>0</xdr:rowOff>
    </xdr:from>
    <xdr:ext cx="555171" cy="293916"/>
    <xdr:sp macro="" textlink="">
      <xdr:nvSpPr>
        <xdr:cNvPr id="355" name="TextBox 66">
          <a:extLst>
            <a:ext uri="{FF2B5EF4-FFF2-40B4-BE49-F238E27FC236}">
              <a16:creationId xmlns:a16="http://schemas.microsoft.com/office/drawing/2014/main" id="{943DCD0E-58B1-4666-92EB-1DE96A2A3083}"/>
            </a:ext>
          </a:extLst>
        </xdr:cNvPr>
        <xdr:cNvSpPr txBox="1"/>
      </xdr:nvSpPr>
      <xdr:spPr>
        <a:xfrm flipV="1">
          <a:off x="9896475" y="18078450"/>
          <a:ext cx="555171" cy="2939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30</xdr:row>
      <xdr:rowOff>0</xdr:rowOff>
    </xdr:from>
    <xdr:ext cx="65" cy="172227"/>
    <xdr:sp macro="" textlink="">
      <xdr:nvSpPr>
        <xdr:cNvPr id="356" name="TextBox 64">
          <a:extLst>
            <a:ext uri="{FF2B5EF4-FFF2-40B4-BE49-F238E27FC236}">
              <a16:creationId xmlns:a16="http://schemas.microsoft.com/office/drawing/2014/main" id="{4F3EA410-3E1D-421A-B252-542D4D6FEE9A}"/>
            </a:ext>
          </a:extLst>
        </xdr:cNvPr>
        <xdr:cNvSpPr txBox="1"/>
      </xdr:nvSpPr>
      <xdr:spPr>
        <a:xfrm>
          <a:off x="6096000" y="1807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30</xdr:row>
      <xdr:rowOff>0</xdr:rowOff>
    </xdr:from>
    <xdr:ext cx="65" cy="172227"/>
    <xdr:sp macro="" textlink="">
      <xdr:nvSpPr>
        <xdr:cNvPr id="357" name="TextBox 65">
          <a:extLst>
            <a:ext uri="{FF2B5EF4-FFF2-40B4-BE49-F238E27FC236}">
              <a16:creationId xmlns:a16="http://schemas.microsoft.com/office/drawing/2014/main" id="{7BC520D8-F19D-4652-B2E3-82E04CC0DC08}"/>
            </a:ext>
          </a:extLst>
        </xdr:cNvPr>
        <xdr:cNvSpPr txBox="1"/>
      </xdr:nvSpPr>
      <xdr:spPr>
        <a:xfrm>
          <a:off x="6096000" y="1807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30</xdr:row>
      <xdr:rowOff>0</xdr:rowOff>
    </xdr:from>
    <xdr:ext cx="65" cy="172227"/>
    <xdr:sp macro="" textlink="">
      <xdr:nvSpPr>
        <xdr:cNvPr id="358" name="TextBox 67">
          <a:extLst>
            <a:ext uri="{FF2B5EF4-FFF2-40B4-BE49-F238E27FC236}">
              <a16:creationId xmlns:a16="http://schemas.microsoft.com/office/drawing/2014/main" id="{9C2813B9-39AA-4856-BD6E-EBA2DED2F584}"/>
            </a:ext>
          </a:extLst>
        </xdr:cNvPr>
        <xdr:cNvSpPr txBox="1"/>
      </xdr:nvSpPr>
      <xdr:spPr>
        <a:xfrm>
          <a:off x="6096000" y="1807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30</xdr:row>
      <xdr:rowOff>0</xdr:rowOff>
    </xdr:from>
    <xdr:ext cx="11495" cy="172227"/>
    <xdr:sp macro="" textlink="">
      <xdr:nvSpPr>
        <xdr:cNvPr id="359" name="TextBox 69">
          <a:extLst>
            <a:ext uri="{FF2B5EF4-FFF2-40B4-BE49-F238E27FC236}">
              <a16:creationId xmlns:a16="http://schemas.microsoft.com/office/drawing/2014/main" id="{2A72F605-3967-4BCC-825C-026D601BE44E}"/>
            </a:ext>
          </a:extLst>
        </xdr:cNvPr>
        <xdr:cNvSpPr txBox="1"/>
      </xdr:nvSpPr>
      <xdr:spPr>
        <a:xfrm>
          <a:off x="6105525" y="180784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30</xdr:row>
      <xdr:rowOff>0</xdr:rowOff>
    </xdr:from>
    <xdr:ext cx="11495" cy="172227"/>
    <xdr:sp macro="" textlink="">
      <xdr:nvSpPr>
        <xdr:cNvPr id="360" name="TextBox 70">
          <a:extLst>
            <a:ext uri="{FF2B5EF4-FFF2-40B4-BE49-F238E27FC236}">
              <a16:creationId xmlns:a16="http://schemas.microsoft.com/office/drawing/2014/main" id="{42AB2121-A2D8-41F4-A001-266EACD42229}"/>
            </a:ext>
          </a:extLst>
        </xdr:cNvPr>
        <xdr:cNvSpPr txBox="1"/>
      </xdr:nvSpPr>
      <xdr:spPr>
        <a:xfrm>
          <a:off x="6105525" y="180784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30</xdr:row>
      <xdr:rowOff>0</xdr:rowOff>
    </xdr:from>
    <xdr:ext cx="11495" cy="172227"/>
    <xdr:sp macro="" textlink="">
      <xdr:nvSpPr>
        <xdr:cNvPr id="361" name="TextBox 71">
          <a:extLst>
            <a:ext uri="{FF2B5EF4-FFF2-40B4-BE49-F238E27FC236}">
              <a16:creationId xmlns:a16="http://schemas.microsoft.com/office/drawing/2014/main" id="{7DD01829-69BE-4F16-94AC-E394FE88B7DB}"/>
            </a:ext>
          </a:extLst>
        </xdr:cNvPr>
        <xdr:cNvSpPr txBox="1"/>
      </xdr:nvSpPr>
      <xdr:spPr>
        <a:xfrm>
          <a:off x="6105525" y="180784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30</xdr:row>
      <xdr:rowOff>0</xdr:rowOff>
    </xdr:from>
    <xdr:ext cx="11495" cy="172227"/>
    <xdr:sp macro="" textlink="">
      <xdr:nvSpPr>
        <xdr:cNvPr id="362" name="TextBox 63">
          <a:extLst>
            <a:ext uri="{FF2B5EF4-FFF2-40B4-BE49-F238E27FC236}">
              <a16:creationId xmlns:a16="http://schemas.microsoft.com/office/drawing/2014/main" id="{EACDA534-78B3-4A72-9DD9-A9DEF71D0CC2}"/>
            </a:ext>
          </a:extLst>
        </xdr:cNvPr>
        <xdr:cNvSpPr txBox="1"/>
      </xdr:nvSpPr>
      <xdr:spPr>
        <a:xfrm>
          <a:off x="6105525" y="1807845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30</xdr:row>
      <xdr:rowOff>0</xdr:rowOff>
    </xdr:from>
    <xdr:ext cx="65" cy="172227"/>
    <xdr:sp macro="" textlink="">
      <xdr:nvSpPr>
        <xdr:cNvPr id="363" name="TextBox 64">
          <a:extLst>
            <a:ext uri="{FF2B5EF4-FFF2-40B4-BE49-F238E27FC236}">
              <a16:creationId xmlns:a16="http://schemas.microsoft.com/office/drawing/2014/main" id="{7ACE73DD-99D4-4184-BEF1-BEE68191CEC6}"/>
            </a:ext>
          </a:extLst>
        </xdr:cNvPr>
        <xdr:cNvSpPr txBox="1"/>
      </xdr:nvSpPr>
      <xdr:spPr>
        <a:xfrm>
          <a:off x="6096000" y="1807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161925</xdr:colOff>
      <xdr:row>30</xdr:row>
      <xdr:rowOff>0</xdr:rowOff>
    </xdr:from>
    <xdr:ext cx="800100" cy="4082"/>
    <xdr:pic>
      <xdr:nvPicPr>
        <xdr:cNvPr id="364" name="Picture 5">
          <a:extLst>
            <a:ext uri="{FF2B5EF4-FFF2-40B4-BE49-F238E27FC236}">
              <a16:creationId xmlns:a16="http://schemas.microsoft.com/office/drawing/2014/main" id="{BA684CEC-2470-4FDF-93D6-B217D57A5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368445"/>
    <xdr:pic>
      <xdr:nvPicPr>
        <xdr:cNvPr id="365" name="Picture 5">
          <a:extLst>
            <a:ext uri="{FF2B5EF4-FFF2-40B4-BE49-F238E27FC236}">
              <a16:creationId xmlns:a16="http://schemas.microsoft.com/office/drawing/2014/main" id="{9E9BE8B6-9107-420F-8F78-6043180E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368445"/>
    <xdr:pic>
      <xdr:nvPicPr>
        <xdr:cNvPr id="366" name="Picture 5">
          <a:extLst>
            <a:ext uri="{FF2B5EF4-FFF2-40B4-BE49-F238E27FC236}">
              <a16:creationId xmlns:a16="http://schemas.microsoft.com/office/drawing/2014/main" id="{39ADE5F8-D2D4-45C4-B632-94C05192E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28575"/>
    <xdr:pic>
      <xdr:nvPicPr>
        <xdr:cNvPr id="367" name="Picture 19">
          <a:extLst>
            <a:ext uri="{FF2B5EF4-FFF2-40B4-BE49-F238E27FC236}">
              <a16:creationId xmlns:a16="http://schemas.microsoft.com/office/drawing/2014/main" id="{933A61F6-B49C-4A84-A978-27E6DE9F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28575"/>
    <xdr:pic>
      <xdr:nvPicPr>
        <xdr:cNvPr id="368" name="Picture 4">
          <a:extLst>
            <a:ext uri="{FF2B5EF4-FFF2-40B4-BE49-F238E27FC236}">
              <a16:creationId xmlns:a16="http://schemas.microsoft.com/office/drawing/2014/main" id="{9A635FD8-0CD2-41E0-A598-76F37EAD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368445"/>
    <xdr:pic>
      <xdr:nvPicPr>
        <xdr:cNvPr id="369" name="Picture 5">
          <a:extLst>
            <a:ext uri="{FF2B5EF4-FFF2-40B4-BE49-F238E27FC236}">
              <a16:creationId xmlns:a16="http://schemas.microsoft.com/office/drawing/2014/main" id="{E577CAC9-513C-49E9-B8FE-CD6E7318F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368445"/>
    <xdr:pic>
      <xdr:nvPicPr>
        <xdr:cNvPr id="370" name="Picture 5">
          <a:extLst>
            <a:ext uri="{FF2B5EF4-FFF2-40B4-BE49-F238E27FC236}">
              <a16:creationId xmlns:a16="http://schemas.microsoft.com/office/drawing/2014/main" id="{476DF0E7-12F0-4EDD-8483-5B71FEEC5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19050"/>
    <xdr:pic>
      <xdr:nvPicPr>
        <xdr:cNvPr id="371" name="Picture 24">
          <a:extLst>
            <a:ext uri="{FF2B5EF4-FFF2-40B4-BE49-F238E27FC236}">
              <a16:creationId xmlns:a16="http://schemas.microsoft.com/office/drawing/2014/main" id="{BC9E9D02-8C53-4FFE-B43A-711290419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19050"/>
    <xdr:pic>
      <xdr:nvPicPr>
        <xdr:cNvPr id="372" name="Picture 5">
          <a:extLst>
            <a:ext uri="{FF2B5EF4-FFF2-40B4-BE49-F238E27FC236}">
              <a16:creationId xmlns:a16="http://schemas.microsoft.com/office/drawing/2014/main" id="{2CFFF2DA-0A30-4B76-92A8-D06D64DF7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104775"/>
    <xdr:pic>
      <xdr:nvPicPr>
        <xdr:cNvPr id="373" name="Picture 5">
          <a:extLst>
            <a:ext uri="{FF2B5EF4-FFF2-40B4-BE49-F238E27FC236}">
              <a16:creationId xmlns:a16="http://schemas.microsoft.com/office/drawing/2014/main" id="{5A2F13DB-FD25-4727-A145-528EF350B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368445"/>
    <xdr:pic>
      <xdr:nvPicPr>
        <xdr:cNvPr id="374" name="Picture 5">
          <a:extLst>
            <a:ext uri="{FF2B5EF4-FFF2-40B4-BE49-F238E27FC236}">
              <a16:creationId xmlns:a16="http://schemas.microsoft.com/office/drawing/2014/main" id="{ABEEA611-90A6-4711-A999-C7E7165F9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368445"/>
    <xdr:pic>
      <xdr:nvPicPr>
        <xdr:cNvPr id="375" name="Picture 5">
          <a:extLst>
            <a:ext uri="{FF2B5EF4-FFF2-40B4-BE49-F238E27FC236}">
              <a16:creationId xmlns:a16="http://schemas.microsoft.com/office/drawing/2014/main" id="{CF607537-7F2F-4C3C-B52E-0FF8A4C5F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376" name="Picture 5">
          <a:extLst>
            <a:ext uri="{FF2B5EF4-FFF2-40B4-BE49-F238E27FC236}">
              <a16:creationId xmlns:a16="http://schemas.microsoft.com/office/drawing/2014/main" id="{F51D0498-0945-4202-A6CD-04F08AD9D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377" name="Picture 13">
          <a:extLst>
            <a:ext uri="{FF2B5EF4-FFF2-40B4-BE49-F238E27FC236}">
              <a16:creationId xmlns:a16="http://schemas.microsoft.com/office/drawing/2014/main" id="{40C48D45-2918-4513-B8D7-51FEB6A8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378" name="Picture 5">
          <a:extLst>
            <a:ext uri="{FF2B5EF4-FFF2-40B4-BE49-F238E27FC236}">
              <a16:creationId xmlns:a16="http://schemas.microsoft.com/office/drawing/2014/main" id="{FE6F6304-47C7-4F6C-9E1D-79DB5143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379" name="Picture 5">
          <a:extLst>
            <a:ext uri="{FF2B5EF4-FFF2-40B4-BE49-F238E27FC236}">
              <a16:creationId xmlns:a16="http://schemas.microsoft.com/office/drawing/2014/main" id="{0A55E27B-41C9-47B9-9157-32579F9B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380" name="Picture 5">
          <a:extLst>
            <a:ext uri="{FF2B5EF4-FFF2-40B4-BE49-F238E27FC236}">
              <a16:creationId xmlns:a16="http://schemas.microsoft.com/office/drawing/2014/main" id="{329C59CD-5439-4B17-BFB2-B107F81F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381" name="Picture 5">
          <a:extLst>
            <a:ext uri="{FF2B5EF4-FFF2-40B4-BE49-F238E27FC236}">
              <a16:creationId xmlns:a16="http://schemas.microsoft.com/office/drawing/2014/main" id="{E7DE4BC5-6A84-4635-B3D2-3916B270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382" name="Picture 5">
          <a:extLst>
            <a:ext uri="{FF2B5EF4-FFF2-40B4-BE49-F238E27FC236}">
              <a16:creationId xmlns:a16="http://schemas.microsoft.com/office/drawing/2014/main" id="{19E869C1-2382-465E-A37F-5903B1646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383" name="Picture 13">
          <a:extLst>
            <a:ext uri="{FF2B5EF4-FFF2-40B4-BE49-F238E27FC236}">
              <a16:creationId xmlns:a16="http://schemas.microsoft.com/office/drawing/2014/main" id="{A4F374B2-167F-432E-8D1D-6F00492DF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384" name="Picture 5">
          <a:extLst>
            <a:ext uri="{FF2B5EF4-FFF2-40B4-BE49-F238E27FC236}">
              <a16:creationId xmlns:a16="http://schemas.microsoft.com/office/drawing/2014/main" id="{C84CBEA8-AE60-4343-9E44-37D443773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385" name="Picture 5">
          <a:extLst>
            <a:ext uri="{FF2B5EF4-FFF2-40B4-BE49-F238E27FC236}">
              <a16:creationId xmlns:a16="http://schemas.microsoft.com/office/drawing/2014/main" id="{1DF2C54E-6C7C-4449-A0B8-0725E480C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386" name="Picture 5">
          <a:extLst>
            <a:ext uri="{FF2B5EF4-FFF2-40B4-BE49-F238E27FC236}">
              <a16:creationId xmlns:a16="http://schemas.microsoft.com/office/drawing/2014/main" id="{DDA59856-92EE-401A-BE82-B58521B5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387" name="Picture 5">
          <a:extLst>
            <a:ext uri="{FF2B5EF4-FFF2-40B4-BE49-F238E27FC236}">
              <a16:creationId xmlns:a16="http://schemas.microsoft.com/office/drawing/2014/main" id="{570BF847-60B6-400C-A480-C6741750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388" name="Picture 5">
          <a:extLst>
            <a:ext uri="{FF2B5EF4-FFF2-40B4-BE49-F238E27FC236}">
              <a16:creationId xmlns:a16="http://schemas.microsoft.com/office/drawing/2014/main" id="{1A4544A3-9232-499B-BFA8-2B7D6059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389" name="Picture 13">
          <a:extLst>
            <a:ext uri="{FF2B5EF4-FFF2-40B4-BE49-F238E27FC236}">
              <a16:creationId xmlns:a16="http://schemas.microsoft.com/office/drawing/2014/main" id="{25435C85-FE1C-4A9C-B282-47B200B4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390" name="Picture 5">
          <a:extLst>
            <a:ext uri="{FF2B5EF4-FFF2-40B4-BE49-F238E27FC236}">
              <a16:creationId xmlns:a16="http://schemas.microsoft.com/office/drawing/2014/main" id="{D5B45BC7-C8C7-47D1-B975-3ADD27E77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391" name="Picture 5">
          <a:extLst>
            <a:ext uri="{FF2B5EF4-FFF2-40B4-BE49-F238E27FC236}">
              <a16:creationId xmlns:a16="http://schemas.microsoft.com/office/drawing/2014/main" id="{D35E57D8-94F7-4C2A-B5C5-C1D0D8608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392" name="Picture 5">
          <a:extLst>
            <a:ext uri="{FF2B5EF4-FFF2-40B4-BE49-F238E27FC236}">
              <a16:creationId xmlns:a16="http://schemas.microsoft.com/office/drawing/2014/main" id="{A2A11D82-0243-4AB5-86A2-EDDE2648D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393" name="Picture 5">
          <a:extLst>
            <a:ext uri="{FF2B5EF4-FFF2-40B4-BE49-F238E27FC236}">
              <a16:creationId xmlns:a16="http://schemas.microsoft.com/office/drawing/2014/main" id="{F364EEDC-813F-42F8-B307-9F057E13D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394" name="Picture 5">
          <a:extLst>
            <a:ext uri="{FF2B5EF4-FFF2-40B4-BE49-F238E27FC236}">
              <a16:creationId xmlns:a16="http://schemas.microsoft.com/office/drawing/2014/main" id="{EB0F6ACF-E670-4226-A682-329C50FC0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395" name="Picture 13">
          <a:extLst>
            <a:ext uri="{FF2B5EF4-FFF2-40B4-BE49-F238E27FC236}">
              <a16:creationId xmlns:a16="http://schemas.microsoft.com/office/drawing/2014/main" id="{D3598B9D-E8CD-4E4D-9ED7-6504054AD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396" name="Picture 5">
          <a:extLst>
            <a:ext uri="{FF2B5EF4-FFF2-40B4-BE49-F238E27FC236}">
              <a16:creationId xmlns:a16="http://schemas.microsoft.com/office/drawing/2014/main" id="{2CB144DD-42CC-433B-A1A3-38C80EA97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397" name="Picture 5">
          <a:extLst>
            <a:ext uri="{FF2B5EF4-FFF2-40B4-BE49-F238E27FC236}">
              <a16:creationId xmlns:a16="http://schemas.microsoft.com/office/drawing/2014/main" id="{2E302ECD-7FFF-44CD-8811-1505C23C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398" name="Picture 5">
          <a:extLst>
            <a:ext uri="{FF2B5EF4-FFF2-40B4-BE49-F238E27FC236}">
              <a16:creationId xmlns:a16="http://schemas.microsoft.com/office/drawing/2014/main" id="{CD92F9F2-902D-448E-B91D-6BE591E7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399" name="Picture 5">
          <a:extLst>
            <a:ext uri="{FF2B5EF4-FFF2-40B4-BE49-F238E27FC236}">
              <a16:creationId xmlns:a16="http://schemas.microsoft.com/office/drawing/2014/main" id="{2E8FE68F-CA6E-4BF8-A6C7-BA8902085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00" name="Picture 5">
          <a:extLst>
            <a:ext uri="{FF2B5EF4-FFF2-40B4-BE49-F238E27FC236}">
              <a16:creationId xmlns:a16="http://schemas.microsoft.com/office/drawing/2014/main" id="{00AC3773-CB06-4E19-912A-1A5951433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01" name="Picture 13">
          <a:extLst>
            <a:ext uri="{FF2B5EF4-FFF2-40B4-BE49-F238E27FC236}">
              <a16:creationId xmlns:a16="http://schemas.microsoft.com/office/drawing/2014/main" id="{5EB134DE-7E25-4C73-9AB9-AFF7614E7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402" name="Picture 5">
          <a:extLst>
            <a:ext uri="{FF2B5EF4-FFF2-40B4-BE49-F238E27FC236}">
              <a16:creationId xmlns:a16="http://schemas.microsoft.com/office/drawing/2014/main" id="{4254ABEC-D1E7-47E4-BA17-07FC0E0B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03" name="Picture 5">
          <a:extLst>
            <a:ext uri="{FF2B5EF4-FFF2-40B4-BE49-F238E27FC236}">
              <a16:creationId xmlns:a16="http://schemas.microsoft.com/office/drawing/2014/main" id="{06DBE7D1-CA2F-4C8C-9BE1-0A612B6C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404" name="Picture 5">
          <a:extLst>
            <a:ext uri="{FF2B5EF4-FFF2-40B4-BE49-F238E27FC236}">
              <a16:creationId xmlns:a16="http://schemas.microsoft.com/office/drawing/2014/main" id="{795531F6-049D-4C18-9175-820CD5B9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05" name="Picture 5">
          <a:extLst>
            <a:ext uri="{FF2B5EF4-FFF2-40B4-BE49-F238E27FC236}">
              <a16:creationId xmlns:a16="http://schemas.microsoft.com/office/drawing/2014/main" id="{ACE1B714-C1DF-42CA-BF51-A27BD1AB9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06" name="Picture 5">
          <a:extLst>
            <a:ext uri="{FF2B5EF4-FFF2-40B4-BE49-F238E27FC236}">
              <a16:creationId xmlns:a16="http://schemas.microsoft.com/office/drawing/2014/main" id="{A77D2ADA-25C6-4308-99F3-AA7117185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07" name="Picture 13">
          <a:extLst>
            <a:ext uri="{FF2B5EF4-FFF2-40B4-BE49-F238E27FC236}">
              <a16:creationId xmlns:a16="http://schemas.microsoft.com/office/drawing/2014/main" id="{E0CD4DCE-B566-4796-AAD3-1B6D9A1B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408" name="Picture 5">
          <a:extLst>
            <a:ext uri="{FF2B5EF4-FFF2-40B4-BE49-F238E27FC236}">
              <a16:creationId xmlns:a16="http://schemas.microsoft.com/office/drawing/2014/main" id="{FFF53F47-3268-4317-B1D9-853A49439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09" name="Picture 5">
          <a:extLst>
            <a:ext uri="{FF2B5EF4-FFF2-40B4-BE49-F238E27FC236}">
              <a16:creationId xmlns:a16="http://schemas.microsoft.com/office/drawing/2014/main" id="{E7570B33-EFB8-4EBA-95D0-43840C50C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410" name="Picture 5">
          <a:extLst>
            <a:ext uri="{FF2B5EF4-FFF2-40B4-BE49-F238E27FC236}">
              <a16:creationId xmlns:a16="http://schemas.microsoft.com/office/drawing/2014/main" id="{F5164261-5522-490A-8DC8-6CB538B6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11" name="Picture 5">
          <a:extLst>
            <a:ext uri="{FF2B5EF4-FFF2-40B4-BE49-F238E27FC236}">
              <a16:creationId xmlns:a16="http://schemas.microsoft.com/office/drawing/2014/main" id="{CBD4E08F-6E10-44A1-9C75-F448CC02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12" name="Picture 5">
          <a:extLst>
            <a:ext uri="{FF2B5EF4-FFF2-40B4-BE49-F238E27FC236}">
              <a16:creationId xmlns:a16="http://schemas.microsoft.com/office/drawing/2014/main" id="{DDE0CE4B-3C7E-4D6B-9091-8E4D83F65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13" name="Picture 13">
          <a:extLst>
            <a:ext uri="{FF2B5EF4-FFF2-40B4-BE49-F238E27FC236}">
              <a16:creationId xmlns:a16="http://schemas.microsoft.com/office/drawing/2014/main" id="{33339399-C35F-4B5D-982E-6FD81B34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414" name="Picture 5">
          <a:extLst>
            <a:ext uri="{FF2B5EF4-FFF2-40B4-BE49-F238E27FC236}">
              <a16:creationId xmlns:a16="http://schemas.microsoft.com/office/drawing/2014/main" id="{818D2282-F424-4F17-B896-AD9630A6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15" name="Picture 5">
          <a:extLst>
            <a:ext uri="{FF2B5EF4-FFF2-40B4-BE49-F238E27FC236}">
              <a16:creationId xmlns:a16="http://schemas.microsoft.com/office/drawing/2014/main" id="{B66216A0-D623-4C6D-A150-5FFC3D50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416" name="Picture 5">
          <a:extLst>
            <a:ext uri="{FF2B5EF4-FFF2-40B4-BE49-F238E27FC236}">
              <a16:creationId xmlns:a16="http://schemas.microsoft.com/office/drawing/2014/main" id="{BD6E854A-45D4-4884-B867-6E505C13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17" name="Picture 5">
          <a:extLst>
            <a:ext uri="{FF2B5EF4-FFF2-40B4-BE49-F238E27FC236}">
              <a16:creationId xmlns:a16="http://schemas.microsoft.com/office/drawing/2014/main" id="{3367C03D-6703-4FA4-AAA7-FE7BFDAC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18" name="Picture 5">
          <a:extLst>
            <a:ext uri="{FF2B5EF4-FFF2-40B4-BE49-F238E27FC236}">
              <a16:creationId xmlns:a16="http://schemas.microsoft.com/office/drawing/2014/main" id="{4B3CF09D-1057-464E-8240-0C8F1DF93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19" name="Picture 13">
          <a:extLst>
            <a:ext uri="{FF2B5EF4-FFF2-40B4-BE49-F238E27FC236}">
              <a16:creationId xmlns:a16="http://schemas.microsoft.com/office/drawing/2014/main" id="{15342786-0B25-4A55-A77C-BAD580B7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420" name="Picture 5">
          <a:extLst>
            <a:ext uri="{FF2B5EF4-FFF2-40B4-BE49-F238E27FC236}">
              <a16:creationId xmlns:a16="http://schemas.microsoft.com/office/drawing/2014/main" id="{2F2E1BB6-1F32-4E41-8032-99B28C441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21" name="Picture 5">
          <a:extLst>
            <a:ext uri="{FF2B5EF4-FFF2-40B4-BE49-F238E27FC236}">
              <a16:creationId xmlns:a16="http://schemas.microsoft.com/office/drawing/2014/main" id="{AD9A2229-9832-46B5-901B-CE45D2EC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422" name="Picture 5">
          <a:extLst>
            <a:ext uri="{FF2B5EF4-FFF2-40B4-BE49-F238E27FC236}">
              <a16:creationId xmlns:a16="http://schemas.microsoft.com/office/drawing/2014/main" id="{D98990E4-FB84-4905-9A07-AA9E90EE8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23" name="Picture 5">
          <a:extLst>
            <a:ext uri="{FF2B5EF4-FFF2-40B4-BE49-F238E27FC236}">
              <a16:creationId xmlns:a16="http://schemas.microsoft.com/office/drawing/2014/main" id="{576168A4-D006-486F-A82B-944A0611E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24" name="Picture 5">
          <a:extLst>
            <a:ext uri="{FF2B5EF4-FFF2-40B4-BE49-F238E27FC236}">
              <a16:creationId xmlns:a16="http://schemas.microsoft.com/office/drawing/2014/main" id="{0EED264F-4591-4D8E-9731-F1945202E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25" name="Picture 13">
          <a:extLst>
            <a:ext uri="{FF2B5EF4-FFF2-40B4-BE49-F238E27FC236}">
              <a16:creationId xmlns:a16="http://schemas.microsoft.com/office/drawing/2014/main" id="{CAD93789-A823-4E04-B9BE-9E8936CE0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426" name="Picture 5">
          <a:extLst>
            <a:ext uri="{FF2B5EF4-FFF2-40B4-BE49-F238E27FC236}">
              <a16:creationId xmlns:a16="http://schemas.microsoft.com/office/drawing/2014/main" id="{445C7474-5375-4DE4-890E-69693C2A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27" name="Picture 5">
          <a:extLst>
            <a:ext uri="{FF2B5EF4-FFF2-40B4-BE49-F238E27FC236}">
              <a16:creationId xmlns:a16="http://schemas.microsoft.com/office/drawing/2014/main" id="{B6A461C0-125D-428C-B71A-CA010FF0B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428" name="Picture 5">
          <a:extLst>
            <a:ext uri="{FF2B5EF4-FFF2-40B4-BE49-F238E27FC236}">
              <a16:creationId xmlns:a16="http://schemas.microsoft.com/office/drawing/2014/main" id="{0217C2E7-5654-4072-BEC6-B56CBB54E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29" name="Picture 5">
          <a:extLst>
            <a:ext uri="{FF2B5EF4-FFF2-40B4-BE49-F238E27FC236}">
              <a16:creationId xmlns:a16="http://schemas.microsoft.com/office/drawing/2014/main" id="{A5E34935-99A9-4598-A8A6-14464300F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30" name="Picture 5">
          <a:extLst>
            <a:ext uri="{FF2B5EF4-FFF2-40B4-BE49-F238E27FC236}">
              <a16:creationId xmlns:a16="http://schemas.microsoft.com/office/drawing/2014/main" id="{039A6E7C-E5C7-4F44-81C1-3861E4EDB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31" name="Picture 13">
          <a:extLst>
            <a:ext uri="{FF2B5EF4-FFF2-40B4-BE49-F238E27FC236}">
              <a16:creationId xmlns:a16="http://schemas.microsoft.com/office/drawing/2014/main" id="{0E40E35C-6387-471D-86C4-C196BF46F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432" name="Picture 5">
          <a:extLst>
            <a:ext uri="{FF2B5EF4-FFF2-40B4-BE49-F238E27FC236}">
              <a16:creationId xmlns:a16="http://schemas.microsoft.com/office/drawing/2014/main" id="{01D8F968-1CF7-41B1-970E-3CB5D2B1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33" name="Picture 5">
          <a:extLst>
            <a:ext uri="{FF2B5EF4-FFF2-40B4-BE49-F238E27FC236}">
              <a16:creationId xmlns:a16="http://schemas.microsoft.com/office/drawing/2014/main" id="{FCC6D989-637A-4915-9FB1-7F8B83FB2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434" name="Picture 5">
          <a:extLst>
            <a:ext uri="{FF2B5EF4-FFF2-40B4-BE49-F238E27FC236}">
              <a16:creationId xmlns:a16="http://schemas.microsoft.com/office/drawing/2014/main" id="{A7297C13-549E-4941-8287-A304430A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35" name="Picture 5">
          <a:extLst>
            <a:ext uri="{FF2B5EF4-FFF2-40B4-BE49-F238E27FC236}">
              <a16:creationId xmlns:a16="http://schemas.microsoft.com/office/drawing/2014/main" id="{4952B4D8-0485-4301-872E-BA9A69810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36" name="Picture 5">
          <a:extLst>
            <a:ext uri="{FF2B5EF4-FFF2-40B4-BE49-F238E27FC236}">
              <a16:creationId xmlns:a16="http://schemas.microsoft.com/office/drawing/2014/main" id="{D9A05AC7-9730-406A-90D3-351815A5B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37" name="Picture 13">
          <a:extLst>
            <a:ext uri="{FF2B5EF4-FFF2-40B4-BE49-F238E27FC236}">
              <a16:creationId xmlns:a16="http://schemas.microsoft.com/office/drawing/2014/main" id="{BB7D932A-E1EA-44B1-8A78-BCA2BAFE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438" name="Picture 5">
          <a:extLst>
            <a:ext uri="{FF2B5EF4-FFF2-40B4-BE49-F238E27FC236}">
              <a16:creationId xmlns:a16="http://schemas.microsoft.com/office/drawing/2014/main" id="{F66B24D3-50E6-412E-AC8F-4F1F2CFC4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39" name="Picture 5">
          <a:extLst>
            <a:ext uri="{FF2B5EF4-FFF2-40B4-BE49-F238E27FC236}">
              <a16:creationId xmlns:a16="http://schemas.microsoft.com/office/drawing/2014/main" id="{1D36DF75-4649-41D7-92F5-15A5E600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440" name="Picture 5">
          <a:extLst>
            <a:ext uri="{FF2B5EF4-FFF2-40B4-BE49-F238E27FC236}">
              <a16:creationId xmlns:a16="http://schemas.microsoft.com/office/drawing/2014/main" id="{76C9E552-DC17-4055-A8AA-77E33F92E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41" name="Picture 5">
          <a:extLst>
            <a:ext uri="{FF2B5EF4-FFF2-40B4-BE49-F238E27FC236}">
              <a16:creationId xmlns:a16="http://schemas.microsoft.com/office/drawing/2014/main" id="{8F8A3D01-4CA8-495E-A00B-132E1BF27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42" name="Picture 5">
          <a:extLst>
            <a:ext uri="{FF2B5EF4-FFF2-40B4-BE49-F238E27FC236}">
              <a16:creationId xmlns:a16="http://schemas.microsoft.com/office/drawing/2014/main" id="{6AC50BA1-1E11-4108-A29C-7A4C9B37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43" name="Picture 13">
          <a:extLst>
            <a:ext uri="{FF2B5EF4-FFF2-40B4-BE49-F238E27FC236}">
              <a16:creationId xmlns:a16="http://schemas.microsoft.com/office/drawing/2014/main" id="{1D67C73E-06EC-4FA6-92A8-EE7B721B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444" name="Picture 5">
          <a:extLst>
            <a:ext uri="{FF2B5EF4-FFF2-40B4-BE49-F238E27FC236}">
              <a16:creationId xmlns:a16="http://schemas.microsoft.com/office/drawing/2014/main" id="{3E158125-586A-4923-83D4-36F16DD83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45" name="Picture 5">
          <a:extLst>
            <a:ext uri="{FF2B5EF4-FFF2-40B4-BE49-F238E27FC236}">
              <a16:creationId xmlns:a16="http://schemas.microsoft.com/office/drawing/2014/main" id="{EDF4B038-580A-47B4-868F-253F41816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446" name="Picture 5">
          <a:extLst>
            <a:ext uri="{FF2B5EF4-FFF2-40B4-BE49-F238E27FC236}">
              <a16:creationId xmlns:a16="http://schemas.microsoft.com/office/drawing/2014/main" id="{5D834F23-8703-4C28-AB58-40ED9FB0E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47" name="Picture 5">
          <a:extLst>
            <a:ext uri="{FF2B5EF4-FFF2-40B4-BE49-F238E27FC236}">
              <a16:creationId xmlns:a16="http://schemas.microsoft.com/office/drawing/2014/main" id="{98D06952-E4C9-4AB0-9A4B-560E20501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48" name="Picture 5">
          <a:extLst>
            <a:ext uri="{FF2B5EF4-FFF2-40B4-BE49-F238E27FC236}">
              <a16:creationId xmlns:a16="http://schemas.microsoft.com/office/drawing/2014/main" id="{054EC0EA-0E30-40DC-9CC9-D853BF44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49" name="Picture 13">
          <a:extLst>
            <a:ext uri="{FF2B5EF4-FFF2-40B4-BE49-F238E27FC236}">
              <a16:creationId xmlns:a16="http://schemas.microsoft.com/office/drawing/2014/main" id="{FFF86ABE-89D6-476B-9480-7C5D9DBA2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30</xdr:row>
      <xdr:rowOff>0</xdr:rowOff>
    </xdr:from>
    <xdr:ext cx="800100" cy="4082"/>
    <xdr:pic>
      <xdr:nvPicPr>
        <xdr:cNvPr id="450" name="Picture 5">
          <a:extLst>
            <a:ext uri="{FF2B5EF4-FFF2-40B4-BE49-F238E27FC236}">
              <a16:creationId xmlns:a16="http://schemas.microsoft.com/office/drawing/2014/main" id="{76FEECF7-ED73-4016-AB97-78BC1B75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0784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51" name="Picture 5">
          <a:extLst>
            <a:ext uri="{FF2B5EF4-FFF2-40B4-BE49-F238E27FC236}">
              <a16:creationId xmlns:a16="http://schemas.microsoft.com/office/drawing/2014/main" id="{2A84D1C8-286B-47B2-8073-BB109B15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52" name="Picture 5">
          <a:extLst>
            <a:ext uri="{FF2B5EF4-FFF2-40B4-BE49-F238E27FC236}">
              <a16:creationId xmlns:a16="http://schemas.microsoft.com/office/drawing/2014/main" id="{F9EC3623-EDE0-4440-BD06-E6A689DB5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53" name="Picture 5">
          <a:extLst>
            <a:ext uri="{FF2B5EF4-FFF2-40B4-BE49-F238E27FC236}">
              <a16:creationId xmlns:a16="http://schemas.microsoft.com/office/drawing/2014/main" id="{12BE127A-060B-4ADE-A42D-498A85F92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54" name="Picture 13">
          <a:extLst>
            <a:ext uri="{FF2B5EF4-FFF2-40B4-BE49-F238E27FC236}">
              <a16:creationId xmlns:a16="http://schemas.microsoft.com/office/drawing/2014/main" id="{0C668A90-9C6E-4CA3-8747-A3D2CC78D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55" name="Picture 5">
          <a:extLst>
            <a:ext uri="{FF2B5EF4-FFF2-40B4-BE49-F238E27FC236}">
              <a16:creationId xmlns:a16="http://schemas.microsoft.com/office/drawing/2014/main" id="{7AFBDF3D-14E3-433A-9D0A-8B4F2C70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30</xdr:row>
      <xdr:rowOff>0</xdr:rowOff>
    </xdr:from>
    <xdr:ext cx="0" cy="4082"/>
    <xdr:pic>
      <xdr:nvPicPr>
        <xdr:cNvPr id="456" name="Picture 5">
          <a:extLst>
            <a:ext uri="{FF2B5EF4-FFF2-40B4-BE49-F238E27FC236}">
              <a16:creationId xmlns:a16="http://schemas.microsoft.com/office/drawing/2014/main" id="{D7653C5E-3124-44C0-B87A-D13899EC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80784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5647354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457" name="Trapezoid 456">
          <a:extLst>
            <a:ext uri="{FF2B5EF4-FFF2-40B4-BE49-F238E27FC236}">
              <a16:creationId xmlns:a16="http://schemas.microsoft.com/office/drawing/2014/main" id="{9014323A-F3D7-45CC-95CE-592D9B765839}"/>
            </a:ext>
          </a:extLst>
        </xdr:cNvPr>
        <xdr:cNvSpPr/>
      </xdr:nvSpPr>
      <xdr:spPr>
        <a:xfrm rot="10800000">
          <a:off x="5868334" y="200025"/>
          <a:ext cx="6352241" cy="0"/>
        </a:xfrm>
        <a:prstGeom prst="trapezoid">
          <a:avLst>
            <a:gd name="adj" fmla="val 95270"/>
          </a:avLst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9</xdr:col>
      <xdr:colOff>0</xdr:colOff>
      <xdr:row>30</xdr:row>
      <xdr:rowOff>0</xdr:rowOff>
    </xdr:from>
    <xdr:ext cx="555171" cy="293916"/>
    <xdr:sp macro="" textlink="">
      <xdr:nvSpPr>
        <xdr:cNvPr id="458" name="TextBox 66">
          <a:extLst>
            <a:ext uri="{FF2B5EF4-FFF2-40B4-BE49-F238E27FC236}">
              <a16:creationId xmlns:a16="http://schemas.microsoft.com/office/drawing/2014/main" id="{980E365B-6B84-4F4B-8442-11404EB96CC6}"/>
            </a:ext>
          </a:extLst>
        </xdr:cNvPr>
        <xdr:cNvSpPr txBox="1"/>
      </xdr:nvSpPr>
      <xdr:spPr>
        <a:xfrm flipV="1">
          <a:off x="11344275" y="18078450"/>
          <a:ext cx="555171" cy="2939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twoCellAnchor>
    <xdr:from>
      <xdr:col>2</xdr:col>
      <xdr:colOff>5647354</xdr:colOff>
      <xdr:row>1</xdr:row>
      <xdr:rowOff>0</xdr:rowOff>
    </xdr:from>
    <xdr:to>
      <xdr:col>9</xdr:col>
      <xdr:colOff>0</xdr:colOff>
      <xdr:row>1</xdr:row>
      <xdr:rowOff>0</xdr:rowOff>
    </xdr:to>
    <xdr:sp macro="" textlink="">
      <xdr:nvSpPr>
        <xdr:cNvPr id="461" name="Trapezoid 460">
          <a:extLst>
            <a:ext uri="{FF2B5EF4-FFF2-40B4-BE49-F238E27FC236}">
              <a16:creationId xmlns:a16="http://schemas.microsoft.com/office/drawing/2014/main" id="{4A7D2F8B-246A-4C4B-887E-3AB576515EF0}"/>
            </a:ext>
          </a:extLst>
        </xdr:cNvPr>
        <xdr:cNvSpPr/>
      </xdr:nvSpPr>
      <xdr:spPr>
        <a:xfrm rot="10800000">
          <a:off x="5868334" y="200025"/>
          <a:ext cx="5475941" cy="0"/>
        </a:xfrm>
        <a:prstGeom prst="trapezoid">
          <a:avLst>
            <a:gd name="adj" fmla="val 95270"/>
          </a:avLst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228600</xdr:colOff>
      <xdr:row>19</xdr:row>
      <xdr:rowOff>0</xdr:rowOff>
    </xdr:from>
    <xdr:ext cx="65" cy="172227"/>
    <xdr:sp macro="" textlink="">
      <xdr:nvSpPr>
        <xdr:cNvPr id="462" name="TextBox 64">
          <a:extLst>
            <a:ext uri="{FF2B5EF4-FFF2-40B4-BE49-F238E27FC236}">
              <a16:creationId xmlns:a16="http://schemas.microsoft.com/office/drawing/2014/main" id="{59930145-9649-4212-BFC2-0A88C3C9D2C2}"/>
            </a:ext>
          </a:extLst>
        </xdr:cNvPr>
        <xdr:cNvSpPr txBox="1"/>
      </xdr:nvSpPr>
      <xdr:spPr>
        <a:xfrm>
          <a:off x="11811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19</xdr:row>
      <xdr:rowOff>0</xdr:rowOff>
    </xdr:from>
    <xdr:ext cx="65" cy="172227"/>
    <xdr:sp macro="" textlink="">
      <xdr:nvSpPr>
        <xdr:cNvPr id="463" name="TextBox 65">
          <a:extLst>
            <a:ext uri="{FF2B5EF4-FFF2-40B4-BE49-F238E27FC236}">
              <a16:creationId xmlns:a16="http://schemas.microsoft.com/office/drawing/2014/main" id="{75D481A1-C79B-4FD6-81EC-CDE9B48E5F84}"/>
            </a:ext>
          </a:extLst>
        </xdr:cNvPr>
        <xdr:cNvSpPr txBox="1"/>
      </xdr:nvSpPr>
      <xdr:spPr>
        <a:xfrm>
          <a:off x="11811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19</xdr:row>
      <xdr:rowOff>0</xdr:rowOff>
    </xdr:from>
    <xdr:ext cx="65" cy="172227"/>
    <xdr:sp macro="" textlink="">
      <xdr:nvSpPr>
        <xdr:cNvPr id="464" name="TextBox 67">
          <a:extLst>
            <a:ext uri="{FF2B5EF4-FFF2-40B4-BE49-F238E27FC236}">
              <a16:creationId xmlns:a16="http://schemas.microsoft.com/office/drawing/2014/main" id="{F0D73706-7147-4BF6-A112-A658B45151F5}"/>
            </a:ext>
          </a:extLst>
        </xdr:cNvPr>
        <xdr:cNvSpPr txBox="1"/>
      </xdr:nvSpPr>
      <xdr:spPr>
        <a:xfrm>
          <a:off x="11811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19</xdr:row>
      <xdr:rowOff>0</xdr:rowOff>
    </xdr:from>
    <xdr:ext cx="11495" cy="172227"/>
    <xdr:sp macro="" textlink="">
      <xdr:nvSpPr>
        <xdr:cNvPr id="465" name="TextBox 69">
          <a:extLst>
            <a:ext uri="{FF2B5EF4-FFF2-40B4-BE49-F238E27FC236}">
              <a16:creationId xmlns:a16="http://schemas.microsoft.com/office/drawing/2014/main" id="{AC3C7DBF-FEA4-4550-85AA-DA2B667A907F}"/>
            </a:ext>
          </a:extLst>
        </xdr:cNvPr>
        <xdr:cNvSpPr txBox="1"/>
      </xdr:nvSpPr>
      <xdr:spPr>
        <a:xfrm>
          <a:off x="11906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19</xdr:row>
      <xdr:rowOff>0</xdr:rowOff>
    </xdr:from>
    <xdr:ext cx="11495" cy="172227"/>
    <xdr:sp macro="" textlink="">
      <xdr:nvSpPr>
        <xdr:cNvPr id="466" name="TextBox 70">
          <a:extLst>
            <a:ext uri="{FF2B5EF4-FFF2-40B4-BE49-F238E27FC236}">
              <a16:creationId xmlns:a16="http://schemas.microsoft.com/office/drawing/2014/main" id="{3639ECE8-E91B-4BEC-B5AA-0AE5A31E6261}"/>
            </a:ext>
          </a:extLst>
        </xdr:cNvPr>
        <xdr:cNvSpPr txBox="1"/>
      </xdr:nvSpPr>
      <xdr:spPr>
        <a:xfrm>
          <a:off x="11906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19</xdr:row>
      <xdr:rowOff>0</xdr:rowOff>
    </xdr:from>
    <xdr:ext cx="11495" cy="172227"/>
    <xdr:sp macro="" textlink="">
      <xdr:nvSpPr>
        <xdr:cNvPr id="467" name="TextBox 71">
          <a:extLst>
            <a:ext uri="{FF2B5EF4-FFF2-40B4-BE49-F238E27FC236}">
              <a16:creationId xmlns:a16="http://schemas.microsoft.com/office/drawing/2014/main" id="{14F4DC70-3F50-433E-AA95-B225BCE55F45}"/>
            </a:ext>
          </a:extLst>
        </xdr:cNvPr>
        <xdr:cNvSpPr txBox="1"/>
      </xdr:nvSpPr>
      <xdr:spPr>
        <a:xfrm>
          <a:off x="11906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236220</xdr:colOff>
      <xdr:row>19</xdr:row>
      <xdr:rowOff>0</xdr:rowOff>
    </xdr:from>
    <xdr:ext cx="11495" cy="172227"/>
    <xdr:sp macro="" textlink="">
      <xdr:nvSpPr>
        <xdr:cNvPr id="468" name="TextBox 63">
          <a:extLst>
            <a:ext uri="{FF2B5EF4-FFF2-40B4-BE49-F238E27FC236}">
              <a16:creationId xmlns:a16="http://schemas.microsoft.com/office/drawing/2014/main" id="{A574B3F4-11AF-4C26-977D-B9F91239DDDA}"/>
            </a:ext>
          </a:extLst>
        </xdr:cNvPr>
        <xdr:cNvSpPr txBox="1"/>
      </xdr:nvSpPr>
      <xdr:spPr>
        <a:xfrm>
          <a:off x="11906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228600</xdr:colOff>
      <xdr:row>19</xdr:row>
      <xdr:rowOff>0</xdr:rowOff>
    </xdr:from>
    <xdr:ext cx="65" cy="172227"/>
    <xdr:sp macro="" textlink="">
      <xdr:nvSpPr>
        <xdr:cNvPr id="469" name="TextBox 64">
          <a:extLst>
            <a:ext uri="{FF2B5EF4-FFF2-40B4-BE49-F238E27FC236}">
              <a16:creationId xmlns:a16="http://schemas.microsoft.com/office/drawing/2014/main" id="{20B033EA-52B0-41A5-B290-160F4D350830}"/>
            </a:ext>
          </a:extLst>
        </xdr:cNvPr>
        <xdr:cNvSpPr txBox="1"/>
      </xdr:nvSpPr>
      <xdr:spPr>
        <a:xfrm>
          <a:off x="11811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161925</xdr:colOff>
      <xdr:row>9</xdr:row>
      <xdr:rowOff>0</xdr:rowOff>
    </xdr:from>
    <xdr:ext cx="800100" cy="4082"/>
    <xdr:pic>
      <xdr:nvPicPr>
        <xdr:cNvPr id="470" name="Picture 5">
          <a:extLst>
            <a:ext uri="{FF2B5EF4-FFF2-40B4-BE49-F238E27FC236}">
              <a16:creationId xmlns:a16="http://schemas.microsoft.com/office/drawing/2014/main" id="{F2AF2EB4-9E95-4BD4-B70F-3406C857B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471" name="Picture 5">
          <a:extLst>
            <a:ext uri="{FF2B5EF4-FFF2-40B4-BE49-F238E27FC236}">
              <a16:creationId xmlns:a16="http://schemas.microsoft.com/office/drawing/2014/main" id="{A379B707-5507-4614-A536-243C89D27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472" name="Picture 5">
          <a:extLst>
            <a:ext uri="{FF2B5EF4-FFF2-40B4-BE49-F238E27FC236}">
              <a16:creationId xmlns:a16="http://schemas.microsoft.com/office/drawing/2014/main" id="{FC935F64-D62C-4373-9FA2-AACFCD71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28575"/>
    <xdr:pic>
      <xdr:nvPicPr>
        <xdr:cNvPr id="473" name="Picture 19">
          <a:extLst>
            <a:ext uri="{FF2B5EF4-FFF2-40B4-BE49-F238E27FC236}">
              <a16:creationId xmlns:a16="http://schemas.microsoft.com/office/drawing/2014/main" id="{8CD65DEF-1426-4F1E-BBFC-078EC7DE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28575"/>
    <xdr:pic>
      <xdr:nvPicPr>
        <xdr:cNvPr id="474" name="Picture 4">
          <a:extLst>
            <a:ext uri="{FF2B5EF4-FFF2-40B4-BE49-F238E27FC236}">
              <a16:creationId xmlns:a16="http://schemas.microsoft.com/office/drawing/2014/main" id="{EF80ECDA-3498-4084-B5B3-259881693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475" name="Picture 5">
          <a:extLst>
            <a:ext uri="{FF2B5EF4-FFF2-40B4-BE49-F238E27FC236}">
              <a16:creationId xmlns:a16="http://schemas.microsoft.com/office/drawing/2014/main" id="{AD90DF3B-B354-49DA-8FA3-EE3E319F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476" name="Picture 5">
          <a:extLst>
            <a:ext uri="{FF2B5EF4-FFF2-40B4-BE49-F238E27FC236}">
              <a16:creationId xmlns:a16="http://schemas.microsoft.com/office/drawing/2014/main" id="{AFC26B67-CB69-401B-901E-31DCBBBF7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19050"/>
    <xdr:pic>
      <xdr:nvPicPr>
        <xdr:cNvPr id="477" name="Picture 24">
          <a:extLst>
            <a:ext uri="{FF2B5EF4-FFF2-40B4-BE49-F238E27FC236}">
              <a16:creationId xmlns:a16="http://schemas.microsoft.com/office/drawing/2014/main" id="{DB131A85-8F3C-433C-B044-6C51863B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19050"/>
    <xdr:pic>
      <xdr:nvPicPr>
        <xdr:cNvPr id="478" name="Picture 5">
          <a:extLst>
            <a:ext uri="{FF2B5EF4-FFF2-40B4-BE49-F238E27FC236}">
              <a16:creationId xmlns:a16="http://schemas.microsoft.com/office/drawing/2014/main" id="{38E790B4-6E9D-4123-8922-86EC04007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104775"/>
    <xdr:pic>
      <xdr:nvPicPr>
        <xdr:cNvPr id="479" name="Picture 5">
          <a:extLst>
            <a:ext uri="{FF2B5EF4-FFF2-40B4-BE49-F238E27FC236}">
              <a16:creationId xmlns:a16="http://schemas.microsoft.com/office/drawing/2014/main" id="{4FCC202C-C64B-4774-8EA6-DCA8F2A8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480" name="Picture 5">
          <a:extLst>
            <a:ext uri="{FF2B5EF4-FFF2-40B4-BE49-F238E27FC236}">
              <a16:creationId xmlns:a16="http://schemas.microsoft.com/office/drawing/2014/main" id="{42D1AC40-3F7C-49A4-A1A8-8C3C7CF2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368445"/>
    <xdr:pic>
      <xdr:nvPicPr>
        <xdr:cNvPr id="481" name="Picture 5">
          <a:extLst>
            <a:ext uri="{FF2B5EF4-FFF2-40B4-BE49-F238E27FC236}">
              <a16:creationId xmlns:a16="http://schemas.microsoft.com/office/drawing/2014/main" id="{82700513-B7F0-4E3A-A1E0-E14906A1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82" name="Picture 5">
          <a:extLst>
            <a:ext uri="{FF2B5EF4-FFF2-40B4-BE49-F238E27FC236}">
              <a16:creationId xmlns:a16="http://schemas.microsoft.com/office/drawing/2014/main" id="{FEC15CD8-4AA2-4954-9A6E-B7CC935C7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83" name="Picture 13">
          <a:extLst>
            <a:ext uri="{FF2B5EF4-FFF2-40B4-BE49-F238E27FC236}">
              <a16:creationId xmlns:a16="http://schemas.microsoft.com/office/drawing/2014/main" id="{0BE7CD79-B67A-42D3-833B-3ED97BB5B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484" name="Picture 5">
          <a:extLst>
            <a:ext uri="{FF2B5EF4-FFF2-40B4-BE49-F238E27FC236}">
              <a16:creationId xmlns:a16="http://schemas.microsoft.com/office/drawing/2014/main" id="{609C3F97-EDC7-4727-9D20-EC9FB67C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85" name="Picture 5">
          <a:extLst>
            <a:ext uri="{FF2B5EF4-FFF2-40B4-BE49-F238E27FC236}">
              <a16:creationId xmlns:a16="http://schemas.microsoft.com/office/drawing/2014/main" id="{734A404C-6EAC-4636-A415-A6C8C7A4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486" name="Picture 5">
          <a:extLst>
            <a:ext uri="{FF2B5EF4-FFF2-40B4-BE49-F238E27FC236}">
              <a16:creationId xmlns:a16="http://schemas.microsoft.com/office/drawing/2014/main" id="{8AAF7902-312F-4AFE-9358-A4C1EA0B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87" name="Picture 5">
          <a:extLst>
            <a:ext uri="{FF2B5EF4-FFF2-40B4-BE49-F238E27FC236}">
              <a16:creationId xmlns:a16="http://schemas.microsoft.com/office/drawing/2014/main" id="{2D1B37A8-FECB-4E02-BA80-942549EEE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88" name="Picture 5">
          <a:extLst>
            <a:ext uri="{FF2B5EF4-FFF2-40B4-BE49-F238E27FC236}">
              <a16:creationId xmlns:a16="http://schemas.microsoft.com/office/drawing/2014/main" id="{8AD4F9E4-12A0-4469-8650-8C954907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89" name="Picture 13">
          <a:extLst>
            <a:ext uri="{FF2B5EF4-FFF2-40B4-BE49-F238E27FC236}">
              <a16:creationId xmlns:a16="http://schemas.microsoft.com/office/drawing/2014/main" id="{66BFF294-32A3-4E6D-B8FF-04DC449BF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490" name="Picture 5">
          <a:extLst>
            <a:ext uri="{FF2B5EF4-FFF2-40B4-BE49-F238E27FC236}">
              <a16:creationId xmlns:a16="http://schemas.microsoft.com/office/drawing/2014/main" id="{34A9F002-B841-4AEE-8F0B-4D2BB372D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91" name="Picture 5">
          <a:extLst>
            <a:ext uri="{FF2B5EF4-FFF2-40B4-BE49-F238E27FC236}">
              <a16:creationId xmlns:a16="http://schemas.microsoft.com/office/drawing/2014/main" id="{FCEA3FEE-E5D2-4649-85FA-AD053858B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492" name="Picture 5">
          <a:extLst>
            <a:ext uri="{FF2B5EF4-FFF2-40B4-BE49-F238E27FC236}">
              <a16:creationId xmlns:a16="http://schemas.microsoft.com/office/drawing/2014/main" id="{D368A24F-17D8-435C-8F9D-20C07D641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93" name="Picture 5">
          <a:extLst>
            <a:ext uri="{FF2B5EF4-FFF2-40B4-BE49-F238E27FC236}">
              <a16:creationId xmlns:a16="http://schemas.microsoft.com/office/drawing/2014/main" id="{C04DCAC9-42C2-49DC-BD25-8B487E55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94" name="Picture 5">
          <a:extLst>
            <a:ext uri="{FF2B5EF4-FFF2-40B4-BE49-F238E27FC236}">
              <a16:creationId xmlns:a16="http://schemas.microsoft.com/office/drawing/2014/main" id="{90EC1662-E364-44C0-B377-C80498EB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95" name="Picture 13">
          <a:extLst>
            <a:ext uri="{FF2B5EF4-FFF2-40B4-BE49-F238E27FC236}">
              <a16:creationId xmlns:a16="http://schemas.microsoft.com/office/drawing/2014/main" id="{8ABE69F3-FB49-44D8-BDFE-03881C1B3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496" name="Picture 5">
          <a:extLst>
            <a:ext uri="{FF2B5EF4-FFF2-40B4-BE49-F238E27FC236}">
              <a16:creationId xmlns:a16="http://schemas.microsoft.com/office/drawing/2014/main" id="{624CE91C-FEFF-4F2B-B114-F1105FA82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97" name="Picture 5">
          <a:extLst>
            <a:ext uri="{FF2B5EF4-FFF2-40B4-BE49-F238E27FC236}">
              <a16:creationId xmlns:a16="http://schemas.microsoft.com/office/drawing/2014/main" id="{6C3BF7A2-D2AA-4140-B551-ABB8D7CE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498" name="Picture 5">
          <a:extLst>
            <a:ext uri="{FF2B5EF4-FFF2-40B4-BE49-F238E27FC236}">
              <a16:creationId xmlns:a16="http://schemas.microsoft.com/office/drawing/2014/main" id="{8CC11527-9011-47E7-A641-8A662321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499" name="Picture 5">
          <a:extLst>
            <a:ext uri="{FF2B5EF4-FFF2-40B4-BE49-F238E27FC236}">
              <a16:creationId xmlns:a16="http://schemas.microsoft.com/office/drawing/2014/main" id="{CC03FCE9-FAA7-48D2-A3F1-EFA9F849B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00" name="Picture 5">
          <a:extLst>
            <a:ext uri="{FF2B5EF4-FFF2-40B4-BE49-F238E27FC236}">
              <a16:creationId xmlns:a16="http://schemas.microsoft.com/office/drawing/2014/main" id="{2C8F9506-E1B0-434C-9996-8ED4908DE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01" name="Picture 13">
          <a:extLst>
            <a:ext uri="{FF2B5EF4-FFF2-40B4-BE49-F238E27FC236}">
              <a16:creationId xmlns:a16="http://schemas.microsoft.com/office/drawing/2014/main" id="{C6F925BA-4E17-4343-9EB8-E6AB799F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02" name="Picture 5">
          <a:extLst>
            <a:ext uri="{FF2B5EF4-FFF2-40B4-BE49-F238E27FC236}">
              <a16:creationId xmlns:a16="http://schemas.microsoft.com/office/drawing/2014/main" id="{80D0269E-0C2B-490D-81CF-E0C01901A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03" name="Picture 5">
          <a:extLst>
            <a:ext uri="{FF2B5EF4-FFF2-40B4-BE49-F238E27FC236}">
              <a16:creationId xmlns:a16="http://schemas.microsoft.com/office/drawing/2014/main" id="{F09CE41F-09C5-4316-A322-8565E423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04" name="Picture 5">
          <a:extLst>
            <a:ext uri="{FF2B5EF4-FFF2-40B4-BE49-F238E27FC236}">
              <a16:creationId xmlns:a16="http://schemas.microsoft.com/office/drawing/2014/main" id="{E1BB6376-D02F-40D3-B8C8-8CE6997F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05" name="Picture 5">
          <a:extLst>
            <a:ext uri="{FF2B5EF4-FFF2-40B4-BE49-F238E27FC236}">
              <a16:creationId xmlns:a16="http://schemas.microsoft.com/office/drawing/2014/main" id="{C5C09BF0-C0EE-4A1F-9EB3-824757D91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06" name="Picture 5">
          <a:extLst>
            <a:ext uri="{FF2B5EF4-FFF2-40B4-BE49-F238E27FC236}">
              <a16:creationId xmlns:a16="http://schemas.microsoft.com/office/drawing/2014/main" id="{6C2F7CA2-319D-4F76-A117-EF759E47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07" name="Picture 13">
          <a:extLst>
            <a:ext uri="{FF2B5EF4-FFF2-40B4-BE49-F238E27FC236}">
              <a16:creationId xmlns:a16="http://schemas.microsoft.com/office/drawing/2014/main" id="{0B1C51DD-E774-4C9D-9DD8-DC3C51BD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08" name="Picture 5">
          <a:extLst>
            <a:ext uri="{FF2B5EF4-FFF2-40B4-BE49-F238E27FC236}">
              <a16:creationId xmlns:a16="http://schemas.microsoft.com/office/drawing/2014/main" id="{97C660E2-CB43-4B51-9D44-ECE6C638F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09" name="Picture 5">
          <a:extLst>
            <a:ext uri="{FF2B5EF4-FFF2-40B4-BE49-F238E27FC236}">
              <a16:creationId xmlns:a16="http://schemas.microsoft.com/office/drawing/2014/main" id="{366ACA53-A3A4-4B59-A7C4-B8A479F55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10" name="Picture 5">
          <a:extLst>
            <a:ext uri="{FF2B5EF4-FFF2-40B4-BE49-F238E27FC236}">
              <a16:creationId xmlns:a16="http://schemas.microsoft.com/office/drawing/2014/main" id="{5EBC5244-1F51-47C0-AC7E-CA6B7F5E1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11" name="Picture 5">
          <a:extLst>
            <a:ext uri="{FF2B5EF4-FFF2-40B4-BE49-F238E27FC236}">
              <a16:creationId xmlns:a16="http://schemas.microsoft.com/office/drawing/2014/main" id="{C180128A-F502-4B9C-9A99-E2E826587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12" name="Picture 5">
          <a:extLst>
            <a:ext uri="{FF2B5EF4-FFF2-40B4-BE49-F238E27FC236}">
              <a16:creationId xmlns:a16="http://schemas.microsoft.com/office/drawing/2014/main" id="{B2BAACDC-EEBA-4FE3-AB6A-A8BBCCF91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13" name="Picture 13">
          <a:extLst>
            <a:ext uri="{FF2B5EF4-FFF2-40B4-BE49-F238E27FC236}">
              <a16:creationId xmlns:a16="http://schemas.microsoft.com/office/drawing/2014/main" id="{F662272C-6AC7-41F5-9B8C-3E888A8D5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14" name="Picture 5">
          <a:extLst>
            <a:ext uri="{FF2B5EF4-FFF2-40B4-BE49-F238E27FC236}">
              <a16:creationId xmlns:a16="http://schemas.microsoft.com/office/drawing/2014/main" id="{41CE8984-50D8-4073-AEAE-0311F4FC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15" name="Picture 5">
          <a:extLst>
            <a:ext uri="{FF2B5EF4-FFF2-40B4-BE49-F238E27FC236}">
              <a16:creationId xmlns:a16="http://schemas.microsoft.com/office/drawing/2014/main" id="{6BE4AA1E-DED1-4F34-9E5C-F4F25FDCA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16" name="Picture 5">
          <a:extLst>
            <a:ext uri="{FF2B5EF4-FFF2-40B4-BE49-F238E27FC236}">
              <a16:creationId xmlns:a16="http://schemas.microsoft.com/office/drawing/2014/main" id="{716D1A5D-C878-439E-85C8-45F26259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17" name="Picture 5">
          <a:extLst>
            <a:ext uri="{FF2B5EF4-FFF2-40B4-BE49-F238E27FC236}">
              <a16:creationId xmlns:a16="http://schemas.microsoft.com/office/drawing/2014/main" id="{6D245D7C-CCEE-4A6A-8356-8D02D460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18" name="Picture 5">
          <a:extLst>
            <a:ext uri="{FF2B5EF4-FFF2-40B4-BE49-F238E27FC236}">
              <a16:creationId xmlns:a16="http://schemas.microsoft.com/office/drawing/2014/main" id="{B001EB57-F453-4BB5-9A1E-CD1B87F25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19" name="Picture 13">
          <a:extLst>
            <a:ext uri="{FF2B5EF4-FFF2-40B4-BE49-F238E27FC236}">
              <a16:creationId xmlns:a16="http://schemas.microsoft.com/office/drawing/2014/main" id="{995FE5DB-113A-463E-BCF4-A37FF7B5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20" name="Picture 5">
          <a:extLst>
            <a:ext uri="{FF2B5EF4-FFF2-40B4-BE49-F238E27FC236}">
              <a16:creationId xmlns:a16="http://schemas.microsoft.com/office/drawing/2014/main" id="{5FC70291-EFE0-49C1-B325-D8204874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21" name="Picture 5">
          <a:extLst>
            <a:ext uri="{FF2B5EF4-FFF2-40B4-BE49-F238E27FC236}">
              <a16:creationId xmlns:a16="http://schemas.microsoft.com/office/drawing/2014/main" id="{BB88FF0A-E208-4116-B0B7-2D7DA37D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22" name="Picture 5">
          <a:extLst>
            <a:ext uri="{FF2B5EF4-FFF2-40B4-BE49-F238E27FC236}">
              <a16:creationId xmlns:a16="http://schemas.microsoft.com/office/drawing/2014/main" id="{4D52EEA8-A5A3-4523-AB67-037032DB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23" name="Picture 5">
          <a:extLst>
            <a:ext uri="{FF2B5EF4-FFF2-40B4-BE49-F238E27FC236}">
              <a16:creationId xmlns:a16="http://schemas.microsoft.com/office/drawing/2014/main" id="{43BFCF97-3BFF-49D4-822D-FF306A204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24" name="Picture 5">
          <a:extLst>
            <a:ext uri="{FF2B5EF4-FFF2-40B4-BE49-F238E27FC236}">
              <a16:creationId xmlns:a16="http://schemas.microsoft.com/office/drawing/2014/main" id="{F378C098-CCDE-4BDD-A310-833016ADA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25" name="Picture 13">
          <a:extLst>
            <a:ext uri="{FF2B5EF4-FFF2-40B4-BE49-F238E27FC236}">
              <a16:creationId xmlns:a16="http://schemas.microsoft.com/office/drawing/2014/main" id="{625B3BFC-F8A3-4FC6-A939-8C24A7AAA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26" name="Picture 5">
          <a:extLst>
            <a:ext uri="{FF2B5EF4-FFF2-40B4-BE49-F238E27FC236}">
              <a16:creationId xmlns:a16="http://schemas.microsoft.com/office/drawing/2014/main" id="{EDA74FB5-F654-406C-9CB5-80530B21C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27" name="Picture 5">
          <a:extLst>
            <a:ext uri="{FF2B5EF4-FFF2-40B4-BE49-F238E27FC236}">
              <a16:creationId xmlns:a16="http://schemas.microsoft.com/office/drawing/2014/main" id="{768E36E2-C058-4B2D-A529-57A2FFC7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28" name="Picture 5">
          <a:extLst>
            <a:ext uri="{FF2B5EF4-FFF2-40B4-BE49-F238E27FC236}">
              <a16:creationId xmlns:a16="http://schemas.microsoft.com/office/drawing/2014/main" id="{A6D5AE8D-1A37-4ED6-B1F5-5F7F6CA9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29" name="Picture 5">
          <a:extLst>
            <a:ext uri="{FF2B5EF4-FFF2-40B4-BE49-F238E27FC236}">
              <a16:creationId xmlns:a16="http://schemas.microsoft.com/office/drawing/2014/main" id="{3E284301-C9EE-4931-A511-D12C6FD91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30" name="Picture 5">
          <a:extLst>
            <a:ext uri="{FF2B5EF4-FFF2-40B4-BE49-F238E27FC236}">
              <a16:creationId xmlns:a16="http://schemas.microsoft.com/office/drawing/2014/main" id="{0F7B68A2-CFD7-4770-B2AB-75654FB7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31" name="Picture 13">
          <a:extLst>
            <a:ext uri="{FF2B5EF4-FFF2-40B4-BE49-F238E27FC236}">
              <a16:creationId xmlns:a16="http://schemas.microsoft.com/office/drawing/2014/main" id="{78F0D2AB-B293-4A09-B233-12514907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32" name="Picture 5">
          <a:extLst>
            <a:ext uri="{FF2B5EF4-FFF2-40B4-BE49-F238E27FC236}">
              <a16:creationId xmlns:a16="http://schemas.microsoft.com/office/drawing/2014/main" id="{34BCDD93-1E43-4D57-AFD5-940F8C400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33" name="Picture 5">
          <a:extLst>
            <a:ext uri="{FF2B5EF4-FFF2-40B4-BE49-F238E27FC236}">
              <a16:creationId xmlns:a16="http://schemas.microsoft.com/office/drawing/2014/main" id="{A0768B9B-23C0-47E6-9916-90CFEE2D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34" name="Picture 5">
          <a:extLst>
            <a:ext uri="{FF2B5EF4-FFF2-40B4-BE49-F238E27FC236}">
              <a16:creationId xmlns:a16="http://schemas.microsoft.com/office/drawing/2014/main" id="{5ABBEFCD-3692-40F7-B313-4B47E1AD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35" name="Picture 5">
          <a:extLst>
            <a:ext uri="{FF2B5EF4-FFF2-40B4-BE49-F238E27FC236}">
              <a16:creationId xmlns:a16="http://schemas.microsoft.com/office/drawing/2014/main" id="{BFC85EAE-EBC6-4D64-BE52-E3AE3949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36" name="Picture 5">
          <a:extLst>
            <a:ext uri="{FF2B5EF4-FFF2-40B4-BE49-F238E27FC236}">
              <a16:creationId xmlns:a16="http://schemas.microsoft.com/office/drawing/2014/main" id="{640689CB-7EC6-4857-A152-1B01AB68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37" name="Picture 13">
          <a:extLst>
            <a:ext uri="{FF2B5EF4-FFF2-40B4-BE49-F238E27FC236}">
              <a16:creationId xmlns:a16="http://schemas.microsoft.com/office/drawing/2014/main" id="{CE655DE6-8241-4BE3-A87B-96E76513A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38" name="Picture 5">
          <a:extLst>
            <a:ext uri="{FF2B5EF4-FFF2-40B4-BE49-F238E27FC236}">
              <a16:creationId xmlns:a16="http://schemas.microsoft.com/office/drawing/2014/main" id="{B1A6046D-C848-4AEF-9026-84DD71DB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39" name="Picture 5">
          <a:extLst>
            <a:ext uri="{FF2B5EF4-FFF2-40B4-BE49-F238E27FC236}">
              <a16:creationId xmlns:a16="http://schemas.microsoft.com/office/drawing/2014/main" id="{2F0117CD-3150-4E00-B1B7-C6B336D5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40" name="Picture 5">
          <a:extLst>
            <a:ext uri="{FF2B5EF4-FFF2-40B4-BE49-F238E27FC236}">
              <a16:creationId xmlns:a16="http://schemas.microsoft.com/office/drawing/2014/main" id="{653AE577-E649-43E3-B82C-AEAB983A7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41" name="Picture 5">
          <a:extLst>
            <a:ext uri="{FF2B5EF4-FFF2-40B4-BE49-F238E27FC236}">
              <a16:creationId xmlns:a16="http://schemas.microsoft.com/office/drawing/2014/main" id="{37B7A329-6401-40B6-8F9D-20A5C94FB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42" name="Picture 5">
          <a:extLst>
            <a:ext uri="{FF2B5EF4-FFF2-40B4-BE49-F238E27FC236}">
              <a16:creationId xmlns:a16="http://schemas.microsoft.com/office/drawing/2014/main" id="{A27D5E07-76F1-44D4-A676-DF22C0A9A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43" name="Picture 13">
          <a:extLst>
            <a:ext uri="{FF2B5EF4-FFF2-40B4-BE49-F238E27FC236}">
              <a16:creationId xmlns:a16="http://schemas.microsoft.com/office/drawing/2014/main" id="{638470F8-10C1-4379-A8AC-F1CD85A5C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44" name="Picture 5">
          <a:extLst>
            <a:ext uri="{FF2B5EF4-FFF2-40B4-BE49-F238E27FC236}">
              <a16:creationId xmlns:a16="http://schemas.microsoft.com/office/drawing/2014/main" id="{2C196E98-CF6B-425D-BB2C-7B7A6F38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45" name="Picture 5">
          <a:extLst>
            <a:ext uri="{FF2B5EF4-FFF2-40B4-BE49-F238E27FC236}">
              <a16:creationId xmlns:a16="http://schemas.microsoft.com/office/drawing/2014/main" id="{202E36C2-2B2D-4724-8083-A735DEBE2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46" name="Picture 5">
          <a:extLst>
            <a:ext uri="{FF2B5EF4-FFF2-40B4-BE49-F238E27FC236}">
              <a16:creationId xmlns:a16="http://schemas.microsoft.com/office/drawing/2014/main" id="{34FBD639-07A2-47DF-99A8-E83D925DF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47" name="Picture 5">
          <a:extLst>
            <a:ext uri="{FF2B5EF4-FFF2-40B4-BE49-F238E27FC236}">
              <a16:creationId xmlns:a16="http://schemas.microsoft.com/office/drawing/2014/main" id="{B48503E4-9E30-4BBE-8F59-51BE617A2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48" name="Picture 5">
          <a:extLst>
            <a:ext uri="{FF2B5EF4-FFF2-40B4-BE49-F238E27FC236}">
              <a16:creationId xmlns:a16="http://schemas.microsoft.com/office/drawing/2014/main" id="{55ECF181-C313-425C-8BAD-0031706A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49" name="Picture 13">
          <a:extLst>
            <a:ext uri="{FF2B5EF4-FFF2-40B4-BE49-F238E27FC236}">
              <a16:creationId xmlns:a16="http://schemas.microsoft.com/office/drawing/2014/main" id="{97C1B00B-D49E-4516-84FC-C74C4065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50" name="Picture 5">
          <a:extLst>
            <a:ext uri="{FF2B5EF4-FFF2-40B4-BE49-F238E27FC236}">
              <a16:creationId xmlns:a16="http://schemas.microsoft.com/office/drawing/2014/main" id="{F78049C3-FFF2-42AF-811E-FD78D21E5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51" name="Picture 5">
          <a:extLst>
            <a:ext uri="{FF2B5EF4-FFF2-40B4-BE49-F238E27FC236}">
              <a16:creationId xmlns:a16="http://schemas.microsoft.com/office/drawing/2014/main" id="{CEF7364E-F3DD-42B0-82C5-9A68B07F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52" name="Picture 5">
          <a:extLst>
            <a:ext uri="{FF2B5EF4-FFF2-40B4-BE49-F238E27FC236}">
              <a16:creationId xmlns:a16="http://schemas.microsoft.com/office/drawing/2014/main" id="{21B34CDD-0672-4F65-BD47-955C97ED8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53" name="Picture 5">
          <a:extLst>
            <a:ext uri="{FF2B5EF4-FFF2-40B4-BE49-F238E27FC236}">
              <a16:creationId xmlns:a16="http://schemas.microsoft.com/office/drawing/2014/main" id="{EA6C5216-C3C4-4741-A468-F7A1E2C2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54" name="Picture 5">
          <a:extLst>
            <a:ext uri="{FF2B5EF4-FFF2-40B4-BE49-F238E27FC236}">
              <a16:creationId xmlns:a16="http://schemas.microsoft.com/office/drawing/2014/main" id="{4F76B7AD-15EB-4E69-B142-23E613434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55" name="Picture 13">
          <a:extLst>
            <a:ext uri="{FF2B5EF4-FFF2-40B4-BE49-F238E27FC236}">
              <a16:creationId xmlns:a16="http://schemas.microsoft.com/office/drawing/2014/main" id="{3915AA52-3F61-4A31-8D64-1CE0612B5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9</xdr:row>
      <xdr:rowOff>0</xdr:rowOff>
    </xdr:from>
    <xdr:ext cx="800100" cy="4082"/>
    <xdr:pic>
      <xdr:nvPicPr>
        <xdr:cNvPr id="556" name="Picture 5">
          <a:extLst>
            <a:ext uri="{FF2B5EF4-FFF2-40B4-BE49-F238E27FC236}">
              <a16:creationId xmlns:a16="http://schemas.microsoft.com/office/drawing/2014/main" id="{44F9C470-D5CF-43DB-9942-BC48DB41D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022985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57" name="Picture 5">
          <a:extLst>
            <a:ext uri="{FF2B5EF4-FFF2-40B4-BE49-F238E27FC236}">
              <a16:creationId xmlns:a16="http://schemas.microsoft.com/office/drawing/2014/main" id="{0882CE44-2D98-4ED3-9F3F-8B13ED4C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58" name="Picture 5">
          <a:extLst>
            <a:ext uri="{FF2B5EF4-FFF2-40B4-BE49-F238E27FC236}">
              <a16:creationId xmlns:a16="http://schemas.microsoft.com/office/drawing/2014/main" id="{F9AED0D4-C318-402F-90B9-901237B2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59" name="Picture 5">
          <a:extLst>
            <a:ext uri="{FF2B5EF4-FFF2-40B4-BE49-F238E27FC236}">
              <a16:creationId xmlns:a16="http://schemas.microsoft.com/office/drawing/2014/main" id="{69E24BF4-8D4C-4705-B6E0-CEFA70F7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60" name="Picture 13">
          <a:extLst>
            <a:ext uri="{FF2B5EF4-FFF2-40B4-BE49-F238E27FC236}">
              <a16:creationId xmlns:a16="http://schemas.microsoft.com/office/drawing/2014/main" id="{B0AD4B9B-92A5-4BA2-AD2F-3A86D1F3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61" name="Picture 5">
          <a:extLst>
            <a:ext uri="{FF2B5EF4-FFF2-40B4-BE49-F238E27FC236}">
              <a16:creationId xmlns:a16="http://schemas.microsoft.com/office/drawing/2014/main" id="{8E64E9B2-AA6B-4D61-AF54-B42BC505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9</xdr:row>
      <xdr:rowOff>0</xdr:rowOff>
    </xdr:from>
    <xdr:ext cx="0" cy="4082"/>
    <xdr:pic>
      <xdr:nvPicPr>
        <xdr:cNvPr id="562" name="Picture 5">
          <a:extLst>
            <a:ext uri="{FF2B5EF4-FFF2-40B4-BE49-F238E27FC236}">
              <a16:creationId xmlns:a16="http://schemas.microsoft.com/office/drawing/2014/main" id="{FC3D23A1-56C4-471A-8201-03360D68F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1022985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563" name="TextBox 64">
          <a:extLst>
            <a:ext uri="{FF2B5EF4-FFF2-40B4-BE49-F238E27FC236}">
              <a16:creationId xmlns:a16="http://schemas.microsoft.com/office/drawing/2014/main" id="{4A1276DA-9A52-438F-B96B-446D790DA947}"/>
            </a:ext>
          </a:extLst>
        </xdr:cNvPr>
        <xdr:cNvSpPr txBox="1"/>
      </xdr:nvSpPr>
      <xdr:spPr>
        <a:xfrm>
          <a:off x="6096000" y="1383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564" name="TextBox 65">
          <a:extLst>
            <a:ext uri="{FF2B5EF4-FFF2-40B4-BE49-F238E27FC236}">
              <a16:creationId xmlns:a16="http://schemas.microsoft.com/office/drawing/2014/main" id="{B0FE9AD8-768D-4567-AD41-BE8D7FA4BA54}"/>
            </a:ext>
          </a:extLst>
        </xdr:cNvPr>
        <xdr:cNvSpPr txBox="1"/>
      </xdr:nvSpPr>
      <xdr:spPr>
        <a:xfrm>
          <a:off x="6096000" y="1383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565" name="TextBox 67">
          <a:extLst>
            <a:ext uri="{FF2B5EF4-FFF2-40B4-BE49-F238E27FC236}">
              <a16:creationId xmlns:a16="http://schemas.microsoft.com/office/drawing/2014/main" id="{6398C3B4-77E8-4FE8-A464-BEC1B7AF4ADD}"/>
            </a:ext>
          </a:extLst>
        </xdr:cNvPr>
        <xdr:cNvSpPr txBox="1"/>
      </xdr:nvSpPr>
      <xdr:spPr>
        <a:xfrm>
          <a:off x="6096000" y="1383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566" name="TextBox 69">
          <a:extLst>
            <a:ext uri="{FF2B5EF4-FFF2-40B4-BE49-F238E27FC236}">
              <a16:creationId xmlns:a16="http://schemas.microsoft.com/office/drawing/2014/main" id="{EF3E958C-485C-485B-811F-D9EB06EE97FB}"/>
            </a:ext>
          </a:extLst>
        </xdr:cNvPr>
        <xdr:cNvSpPr txBox="1"/>
      </xdr:nvSpPr>
      <xdr:spPr>
        <a:xfrm>
          <a:off x="6105525" y="1383030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567" name="TextBox 70">
          <a:extLst>
            <a:ext uri="{FF2B5EF4-FFF2-40B4-BE49-F238E27FC236}">
              <a16:creationId xmlns:a16="http://schemas.microsoft.com/office/drawing/2014/main" id="{D99B7129-0874-49C2-9A9E-F0869A8D55AA}"/>
            </a:ext>
          </a:extLst>
        </xdr:cNvPr>
        <xdr:cNvSpPr txBox="1"/>
      </xdr:nvSpPr>
      <xdr:spPr>
        <a:xfrm>
          <a:off x="6105525" y="1383030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568" name="TextBox 71">
          <a:extLst>
            <a:ext uri="{FF2B5EF4-FFF2-40B4-BE49-F238E27FC236}">
              <a16:creationId xmlns:a16="http://schemas.microsoft.com/office/drawing/2014/main" id="{C63ACA17-952E-4B4C-B6A4-C37AFD8DAE68}"/>
            </a:ext>
          </a:extLst>
        </xdr:cNvPr>
        <xdr:cNvSpPr txBox="1"/>
      </xdr:nvSpPr>
      <xdr:spPr>
        <a:xfrm>
          <a:off x="6105525" y="1383030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569" name="TextBox 63">
          <a:extLst>
            <a:ext uri="{FF2B5EF4-FFF2-40B4-BE49-F238E27FC236}">
              <a16:creationId xmlns:a16="http://schemas.microsoft.com/office/drawing/2014/main" id="{40DB3E81-1298-46FA-BAD5-5AE69E505CC4}"/>
            </a:ext>
          </a:extLst>
        </xdr:cNvPr>
        <xdr:cNvSpPr txBox="1"/>
      </xdr:nvSpPr>
      <xdr:spPr>
        <a:xfrm>
          <a:off x="6105525" y="1383030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570" name="TextBox 64">
          <a:extLst>
            <a:ext uri="{FF2B5EF4-FFF2-40B4-BE49-F238E27FC236}">
              <a16:creationId xmlns:a16="http://schemas.microsoft.com/office/drawing/2014/main" id="{5CE2E065-6A11-4CF8-A2F3-C3671C90871C}"/>
            </a:ext>
          </a:extLst>
        </xdr:cNvPr>
        <xdr:cNvSpPr txBox="1"/>
      </xdr:nvSpPr>
      <xdr:spPr>
        <a:xfrm>
          <a:off x="6096000" y="1383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571" name="TextBox 64">
          <a:extLst>
            <a:ext uri="{FF2B5EF4-FFF2-40B4-BE49-F238E27FC236}">
              <a16:creationId xmlns:a16="http://schemas.microsoft.com/office/drawing/2014/main" id="{5B4A4850-8AA1-4A47-A70F-91DA2BCB07A3}"/>
            </a:ext>
          </a:extLst>
        </xdr:cNvPr>
        <xdr:cNvSpPr txBox="1"/>
      </xdr:nvSpPr>
      <xdr:spPr>
        <a:xfrm>
          <a:off x="6096000" y="1383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572" name="TextBox 65">
          <a:extLst>
            <a:ext uri="{FF2B5EF4-FFF2-40B4-BE49-F238E27FC236}">
              <a16:creationId xmlns:a16="http://schemas.microsoft.com/office/drawing/2014/main" id="{3B349EE0-1646-4053-BEFF-7E7D0C7BB0EB}"/>
            </a:ext>
          </a:extLst>
        </xdr:cNvPr>
        <xdr:cNvSpPr txBox="1"/>
      </xdr:nvSpPr>
      <xdr:spPr>
        <a:xfrm>
          <a:off x="6096000" y="1383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573" name="TextBox 67">
          <a:extLst>
            <a:ext uri="{FF2B5EF4-FFF2-40B4-BE49-F238E27FC236}">
              <a16:creationId xmlns:a16="http://schemas.microsoft.com/office/drawing/2014/main" id="{79529C32-D457-4F01-BEF5-3B9C4451D619}"/>
            </a:ext>
          </a:extLst>
        </xdr:cNvPr>
        <xdr:cNvSpPr txBox="1"/>
      </xdr:nvSpPr>
      <xdr:spPr>
        <a:xfrm>
          <a:off x="6096000" y="1383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574" name="TextBox 69">
          <a:extLst>
            <a:ext uri="{FF2B5EF4-FFF2-40B4-BE49-F238E27FC236}">
              <a16:creationId xmlns:a16="http://schemas.microsoft.com/office/drawing/2014/main" id="{6EF0633C-136B-47BA-9DD3-AFCCEE36C18C}"/>
            </a:ext>
          </a:extLst>
        </xdr:cNvPr>
        <xdr:cNvSpPr txBox="1"/>
      </xdr:nvSpPr>
      <xdr:spPr>
        <a:xfrm>
          <a:off x="6105525" y="1383030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575" name="TextBox 70">
          <a:extLst>
            <a:ext uri="{FF2B5EF4-FFF2-40B4-BE49-F238E27FC236}">
              <a16:creationId xmlns:a16="http://schemas.microsoft.com/office/drawing/2014/main" id="{5A80F108-7698-495C-88B4-C69EF10C94BB}"/>
            </a:ext>
          </a:extLst>
        </xdr:cNvPr>
        <xdr:cNvSpPr txBox="1"/>
      </xdr:nvSpPr>
      <xdr:spPr>
        <a:xfrm>
          <a:off x="6105525" y="1383030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576" name="TextBox 71">
          <a:extLst>
            <a:ext uri="{FF2B5EF4-FFF2-40B4-BE49-F238E27FC236}">
              <a16:creationId xmlns:a16="http://schemas.microsoft.com/office/drawing/2014/main" id="{66C705A3-AFD6-4BF4-9463-0865FF7A4195}"/>
            </a:ext>
          </a:extLst>
        </xdr:cNvPr>
        <xdr:cNvSpPr txBox="1"/>
      </xdr:nvSpPr>
      <xdr:spPr>
        <a:xfrm>
          <a:off x="6105525" y="1383030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577" name="TextBox 63">
          <a:extLst>
            <a:ext uri="{FF2B5EF4-FFF2-40B4-BE49-F238E27FC236}">
              <a16:creationId xmlns:a16="http://schemas.microsoft.com/office/drawing/2014/main" id="{BFF818BE-4643-44E7-BE0F-7E8104397F3D}"/>
            </a:ext>
          </a:extLst>
        </xdr:cNvPr>
        <xdr:cNvSpPr txBox="1"/>
      </xdr:nvSpPr>
      <xdr:spPr>
        <a:xfrm>
          <a:off x="6105525" y="13830300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578" name="TextBox 64">
          <a:extLst>
            <a:ext uri="{FF2B5EF4-FFF2-40B4-BE49-F238E27FC236}">
              <a16:creationId xmlns:a16="http://schemas.microsoft.com/office/drawing/2014/main" id="{D9EAC384-9C8F-4473-8ECA-8513534E8C80}"/>
            </a:ext>
          </a:extLst>
        </xdr:cNvPr>
        <xdr:cNvSpPr txBox="1"/>
      </xdr:nvSpPr>
      <xdr:spPr>
        <a:xfrm>
          <a:off x="6096000" y="1383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579" name="TextBox 64">
          <a:extLst>
            <a:ext uri="{FF2B5EF4-FFF2-40B4-BE49-F238E27FC236}">
              <a16:creationId xmlns:a16="http://schemas.microsoft.com/office/drawing/2014/main" id="{535BE388-EA6A-4B04-8837-22A0D14E1AE5}"/>
            </a:ext>
          </a:extLst>
        </xdr:cNvPr>
        <xdr:cNvSpPr txBox="1"/>
      </xdr:nvSpPr>
      <xdr:spPr>
        <a:xfrm>
          <a:off x="60960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580" name="TextBox 65">
          <a:extLst>
            <a:ext uri="{FF2B5EF4-FFF2-40B4-BE49-F238E27FC236}">
              <a16:creationId xmlns:a16="http://schemas.microsoft.com/office/drawing/2014/main" id="{760065C8-06F9-49ED-99C9-C434BDE6DAD0}"/>
            </a:ext>
          </a:extLst>
        </xdr:cNvPr>
        <xdr:cNvSpPr txBox="1"/>
      </xdr:nvSpPr>
      <xdr:spPr>
        <a:xfrm>
          <a:off x="60960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581" name="TextBox 67">
          <a:extLst>
            <a:ext uri="{FF2B5EF4-FFF2-40B4-BE49-F238E27FC236}">
              <a16:creationId xmlns:a16="http://schemas.microsoft.com/office/drawing/2014/main" id="{DCFFA192-36D3-4BD0-8AC5-06998D9E3EA4}"/>
            </a:ext>
          </a:extLst>
        </xdr:cNvPr>
        <xdr:cNvSpPr txBox="1"/>
      </xdr:nvSpPr>
      <xdr:spPr>
        <a:xfrm>
          <a:off x="60960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582" name="TextBox 69">
          <a:extLst>
            <a:ext uri="{FF2B5EF4-FFF2-40B4-BE49-F238E27FC236}">
              <a16:creationId xmlns:a16="http://schemas.microsoft.com/office/drawing/2014/main" id="{7BB55D92-4318-4FD1-AFDB-ED5C00B02ADD}"/>
            </a:ext>
          </a:extLst>
        </xdr:cNvPr>
        <xdr:cNvSpPr txBox="1"/>
      </xdr:nvSpPr>
      <xdr:spPr>
        <a:xfrm>
          <a:off x="61055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583" name="TextBox 70">
          <a:extLst>
            <a:ext uri="{FF2B5EF4-FFF2-40B4-BE49-F238E27FC236}">
              <a16:creationId xmlns:a16="http://schemas.microsoft.com/office/drawing/2014/main" id="{222A41EB-C056-4C0B-8163-7640CFF5F4BC}"/>
            </a:ext>
          </a:extLst>
        </xdr:cNvPr>
        <xdr:cNvSpPr txBox="1"/>
      </xdr:nvSpPr>
      <xdr:spPr>
        <a:xfrm>
          <a:off x="61055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584" name="TextBox 71">
          <a:extLst>
            <a:ext uri="{FF2B5EF4-FFF2-40B4-BE49-F238E27FC236}">
              <a16:creationId xmlns:a16="http://schemas.microsoft.com/office/drawing/2014/main" id="{3A95D4EF-0FCE-443F-9BFB-87C0176637C0}"/>
            </a:ext>
          </a:extLst>
        </xdr:cNvPr>
        <xdr:cNvSpPr txBox="1"/>
      </xdr:nvSpPr>
      <xdr:spPr>
        <a:xfrm>
          <a:off x="61055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585" name="TextBox 63">
          <a:extLst>
            <a:ext uri="{FF2B5EF4-FFF2-40B4-BE49-F238E27FC236}">
              <a16:creationId xmlns:a16="http://schemas.microsoft.com/office/drawing/2014/main" id="{8342070D-4030-4780-B6E2-8ABCD2E04441}"/>
            </a:ext>
          </a:extLst>
        </xdr:cNvPr>
        <xdr:cNvSpPr txBox="1"/>
      </xdr:nvSpPr>
      <xdr:spPr>
        <a:xfrm>
          <a:off x="61055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586" name="TextBox 64">
          <a:extLst>
            <a:ext uri="{FF2B5EF4-FFF2-40B4-BE49-F238E27FC236}">
              <a16:creationId xmlns:a16="http://schemas.microsoft.com/office/drawing/2014/main" id="{BBD3F587-0E12-47A0-893E-F492F1D74422}"/>
            </a:ext>
          </a:extLst>
        </xdr:cNvPr>
        <xdr:cNvSpPr txBox="1"/>
      </xdr:nvSpPr>
      <xdr:spPr>
        <a:xfrm>
          <a:off x="60960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587" name="TextBox 64">
          <a:extLst>
            <a:ext uri="{FF2B5EF4-FFF2-40B4-BE49-F238E27FC236}">
              <a16:creationId xmlns:a16="http://schemas.microsoft.com/office/drawing/2014/main" id="{80FCD03A-1FAA-40BD-A8AF-8957DD712FC7}"/>
            </a:ext>
          </a:extLst>
        </xdr:cNvPr>
        <xdr:cNvSpPr txBox="1"/>
      </xdr:nvSpPr>
      <xdr:spPr>
        <a:xfrm>
          <a:off x="60960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588" name="TextBox 65">
          <a:extLst>
            <a:ext uri="{FF2B5EF4-FFF2-40B4-BE49-F238E27FC236}">
              <a16:creationId xmlns:a16="http://schemas.microsoft.com/office/drawing/2014/main" id="{22FD89E6-4551-4BB4-950A-B13EFAFB2CAD}"/>
            </a:ext>
          </a:extLst>
        </xdr:cNvPr>
        <xdr:cNvSpPr txBox="1"/>
      </xdr:nvSpPr>
      <xdr:spPr>
        <a:xfrm>
          <a:off x="60960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589" name="TextBox 67">
          <a:extLst>
            <a:ext uri="{FF2B5EF4-FFF2-40B4-BE49-F238E27FC236}">
              <a16:creationId xmlns:a16="http://schemas.microsoft.com/office/drawing/2014/main" id="{078C0E18-8E96-4D69-B854-1249703E4148}"/>
            </a:ext>
          </a:extLst>
        </xdr:cNvPr>
        <xdr:cNvSpPr txBox="1"/>
      </xdr:nvSpPr>
      <xdr:spPr>
        <a:xfrm>
          <a:off x="60960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590" name="TextBox 69">
          <a:extLst>
            <a:ext uri="{FF2B5EF4-FFF2-40B4-BE49-F238E27FC236}">
              <a16:creationId xmlns:a16="http://schemas.microsoft.com/office/drawing/2014/main" id="{145B05DA-81EB-4544-814A-87AA6FE10224}"/>
            </a:ext>
          </a:extLst>
        </xdr:cNvPr>
        <xdr:cNvSpPr txBox="1"/>
      </xdr:nvSpPr>
      <xdr:spPr>
        <a:xfrm>
          <a:off x="61055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591" name="TextBox 70">
          <a:extLst>
            <a:ext uri="{FF2B5EF4-FFF2-40B4-BE49-F238E27FC236}">
              <a16:creationId xmlns:a16="http://schemas.microsoft.com/office/drawing/2014/main" id="{6BF4BFBC-1B90-4D08-84ED-8D360DFE7778}"/>
            </a:ext>
          </a:extLst>
        </xdr:cNvPr>
        <xdr:cNvSpPr txBox="1"/>
      </xdr:nvSpPr>
      <xdr:spPr>
        <a:xfrm>
          <a:off x="61055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592" name="TextBox 71">
          <a:extLst>
            <a:ext uri="{FF2B5EF4-FFF2-40B4-BE49-F238E27FC236}">
              <a16:creationId xmlns:a16="http://schemas.microsoft.com/office/drawing/2014/main" id="{15404600-1087-4154-BDF0-EFAEF3F51C97}"/>
            </a:ext>
          </a:extLst>
        </xdr:cNvPr>
        <xdr:cNvSpPr txBox="1"/>
      </xdr:nvSpPr>
      <xdr:spPr>
        <a:xfrm>
          <a:off x="61055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236220</xdr:colOff>
      <xdr:row>19</xdr:row>
      <xdr:rowOff>0</xdr:rowOff>
    </xdr:from>
    <xdr:ext cx="11495" cy="172227"/>
    <xdr:sp macro="" textlink="">
      <xdr:nvSpPr>
        <xdr:cNvPr id="593" name="TextBox 63">
          <a:extLst>
            <a:ext uri="{FF2B5EF4-FFF2-40B4-BE49-F238E27FC236}">
              <a16:creationId xmlns:a16="http://schemas.microsoft.com/office/drawing/2014/main" id="{D4F0FE01-0211-4D64-B072-65A44E2CEB79}"/>
            </a:ext>
          </a:extLst>
        </xdr:cNvPr>
        <xdr:cNvSpPr txBox="1"/>
      </xdr:nvSpPr>
      <xdr:spPr>
        <a:xfrm>
          <a:off x="6105525" y="16087725"/>
          <a:ext cx="114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3</xdr:col>
      <xdr:colOff>228600</xdr:colOff>
      <xdr:row>19</xdr:row>
      <xdr:rowOff>0</xdr:rowOff>
    </xdr:from>
    <xdr:ext cx="65" cy="172227"/>
    <xdr:sp macro="" textlink="">
      <xdr:nvSpPr>
        <xdr:cNvPr id="594" name="TextBox 64">
          <a:extLst>
            <a:ext uri="{FF2B5EF4-FFF2-40B4-BE49-F238E27FC236}">
              <a16:creationId xmlns:a16="http://schemas.microsoft.com/office/drawing/2014/main" id="{F86ABF9F-95B5-4269-B9E1-4770FA59868C}"/>
            </a:ext>
          </a:extLst>
        </xdr:cNvPr>
        <xdr:cNvSpPr txBox="1"/>
      </xdr:nvSpPr>
      <xdr:spPr>
        <a:xfrm>
          <a:off x="6096000" y="1608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100"/>
        </a:p>
      </xdr:txBody>
    </xdr:sp>
    <xdr:clientData/>
  </xdr:oneCellAnchor>
  <xdr:oneCellAnchor>
    <xdr:from>
      <xdr:col>2</xdr:col>
      <xdr:colOff>161925</xdr:colOff>
      <xdr:row>16</xdr:row>
      <xdr:rowOff>0</xdr:rowOff>
    </xdr:from>
    <xdr:ext cx="800100" cy="4082"/>
    <xdr:pic>
      <xdr:nvPicPr>
        <xdr:cNvPr id="595" name="Picture 5">
          <a:extLst>
            <a:ext uri="{FF2B5EF4-FFF2-40B4-BE49-F238E27FC236}">
              <a16:creationId xmlns:a16="http://schemas.microsoft.com/office/drawing/2014/main" id="{9F1A82F1-E6A8-4992-A680-144194285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596" name="Picture 5">
          <a:extLst>
            <a:ext uri="{FF2B5EF4-FFF2-40B4-BE49-F238E27FC236}">
              <a16:creationId xmlns:a16="http://schemas.microsoft.com/office/drawing/2014/main" id="{538006D2-A6E3-430B-9B2D-F0033B95D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597" name="Picture 5">
          <a:extLst>
            <a:ext uri="{FF2B5EF4-FFF2-40B4-BE49-F238E27FC236}">
              <a16:creationId xmlns:a16="http://schemas.microsoft.com/office/drawing/2014/main" id="{CA7BF03D-ADFB-4948-9AA4-4F98D32C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28575"/>
    <xdr:pic>
      <xdr:nvPicPr>
        <xdr:cNvPr id="598" name="Picture 19">
          <a:extLst>
            <a:ext uri="{FF2B5EF4-FFF2-40B4-BE49-F238E27FC236}">
              <a16:creationId xmlns:a16="http://schemas.microsoft.com/office/drawing/2014/main" id="{28B482D3-D971-4CF1-BE05-69CA74F8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28575"/>
    <xdr:pic>
      <xdr:nvPicPr>
        <xdr:cNvPr id="599" name="Picture 4">
          <a:extLst>
            <a:ext uri="{FF2B5EF4-FFF2-40B4-BE49-F238E27FC236}">
              <a16:creationId xmlns:a16="http://schemas.microsoft.com/office/drawing/2014/main" id="{38A42C31-4962-45FB-9FE2-D83C6D3B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600" name="Picture 5">
          <a:extLst>
            <a:ext uri="{FF2B5EF4-FFF2-40B4-BE49-F238E27FC236}">
              <a16:creationId xmlns:a16="http://schemas.microsoft.com/office/drawing/2014/main" id="{F47ADFF7-4A3F-4FB8-9F9E-4174DAA1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601" name="Picture 5">
          <a:extLst>
            <a:ext uri="{FF2B5EF4-FFF2-40B4-BE49-F238E27FC236}">
              <a16:creationId xmlns:a16="http://schemas.microsoft.com/office/drawing/2014/main" id="{D6A25020-5068-4DDA-98FC-8C4769246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19050"/>
    <xdr:pic>
      <xdr:nvPicPr>
        <xdr:cNvPr id="602" name="Picture 601">
          <a:extLst>
            <a:ext uri="{FF2B5EF4-FFF2-40B4-BE49-F238E27FC236}">
              <a16:creationId xmlns:a16="http://schemas.microsoft.com/office/drawing/2014/main" id="{A22893ED-8764-4592-8B18-53CB7D3E0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19050"/>
    <xdr:pic>
      <xdr:nvPicPr>
        <xdr:cNvPr id="603" name="Picture 5">
          <a:extLst>
            <a:ext uri="{FF2B5EF4-FFF2-40B4-BE49-F238E27FC236}">
              <a16:creationId xmlns:a16="http://schemas.microsoft.com/office/drawing/2014/main" id="{94FA5551-A212-4304-A74B-AF7622ECD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104775"/>
    <xdr:pic>
      <xdr:nvPicPr>
        <xdr:cNvPr id="604" name="Picture 5">
          <a:extLst>
            <a:ext uri="{FF2B5EF4-FFF2-40B4-BE49-F238E27FC236}">
              <a16:creationId xmlns:a16="http://schemas.microsoft.com/office/drawing/2014/main" id="{31F02BBA-CFAB-4F19-B34E-54365CA0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605" name="Picture 5">
          <a:extLst>
            <a:ext uri="{FF2B5EF4-FFF2-40B4-BE49-F238E27FC236}">
              <a16:creationId xmlns:a16="http://schemas.microsoft.com/office/drawing/2014/main" id="{26ECF5F9-BBB7-4500-A13F-B74E73A1E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606" name="Picture 5">
          <a:extLst>
            <a:ext uri="{FF2B5EF4-FFF2-40B4-BE49-F238E27FC236}">
              <a16:creationId xmlns:a16="http://schemas.microsoft.com/office/drawing/2014/main" id="{553FCBD1-3192-45EE-AC86-90B9B2BDD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07" name="Picture 5">
          <a:extLst>
            <a:ext uri="{FF2B5EF4-FFF2-40B4-BE49-F238E27FC236}">
              <a16:creationId xmlns:a16="http://schemas.microsoft.com/office/drawing/2014/main" id="{A2E5B28F-3AFF-47A6-966E-E17E694A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08" name="Picture 13">
          <a:extLst>
            <a:ext uri="{FF2B5EF4-FFF2-40B4-BE49-F238E27FC236}">
              <a16:creationId xmlns:a16="http://schemas.microsoft.com/office/drawing/2014/main" id="{BFF3CF2B-79DF-4272-8C7C-7DE6251B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09" name="Picture 5">
          <a:extLst>
            <a:ext uri="{FF2B5EF4-FFF2-40B4-BE49-F238E27FC236}">
              <a16:creationId xmlns:a16="http://schemas.microsoft.com/office/drawing/2014/main" id="{5216D8CA-7833-4882-8920-F342F646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10" name="Picture 5">
          <a:extLst>
            <a:ext uri="{FF2B5EF4-FFF2-40B4-BE49-F238E27FC236}">
              <a16:creationId xmlns:a16="http://schemas.microsoft.com/office/drawing/2014/main" id="{935ADEE1-83F9-4861-88D0-2300225E1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11" name="Picture 5">
          <a:extLst>
            <a:ext uri="{FF2B5EF4-FFF2-40B4-BE49-F238E27FC236}">
              <a16:creationId xmlns:a16="http://schemas.microsoft.com/office/drawing/2014/main" id="{3F882A8E-8644-42C4-B1CA-D3AD77C18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12" name="Picture 5">
          <a:extLst>
            <a:ext uri="{FF2B5EF4-FFF2-40B4-BE49-F238E27FC236}">
              <a16:creationId xmlns:a16="http://schemas.microsoft.com/office/drawing/2014/main" id="{4AFCA4CE-C914-429C-A1B9-82CB75452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13" name="Picture 5">
          <a:extLst>
            <a:ext uri="{FF2B5EF4-FFF2-40B4-BE49-F238E27FC236}">
              <a16:creationId xmlns:a16="http://schemas.microsoft.com/office/drawing/2014/main" id="{7C009102-4D8B-4636-9DCD-E8A0410B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14" name="Picture 13">
          <a:extLst>
            <a:ext uri="{FF2B5EF4-FFF2-40B4-BE49-F238E27FC236}">
              <a16:creationId xmlns:a16="http://schemas.microsoft.com/office/drawing/2014/main" id="{6F83AED9-0881-47FE-94FC-114B46FC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15" name="Picture 5">
          <a:extLst>
            <a:ext uri="{FF2B5EF4-FFF2-40B4-BE49-F238E27FC236}">
              <a16:creationId xmlns:a16="http://schemas.microsoft.com/office/drawing/2014/main" id="{0935E12B-86E6-4F32-98E4-B87368C6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16" name="Picture 5">
          <a:extLst>
            <a:ext uri="{FF2B5EF4-FFF2-40B4-BE49-F238E27FC236}">
              <a16:creationId xmlns:a16="http://schemas.microsoft.com/office/drawing/2014/main" id="{A238F423-355B-4148-BAEC-40E3288E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17" name="Picture 5">
          <a:extLst>
            <a:ext uri="{FF2B5EF4-FFF2-40B4-BE49-F238E27FC236}">
              <a16:creationId xmlns:a16="http://schemas.microsoft.com/office/drawing/2014/main" id="{5FC51559-EF02-46B3-B712-206C37AC0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18" name="Picture 5">
          <a:extLst>
            <a:ext uri="{FF2B5EF4-FFF2-40B4-BE49-F238E27FC236}">
              <a16:creationId xmlns:a16="http://schemas.microsoft.com/office/drawing/2014/main" id="{3F726612-598B-499C-8880-48873B2C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19" name="Picture 5">
          <a:extLst>
            <a:ext uri="{FF2B5EF4-FFF2-40B4-BE49-F238E27FC236}">
              <a16:creationId xmlns:a16="http://schemas.microsoft.com/office/drawing/2014/main" id="{67B895CC-C934-4B7C-B196-DFC778767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20" name="Picture 13">
          <a:extLst>
            <a:ext uri="{FF2B5EF4-FFF2-40B4-BE49-F238E27FC236}">
              <a16:creationId xmlns:a16="http://schemas.microsoft.com/office/drawing/2014/main" id="{277FEE17-B0E6-4605-99DC-B247649C2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21" name="Picture 5">
          <a:extLst>
            <a:ext uri="{FF2B5EF4-FFF2-40B4-BE49-F238E27FC236}">
              <a16:creationId xmlns:a16="http://schemas.microsoft.com/office/drawing/2014/main" id="{F5AC53EA-C538-4D8E-BC7F-9DC52FD4A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22" name="Picture 5">
          <a:extLst>
            <a:ext uri="{FF2B5EF4-FFF2-40B4-BE49-F238E27FC236}">
              <a16:creationId xmlns:a16="http://schemas.microsoft.com/office/drawing/2014/main" id="{65F4AB68-8339-404D-B9A4-BCE5E4447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23" name="Picture 5">
          <a:extLst>
            <a:ext uri="{FF2B5EF4-FFF2-40B4-BE49-F238E27FC236}">
              <a16:creationId xmlns:a16="http://schemas.microsoft.com/office/drawing/2014/main" id="{CC176573-1EB1-40B6-8098-F3D722BC8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24" name="Picture 5">
          <a:extLst>
            <a:ext uri="{FF2B5EF4-FFF2-40B4-BE49-F238E27FC236}">
              <a16:creationId xmlns:a16="http://schemas.microsoft.com/office/drawing/2014/main" id="{671BCF37-BBC8-45CC-BA3D-2612CBC5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25" name="Picture 5">
          <a:extLst>
            <a:ext uri="{FF2B5EF4-FFF2-40B4-BE49-F238E27FC236}">
              <a16:creationId xmlns:a16="http://schemas.microsoft.com/office/drawing/2014/main" id="{724577AA-11FC-438D-9FAC-2DD5EB2A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26" name="Picture 13">
          <a:extLst>
            <a:ext uri="{FF2B5EF4-FFF2-40B4-BE49-F238E27FC236}">
              <a16:creationId xmlns:a16="http://schemas.microsoft.com/office/drawing/2014/main" id="{4EF8F63A-E9E0-41CC-B5E6-E09ECE67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27" name="Picture 5">
          <a:extLst>
            <a:ext uri="{FF2B5EF4-FFF2-40B4-BE49-F238E27FC236}">
              <a16:creationId xmlns:a16="http://schemas.microsoft.com/office/drawing/2014/main" id="{549617B8-B118-40E1-B944-29988F3F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28" name="Picture 5">
          <a:extLst>
            <a:ext uri="{FF2B5EF4-FFF2-40B4-BE49-F238E27FC236}">
              <a16:creationId xmlns:a16="http://schemas.microsoft.com/office/drawing/2014/main" id="{29395B0C-A546-4BF0-A1E0-009DD5E7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29" name="Picture 5">
          <a:extLst>
            <a:ext uri="{FF2B5EF4-FFF2-40B4-BE49-F238E27FC236}">
              <a16:creationId xmlns:a16="http://schemas.microsoft.com/office/drawing/2014/main" id="{0397E24C-3D07-4CC1-AFF6-71EEEC927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30" name="Picture 5">
          <a:extLst>
            <a:ext uri="{FF2B5EF4-FFF2-40B4-BE49-F238E27FC236}">
              <a16:creationId xmlns:a16="http://schemas.microsoft.com/office/drawing/2014/main" id="{AD772288-6BFB-459F-AFA9-5C15AC8CE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31" name="Picture 5">
          <a:extLst>
            <a:ext uri="{FF2B5EF4-FFF2-40B4-BE49-F238E27FC236}">
              <a16:creationId xmlns:a16="http://schemas.microsoft.com/office/drawing/2014/main" id="{41E901F8-E08C-46CF-88D2-AA97B0DD2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32" name="Picture 13">
          <a:extLst>
            <a:ext uri="{FF2B5EF4-FFF2-40B4-BE49-F238E27FC236}">
              <a16:creationId xmlns:a16="http://schemas.microsoft.com/office/drawing/2014/main" id="{618CB5B5-9D77-4C51-A06A-CAC34C4CB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33" name="Picture 5">
          <a:extLst>
            <a:ext uri="{FF2B5EF4-FFF2-40B4-BE49-F238E27FC236}">
              <a16:creationId xmlns:a16="http://schemas.microsoft.com/office/drawing/2014/main" id="{48CC114A-1A65-4E35-AF3B-2612A22C0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34" name="Picture 5">
          <a:extLst>
            <a:ext uri="{FF2B5EF4-FFF2-40B4-BE49-F238E27FC236}">
              <a16:creationId xmlns:a16="http://schemas.microsoft.com/office/drawing/2014/main" id="{D30AF223-39C6-4DEA-9883-681A8C3E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35" name="Picture 5">
          <a:extLst>
            <a:ext uri="{FF2B5EF4-FFF2-40B4-BE49-F238E27FC236}">
              <a16:creationId xmlns:a16="http://schemas.microsoft.com/office/drawing/2014/main" id="{3A45255B-4F1A-40E7-9322-4C842B46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36" name="Picture 5">
          <a:extLst>
            <a:ext uri="{FF2B5EF4-FFF2-40B4-BE49-F238E27FC236}">
              <a16:creationId xmlns:a16="http://schemas.microsoft.com/office/drawing/2014/main" id="{22F50807-46F4-4F93-8D7C-89394E338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37" name="Picture 5">
          <a:extLst>
            <a:ext uri="{FF2B5EF4-FFF2-40B4-BE49-F238E27FC236}">
              <a16:creationId xmlns:a16="http://schemas.microsoft.com/office/drawing/2014/main" id="{F072245A-191E-467B-9AA7-7C03B753D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38" name="Picture 13">
          <a:extLst>
            <a:ext uri="{FF2B5EF4-FFF2-40B4-BE49-F238E27FC236}">
              <a16:creationId xmlns:a16="http://schemas.microsoft.com/office/drawing/2014/main" id="{13F10592-EFF9-4898-A379-83E47A5B7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39" name="Picture 5">
          <a:extLst>
            <a:ext uri="{FF2B5EF4-FFF2-40B4-BE49-F238E27FC236}">
              <a16:creationId xmlns:a16="http://schemas.microsoft.com/office/drawing/2014/main" id="{5F4A93A8-1394-4AE2-AE37-01718421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40" name="Picture 5">
          <a:extLst>
            <a:ext uri="{FF2B5EF4-FFF2-40B4-BE49-F238E27FC236}">
              <a16:creationId xmlns:a16="http://schemas.microsoft.com/office/drawing/2014/main" id="{F3E97F33-9735-483D-9D99-59F750527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41" name="Picture 5">
          <a:extLst>
            <a:ext uri="{FF2B5EF4-FFF2-40B4-BE49-F238E27FC236}">
              <a16:creationId xmlns:a16="http://schemas.microsoft.com/office/drawing/2014/main" id="{6198120A-9C6E-4A09-8CC8-4143EBCEB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42" name="Picture 5">
          <a:extLst>
            <a:ext uri="{FF2B5EF4-FFF2-40B4-BE49-F238E27FC236}">
              <a16:creationId xmlns:a16="http://schemas.microsoft.com/office/drawing/2014/main" id="{6C0202D9-7290-4FFB-9772-8310B291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43" name="Picture 5">
          <a:extLst>
            <a:ext uri="{FF2B5EF4-FFF2-40B4-BE49-F238E27FC236}">
              <a16:creationId xmlns:a16="http://schemas.microsoft.com/office/drawing/2014/main" id="{CB81B6A1-AD33-4A95-8409-3B682474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44" name="Picture 13">
          <a:extLst>
            <a:ext uri="{FF2B5EF4-FFF2-40B4-BE49-F238E27FC236}">
              <a16:creationId xmlns:a16="http://schemas.microsoft.com/office/drawing/2014/main" id="{36595221-4B36-4828-8627-271705044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45" name="Picture 5">
          <a:extLst>
            <a:ext uri="{FF2B5EF4-FFF2-40B4-BE49-F238E27FC236}">
              <a16:creationId xmlns:a16="http://schemas.microsoft.com/office/drawing/2014/main" id="{3BBC2E32-A307-405F-A8E5-B2DC8B744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46" name="Picture 5">
          <a:extLst>
            <a:ext uri="{FF2B5EF4-FFF2-40B4-BE49-F238E27FC236}">
              <a16:creationId xmlns:a16="http://schemas.microsoft.com/office/drawing/2014/main" id="{04600DD1-7645-4F44-8F6D-C7AD7ADA7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47" name="Picture 5">
          <a:extLst>
            <a:ext uri="{FF2B5EF4-FFF2-40B4-BE49-F238E27FC236}">
              <a16:creationId xmlns:a16="http://schemas.microsoft.com/office/drawing/2014/main" id="{6C1C95C7-445C-4FBA-B883-876BEC30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48" name="Picture 5">
          <a:extLst>
            <a:ext uri="{FF2B5EF4-FFF2-40B4-BE49-F238E27FC236}">
              <a16:creationId xmlns:a16="http://schemas.microsoft.com/office/drawing/2014/main" id="{596B15E1-56CC-455D-99AF-CE1D71C8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49" name="Picture 5">
          <a:extLst>
            <a:ext uri="{FF2B5EF4-FFF2-40B4-BE49-F238E27FC236}">
              <a16:creationId xmlns:a16="http://schemas.microsoft.com/office/drawing/2014/main" id="{82AA60E3-CAAE-48A2-9372-53135FDB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50" name="Picture 13">
          <a:extLst>
            <a:ext uri="{FF2B5EF4-FFF2-40B4-BE49-F238E27FC236}">
              <a16:creationId xmlns:a16="http://schemas.microsoft.com/office/drawing/2014/main" id="{D4FA7EFA-B691-4CE9-989F-BD5724884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51" name="Picture 5">
          <a:extLst>
            <a:ext uri="{FF2B5EF4-FFF2-40B4-BE49-F238E27FC236}">
              <a16:creationId xmlns:a16="http://schemas.microsoft.com/office/drawing/2014/main" id="{17CF4745-54F6-4E16-8D05-3337C8685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52" name="Picture 5">
          <a:extLst>
            <a:ext uri="{FF2B5EF4-FFF2-40B4-BE49-F238E27FC236}">
              <a16:creationId xmlns:a16="http://schemas.microsoft.com/office/drawing/2014/main" id="{54032495-5703-463D-A68C-6C20E361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53" name="Picture 5">
          <a:extLst>
            <a:ext uri="{FF2B5EF4-FFF2-40B4-BE49-F238E27FC236}">
              <a16:creationId xmlns:a16="http://schemas.microsoft.com/office/drawing/2014/main" id="{92413B65-C774-415D-AE03-94B420DB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54" name="Picture 5">
          <a:extLst>
            <a:ext uri="{FF2B5EF4-FFF2-40B4-BE49-F238E27FC236}">
              <a16:creationId xmlns:a16="http://schemas.microsoft.com/office/drawing/2014/main" id="{A0B467F1-A4E2-4E9C-BAC4-9E596CC8B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55" name="Picture 5">
          <a:extLst>
            <a:ext uri="{FF2B5EF4-FFF2-40B4-BE49-F238E27FC236}">
              <a16:creationId xmlns:a16="http://schemas.microsoft.com/office/drawing/2014/main" id="{1669B105-263A-4D4F-8A96-88AB70018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56" name="Picture 13">
          <a:extLst>
            <a:ext uri="{FF2B5EF4-FFF2-40B4-BE49-F238E27FC236}">
              <a16:creationId xmlns:a16="http://schemas.microsoft.com/office/drawing/2014/main" id="{3EA0D4DB-C0F6-48C7-8E2D-E726CC33A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57" name="Picture 5">
          <a:extLst>
            <a:ext uri="{FF2B5EF4-FFF2-40B4-BE49-F238E27FC236}">
              <a16:creationId xmlns:a16="http://schemas.microsoft.com/office/drawing/2014/main" id="{915527C3-694F-4F04-B214-E43E3C169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58" name="Picture 5">
          <a:extLst>
            <a:ext uri="{FF2B5EF4-FFF2-40B4-BE49-F238E27FC236}">
              <a16:creationId xmlns:a16="http://schemas.microsoft.com/office/drawing/2014/main" id="{100FBF38-B670-4F37-856D-1734621A7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59" name="Picture 5">
          <a:extLst>
            <a:ext uri="{FF2B5EF4-FFF2-40B4-BE49-F238E27FC236}">
              <a16:creationId xmlns:a16="http://schemas.microsoft.com/office/drawing/2014/main" id="{22A80C6D-B1CE-4ECB-8FA1-6D004A637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60" name="Picture 5">
          <a:extLst>
            <a:ext uri="{FF2B5EF4-FFF2-40B4-BE49-F238E27FC236}">
              <a16:creationId xmlns:a16="http://schemas.microsoft.com/office/drawing/2014/main" id="{90BAC89C-E7D0-4577-86FE-16AE890B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61" name="Picture 5">
          <a:extLst>
            <a:ext uri="{FF2B5EF4-FFF2-40B4-BE49-F238E27FC236}">
              <a16:creationId xmlns:a16="http://schemas.microsoft.com/office/drawing/2014/main" id="{42DF12CD-A78A-4CB2-9F76-566BE2DE5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62" name="Picture 13">
          <a:extLst>
            <a:ext uri="{FF2B5EF4-FFF2-40B4-BE49-F238E27FC236}">
              <a16:creationId xmlns:a16="http://schemas.microsoft.com/office/drawing/2014/main" id="{820D2E53-6D7C-43FB-8300-D8B00549F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63" name="Picture 5">
          <a:extLst>
            <a:ext uri="{FF2B5EF4-FFF2-40B4-BE49-F238E27FC236}">
              <a16:creationId xmlns:a16="http://schemas.microsoft.com/office/drawing/2014/main" id="{4319DB9F-DB9E-49CE-B476-59F03987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64" name="Picture 5">
          <a:extLst>
            <a:ext uri="{FF2B5EF4-FFF2-40B4-BE49-F238E27FC236}">
              <a16:creationId xmlns:a16="http://schemas.microsoft.com/office/drawing/2014/main" id="{76F65AEC-34EA-49F5-AD8A-CABAD45C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65" name="Picture 5">
          <a:extLst>
            <a:ext uri="{FF2B5EF4-FFF2-40B4-BE49-F238E27FC236}">
              <a16:creationId xmlns:a16="http://schemas.microsoft.com/office/drawing/2014/main" id="{6497DC77-7F78-4545-BF31-E22ABAA4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66" name="Picture 5">
          <a:extLst>
            <a:ext uri="{FF2B5EF4-FFF2-40B4-BE49-F238E27FC236}">
              <a16:creationId xmlns:a16="http://schemas.microsoft.com/office/drawing/2014/main" id="{1D7DE8C7-18DB-4BBA-94B1-260FBCA2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67" name="Picture 5">
          <a:extLst>
            <a:ext uri="{FF2B5EF4-FFF2-40B4-BE49-F238E27FC236}">
              <a16:creationId xmlns:a16="http://schemas.microsoft.com/office/drawing/2014/main" id="{78C56E40-E4DC-4865-8579-0E852D49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68" name="Picture 13">
          <a:extLst>
            <a:ext uri="{FF2B5EF4-FFF2-40B4-BE49-F238E27FC236}">
              <a16:creationId xmlns:a16="http://schemas.microsoft.com/office/drawing/2014/main" id="{EB96CFC7-AFE6-47AE-9E2D-2813C99E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69" name="Picture 5">
          <a:extLst>
            <a:ext uri="{FF2B5EF4-FFF2-40B4-BE49-F238E27FC236}">
              <a16:creationId xmlns:a16="http://schemas.microsoft.com/office/drawing/2014/main" id="{D3CCC1A6-22E0-4A43-9C30-0F68CB3C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70" name="Picture 5">
          <a:extLst>
            <a:ext uri="{FF2B5EF4-FFF2-40B4-BE49-F238E27FC236}">
              <a16:creationId xmlns:a16="http://schemas.microsoft.com/office/drawing/2014/main" id="{2A0C1537-33C4-415B-BFA8-BBC266BFB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71" name="Picture 5">
          <a:extLst>
            <a:ext uri="{FF2B5EF4-FFF2-40B4-BE49-F238E27FC236}">
              <a16:creationId xmlns:a16="http://schemas.microsoft.com/office/drawing/2014/main" id="{1B2E302C-90C0-4390-959E-0F259D0E8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72" name="Picture 5">
          <a:extLst>
            <a:ext uri="{FF2B5EF4-FFF2-40B4-BE49-F238E27FC236}">
              <a16:creationId xmlns:a16="http://schemas.microsoft.com/office/drawing/2014/main" id="{1AF58939-3C48-4E54-9F74-853236BA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73" name="Picture 5">
          <a:extLst>
            <a:ext uri="{FF2B5EF4-FFF2-40B4-BE49-F238E27FC236}">
              <a16:creationId xmlns:a16="http://schemas.microsoft.com/office/drawing/2014/main" id="{FC444AD6-FE1C-4862-B17D-92CB854C6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74" name="Picture 13">
          <a:extLst>
            <a:ext uri="{FF2B5EF4-FFF2-40B4-BE49-F238E27FC236}">
              <a16:creationId xmlns:a16="http://schemas.microsoft.com/office/drawing/2014/main" id="{C12F9990-C6B1-4EC5-8CE2-D195A750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75" name="Picture 5">
          <a:extLst>
            <a:ext uri="{FF2B5EF4-FFF2-40B4-BE49-F238E27FC236}">
              <a16:creationId xmlns:a16="http://schemas.microsoft.com/office/drawing/2014/main" id="{BEB038E5-B531-4485-B0F0-1A5E95A7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76" name="Picture 5">
          <a:extLst>
            <a:ext uri="{FF2B5EF4-FFF2-40B4-BE49-F238E27FC236}">
              <a16:creationId xmlns:a16="http://schemas.microsoft.com/office/drawing/2014/main" id="{0CA127F1-AB61-48BB-BE65-EAE1CDCF2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77" name="Picture 5">
          <a:extLst>
            <a:ext uri="{FF2B5EF4-FFF2-40B4-BE49-F238E27FC236}">
              <a16:creationId xmlns:a16="http://schemas.microsoft.com/office/drawing/2014/main" id="{3B318DD6-E07E-4A5A-9A27-CBF8CB9F6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78" name="Picture 5">
          <a:extLst>
            <a:ext uri="{FF2B5EF4-FFF2-40B4-BE49-F238E27FC236}">
              <a16:creationId xmlns:a16="http://schemas.microsoft.com/office/drawing/2014/main" id="{B068ECA7-9EC2-4425-9EDA-CA02FEA7C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79" name="Picture 5">
          <a:extLst>
            <a:ext uri="{FF2B5EF4-FFF2-40B4-BE49-F238E27FC236}">
              <a16:creationId xmlns:a16="http://schemas.microsoft.com/office/drawing/2014/main" id="{D1DD76E9-6D82-4495-BF04-BFC28B05E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80" name="Picture 13">
          <a:extLst>
            <a:ext uri="{FF2B5EF4-FFF2-40B4-BE49-F238E27FC236}">
              <a16:creationId xmlns:a16="http://schemas.microsoft.com/office/drawing/2014/main" id="{1DC50629-A036-4EA3-B73E-85581D13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681" name="Picture 5">
          <a:extLst>
            <a:ext uri="{FF2B5EF4-FFF2-40B4-BE49-F238E27FC236}">
              <a16:creationId xmlns:a16="http://schemas.microsoft.com/office/drawing/2014/main" id="{5868358D-076D-4BC9-81EC-22A244F3A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82" name="Picture 5">
          <a:extLst>
            <a:ext uri="{FF2B5EF4-FFF2-40B4-BE49-F238E27FC236}">
              <a16:creationId xmlns:a16="http://schemas.microsoft.com/office/drawing/2014/main" id="{845D104A-9106-42FE-B8F1-9315362A3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83" name="Picture 5">
          <a:extLst>
            <a:ext uri="{FF2B5EF4-FFF2-40B4-BE49-F238E27FC236}">
              <a16:creationId xmlns:a16="http://schemas.microsoft.com/office/drawing/2014/main" id="{AB0F44C5-95FD-4C09-B4D1-7C4EC37E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84" name="Picture 5">
          <a:extLst>
            <a:ext uri="{FF2B5EF4-FFF2-40B4-BE49-F238E27FC236}">
              <a16:creationId xmlns:a16="http://schemas.microsoft.com/office/drawing/2014/main" id="{1B4DCB14-BA2B-4C95-A9B7-374C5055F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85" name="Picture 13">
          <a:extLst>
            <a:ext uri="{FF2B5EF4-FFF2-40B4-BE49-F238E27FC236}">
              <a16:creationId xmlns:a16="http://schemas.microsoft.com/office/drawing/2014/main" id="{2CB00362-4140-4F05-8993-ED3C0CEE7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86" name="Picture 5">
          <a:extLst>
            <a:ext uri="{FF2B5EF4-FFF2-40B4-BE49-F238E27FC236}">
              <a16:creationId xmlns:a16="http://schemas.microsoft.com/office/drawing/2014/main" id="{2D2BDA81-0114-414D-A0B0-54863CB1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687" name="Picture 5">
          <a:extLst>
            <a:ext uri="{FF2B5EF4-FFF2-40B4-BE49-F238E27FC236}">
              <a16:creationId xmlns:a16="http://schemas.microsoft.com/office/drawing/2014/main" id="{23F94B7E-E646-4A50-86F3-5BE4A2051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161925</xdr:colOff>
      <xdr:row>16</xdr:row>
      <xdr:rowOff>0</xdr:rowOff>
    </xdr:from>
    <xdr:ext cx="800100" cy="4082"/>
    <xdr:pic>
      <xdr:nvPicPr>
        <xdr:cNvPr id="688" name="Picture 5">
          <a:extLst>
            <a:ext uri="{FF2B5EF4-FFF2-40B4-BE49-F238E27FC236}">
              <a16:creationId xmlns:a16="http://schemas.microsoft.com/office/drawing/2014/main" id="{DE35345B-0500-4991-B909-A647CEBA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689" name="Picture 5">
          <a:extLst>
            <a:ext uri="{FF2B5EF4-FFF2-40B4-BE49-F238E27FC236}">
              <a16:creationId xmlns:a16="http://schemas.microsoft.com/office/drawing/2014/main" id="{C5400AA7-575F-41D8-8B92-165C36046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690" name="Picture 5">
          <a:extLst>
            <a:ext uri="{FF2B5EF4-FFF2-40B4-BE49-F238E27FC236}">
              <a16:creationId xmlns:a16="http://schemas.microsoft.com/office/drawing/2014/main" id="{E5AFE2AA-CF4F-4C43-A646-5A4B1999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28575"/>
    <xdr:pic>
      <xdr:nvPicPr>
        <xdr:cNvPr id="691" name="Picture 19">
          <a:extLst>
            <a:ext uri="{FF2B5EF4-FFF2-40B4-BE49-F238E27FC236}">
              <a16:creationId xmlns:a16="http://schemas.microsoft.com/office/drawing/2014/main" id="{385EEDA5-5FC9-42C3-A8EC-CC728AB0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28575"/>
    <xdr:pic>
      <xdr:nvPicPr>
        <xdr:cNvPr id="692" name="Picture 4">
          <a:extLst>
            <a:ext uri="{FF2B5EF4-FFF2-40B4-BE49-F238E27FC236}">
              <a16:creationId xmlns:a16="http://schemas.microsoft.com/office/drawing/2014/main" id="{CFFDBF1E-F507-48E8-ACA3-A1FD9AC3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693" name="Picture 5">
          <a:extLst>
            <a:ext uri="{FF2B5EF4-FFF2-40B4-BE49-F238E27FC236}">
              <a16:creationId xmlns:a16="http://schemas.microsoft.com/office/drawing/2014/main" id="{3590FF2D-6AE6-4400-B875-2639CCAFF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694" name="Picture 5">
          <a:extLst>
            <a:ext uri="{FF2B5EF4-FFF2-40B4-BE49-F238E27FC236}">
              <a16:creationId xmlns:a16="http://schemas.microsoft.com/office/drawing/2014/main" id="{33A254FC-82AD-4314-B5F4-DD63F2936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19050"/>
    <xdr:pic>
      <xdr:nvPicPr>
        <xdr:cNvPr id="695" name="Picture 24">
          <a:extLst>
            <a:ext uri="{FF2B5EF4-FFF2-40B4-BE49-F238E27FC236}">
              <a16:creationId xmlns:a16="http://schemas.microsoft.com/office/drawing/2014/main" id="{BEA8C0F0-A96E-4170-B9E6-85D6EFA1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19050"/>
    <xdr:pic>
      <xdr:nvPicPr>
        <xdr:cNvPr id="696" name="Picture 5">
          <a:extLst>
            <a:ext uri="{FF2B5EF4-FFF2-40B4-BE49-F238E27FC236}">
              <a16:creationId xmlns:a16="http://schemas.microsoft.com/office/drawing/2014/main" id="{00C10687-32CC-40BA-AE61-92463D14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104775"/>
    <xdr:pic>
      <xdr:nvPicPr>
        <xdr:cNvPr id="697" name="Picture 5">
          <a:extLst>
            <a:ext uri="{FF2B5EF4-FFF2-40B4-BE49-F238E27FC236}">
              <a16:creationId xmlns:a16="http://schemas.microsoft.com/office/drawing/2014/main" id="{384B56E9-77BF-400B-97F7-27846E1C5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698" name="Picture 5">
          <a:extLst>
            <a:ext uri="{FF2B5EF4-FFF2-40B4-BE49-F238E27FC236}">
              <a16:creationId xmlns:a16="http://schemas.microsoft.com/office/drawing/2014/main" id="{512DF2C3-1C3F-4CB2-AB57-3C751D0B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699" name="Picture 5">
          <a:extLst>
            <a:ext uri="{FF2B5EF4-FFF2-40B4-BE49-F238E27FC236}">
              <a16:creationId xmlns:a16="http://schemas.microsoft.com/office/drawing/2014/main" id="{8AB69729-E7EA-4922-8D76-D6858C7E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00" name="Picture 5">
          <a:extLst>
            <a:ext uri="{FF2B5EF4-FFF2-40B4-BE49-F238E27FC236}">
              <a16:creationId xmlns:a16="http://schemas.microsoft.com/office/drawing/2014/main" id="{A3619D65-CEAC-4172-BD5E-F7A19363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01" name="Picture 13">
          <a:extLst>
            <a:ext uri="{FF2B5EF4-FFF2-40B4-BE49-F238E27FC236}">
              <a16:creationId xmlns:a16="http://schemas.microsoft.com/office/drawing/2014/main" id="{B161C4F6-5850-4D0C-9D04-33535D6C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02" name="Picture 5">
          <a:extLst>
            <a:ext uri="{FF2B5EF4-FFF2-40B4-BE49-F238E27FC236}">
              <a16:creationId xmlns:a16="http://schemas.microsoft.com/office/drawing/2014/main" id="{9EA6676B-EF31-4C98-946F-89ADDEEF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03" name="Picture 5">
          <a:extLst>
            <a:ext uri="{FF2B5EF4-FFF2-40B4-BE49-F238E27FC236}">
              <a16:creationId xmlns:a16="http://schemas.microsoft.com/office/drawing/2014/main" id="{E155F4BD-1383-4C91-8BA6-C3F59FCC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04" name="Picture 5">
          <a:extLst>
            <a:ext uri="{FF2B5EF4-FFF2-40B4-BE49-F238E27FC236}">
              <a16:creationId xmlns:a16="http://schemas.microsoft.com/office/drawing/2014/main" id="{FAFB6F21-3AC4-4086-92ED-1BBAE6334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05" name="Picture 5">
          <a:extLst>
            <a:ext uri="{FF2B5EF4-FFF2-40B4-BE49-F238E27FC236}">
              <a16:creationId xmlns:a16="http://schemas.microsoft.com/office/drawing/2014/main" id="{640AC8E7-9ADB-4E54-8822-72892F46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06" name="Picture 5">
          <a:extLst>
            <a:ext uri="{FF2B5EF4-FFF2-40B4-BE49-F238E27FC236}">
              <a16:creationId xmlns:a16="http://schemas.microsoft.com/office/drawing/2014/main" id="{CBC09026-891E-4475-8599-B226768C9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07" name="Picture 13">
          <a:extLst>
            <a:ext uri="{FF2B5EF4-FFF2-40B4-BE49-F238E27FC236}">
              <a16:creationId xmlns:a16="http://schemas.microsoft.com/office/drawing/2014/main" id="{CB69B8BF-4DE7-42F3-8DD4-FDB79B59B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08" name="Picture 5">
          <a:extLst>
            <a:ext uri="{FF2B5EF4-FFF2-40B4-BE49-F238E27FC236}">
              <a16:creationId xmlns:a16="http://schemas.microsoft.com/office/drawing/2014/main" id="{565CD89B-BC57-47BB-B471-CB21C580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09" name="Picture 5">
          <a:extLst>
            <a:ext uri="{FF2B5EF4-FFF2-40B4-BE49-F238E27FC236}">
              <a16:creationId xmlns:a16="http://schemas.microsoft.com/office/drawing/2014/main" id="{02EE5E0C-1A38-4C37-9CE5-90204AF7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10" name="Picture 5">
          <a:extLst>
            <a:ext uri="{FF2B5EF4-FFF2-40B4-BE49-F238E27FC236}">
              <a16:creationId xmlns:a16="http://schemas.microsoft.com/office/drawing/2014/main" id="{7DF1EBE0-C7E5-4229-B711-A99BD754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11" name="Picture 5">
          <a:extLst>
            <a:ext uri="{FF2B5EF4-FFF2-40B4-BE49-F238E27FC236}">
              <a16:creationId xmlns:a16="http://schemas.microsoft.com/office/drawing/2014/main" id="{366F9C75-3617-4F93-A598-79AE16D5B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12" name="Picture 5">
          <a:extLst>
            <a:ext uri="{FF2B5EF4-FFF2-40B4-BE49-F238E27FC236}">
              <a16:creationId xmlns:a16="http://schemas.microsoft.com/office/drawing/2014/main" id="{2F6A1D86-D698-4026-82D8-51407109B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13" name="Picture 13">
          <a:extLst>
            <a:ext uri="{FF2B5EF4-FFF2-40B4-BE49-F238E27FC236}">
              <a16:creationId xmlns:a16="http://schemas.microsoft.com/office/drawing/2014/main" id="{A5E40C55-F758-4730-AE67-9E2B6E4C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14" name="Picture 5">
          <a:extLst>
            <a:ext uri="{FF2B5EF4-FFF2-40B4-BE49-F238E27FC236}">
              <a16:creationId xmlns:a16="http://schemas.microsoft.com/office/drawing/2014/main" id="{0499A4AA-C5C9-4580-91BD-60ABA7C3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15" name="Picture 5">
          <a:extLst>
            <a:ext uri="{FF2B5EF4-FFF2-40B4-BE49-F238E27FC236}">
              <a16:creationId xmlns:a16="http://schemas.microsoft.com/office/drawing/2014/main" id="{C48CC857-58D1-4835-BBD7-3348C08B3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16" name="Picture 5">
          <a:extLst>
            <a:ext uri="{FF2B5EF4-FFF2-40B4-BE49-F238E27FC236}">
              <a16:creationId xmlns:a16="http://schemas.microsoft.com/office/drawing/2014/main" id="{3E315E6F-9D46-4CF1-9453-55DB167A7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17" name="Picture 5">
          <a:extLst>
            <a:ext uri="{FF2B5EF4-FFF2-40B4-BE49-F238E27FC236}">
              <a16:creationId xmlns:a16="http://schemas.microsoft.com/office/drawing/2014/main" id="{F6E116A7-8D0E-41EF-A41B-ACE1F270D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18" name="Picture 5">
          <a:extLst>
            <a:ext uri="{FF2B5EF4-FFF2-40B4-BE49-F238E27FC236}">
              <a16:creationId xmlns:a16="http://schemas.microsoft.com/office/drawing/2014/main" id="{6BBA0F7A-60C4-4D0C-9251-91525FE0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19" name="Picture 13">
          <a:extLst>
            <a:ext uri="{FF2B5EF4-FFF2-40B4-BE49-F238E27FC236}">
              <a16:creationId xmlns:a16="http://schemas.microsoft.com/office/drawing/2014/main" id="{8FEFFFAF-9FA8-4749-B480-B70FE8F5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20" name="Picture 5">
          <a:extLst>
            <a:ext uri="{FF2B5EF4-FFF2-40B4-BE49-F238E27FC236}">
              <a16:creationId xmlns:a16="http://schemas.microsoft.com/office/drawing/2014/main" id="{F793C617-7734-465A-83FE-BB91CBD5A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21" name="Picture 5">
          <a:extLst>
            <a:ext uri="{FF2B5EF4-FFF2-40B4-BE49-F238E27FC236}">
              <a16:creationId xmlns:a16="http://schemas.microsoft.com/office/drawing/2014/main" id="{89CFDF18-D262-4E90-8CA2-C73AD024D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22" name="Picture 5">
          <a:extLst>
            <a:ext uri="{FF2B5EF4-FFF2-40B4-BE49-F238E27FC236}">
              <a16:creationId xmlns:a16="http://schemas.microsoft.com/office/drawing/2014/main" id="{AC755334-53AC-4752-8214-3615AD8B3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23" name="Picture 5">
          <a:extLst>
            <a:ext uri="{FF2B5EF4-FFF2-40B4-BE49-F238E27FC236}">
              <a16:creationId xmlns:a16="http://schemas.microsoft.com/office/drawing/2014/main" id="{03184CD7-12A7-4C4B-A912-642B087AB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24" name="Picture 5">
          <a:extLst>
            <a:ext uri="{FF2B5EF4-FFF2-40B4-BE49-F238E27FC236}">
              <a16:creationId xmlns:a16="http://schemas.microsoft.com/office/drawing/2014/main" id="{0DC8B9DF-7E09-4BB4-AB3A-5F6DB71A1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25" name="Picture 13">
          <a:extLst>
            <a:ext uri="{FF2B5EF4-FFF2-40B4-BE49-F238E27FC236}">
              <a16:creationId xmlns:a16="http://schemas.microsoft.com/office/drawing/2014/main" id="{F0EB9522-0D75-4FC7-81E4-DB645DD70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26" name="Picture 5">
          <a:extLst>
            <a:ext uri="{FF2B5EF4-FFF2-40B4-BE49-F238E27FC236}">
              <a16:creationId xmlns:a16="http://schemas.microsoft.com/office/drawing/2014/main" id="{CBC313BA-200F-4E06-BA7A-C2E2866FF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27" name="Picture 5">
          <a:extLst>
            <a:ext uri="{FF2B5EF4-FFF2-40B4-BE49-F238E27FC236}">
              <a16:creationId xmlns:a16="http://schemas.microsoft.com/office/drawing/2014/main" id="{EFB556A0-8434-48E0-9971-1BF22754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28" name="Picture 5">
          <a:extLst>
            <a:ext uri="{FF2B5EF4-FFF2-40B4-BE49-F238E27FC236}">
              <a16:creationId xmlns:a16="http://schemas.microsoft.com/office/drawing/2014/main" id="{5B18E79D-E256-46F7-8C31-E9492F2F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29" name="Picture 5">
          <a:extLst>
            <a:ext uri="{FF2B5EF4-FFF2-40B4-BE49-F238E27FC236}">
              <a16:creationId xmlns:a16="http://schemas.microsoft.com/office/drawing/2014/main" id="{7E07542D-2E20-4A27-B04C-94C84428A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30" name="Picture 5">
          <a:extLst>
            <a:ext uri="{FF2B5EF4-FFF2-40B4-BE49-F238E27FC236}">
              <a16:creationId xmlns:a16="http://schemas.microsoft.com/office/drawing/2014/main" id="{8CE24169-A29E-4455-813E-ACD496BFB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31" name="Picture 13">
          <a:extLst>
            <a:ext uri="{FF2B5EF4-FFF2-40B4-BE49-F238E27FC236}">
              <a16:creationId xmlns:a16="http://schemas.microsoft.com/office/drawing/2014/main" id="{D1E70886-7963-48FA-B126-9C57AA7DE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32" name="Picture 5">
          <a:extLst>
            <a:ext uri="{FF2B5EF4-FFF2-40B4-BE49-F238E27FC236}">
              <a16:creationId xmlns:a16="http://schemas.microsoft.com/office/drawing/2014/main" id="{C0154EAB-C4AB-48B3-BB03-4DF072AC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33" name="Picture 5">
          <a:extLst>
            <a:ext uri="{FF2B5EF4-FFF2-40B4-BE49-F238E27FC236}">
              <a16:creationId xmlns:a16="http://schemas.microsoft.com/office/drawing/2014/main" id="{1C958207-3756-45CA-87A7-1B9E7253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34" name="Picture 5">
          <a:extLst>
            <a:ext uri="{FF2B5EF4-FFF2-40B4-BE49-F238E27FC236}">
              <a16:creationId xmlns:a16="http://schemas.microsoft.com/office/drawing/2014/main" id="{638E5028-E678-4835-BA3F-35825BEF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35" name="Picture 5">
          <a:extLst>
            <a:ext uri="{FF2B5EF4-FFF2-40B4-BE49-F238E27FC236}">
              <a16:creationId xmlns:a16="http://schemas.microsoft.com/office/drawing/2014/main" id="{9C574312-9F9C-48FB-8C4F-7D2344316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36" name="Picture 5">
          <a:extLst>
            <a:ext uri="{FF2B5EF4-FFF2-40B4-BE49-F238E27FC236}">
              <a16:creationId xmlns:a16="http://schemas.microsoft.com/office/drawing/2014/main" id="{EF426596-9A8A-4D63-9D85-76E1A873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37" name="Picture 13">
          <a:extLst>
            <a:ext uri="{FF2B5EF4-FFF2-40B4-BE49-F238E27FC236}">
              <a16:creationId xmlns:a16="http://schemas.microsoft.com/office/drawing/2014/main" id="{58071F0C-2B78-4B79-A4C6-FADE3DBE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38" name="Picture 5">
          <a:extLst>
            <a:ext uri="{FF2B5EF4-FFF2-40B4-BE49-F238E27FC236}">
              <a16:creationId xmlns:a16="http://schemas.microsoft.com/office/drawing/2014/main" id="{91E092C2-F3DD-44AA-86F5-32DBB02C3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39" name="Picture 5">
          <a:extLst>
            <a:ext uri="{FF2B5EF4-FFF2-40B4-BE49-F238E27FC236}">
              <a16:creationId xmlns:a16="http://schemas.microsoft.com/office/drawing/2014/main" id="{BB1446C5-D18C-4500-8A97-AFAA1240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40" name="Picture 5">
          <a:extLst>
            <a:ext uri="{FF2B5EF4-FFF2-40B4-BE49-F238E27FC236}">
              <a16:creationId xmlns:a16="http://schemas.microsoft.com/office/drawing/2014/main" id="{1FCF3253-D3D4-49E7-ACB7-91A9503F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41" name="Picture 5">
          <a:extLst>
            <a:ext uri="{FF2B5EF4-FFF2-40B4-BE49-F238E27FC236}">
              <a16:creationId xmlns:a16="http://schemas.microsoft.com/office/drawing/2014/main" id="{AE597F53-C3D7-460E-9441-16F9926E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42" name="Picture 5">
          <a:extLst>
            <a:ext uri="{FF2B5EF4-FFF2-40B4-BE49-F238E27FC236}">
              <a16:creationId xmlns:a16="http://schemas.microsoft.com/office/drawing/2014/main" id="{82BB565B-31D6-471A-B889-59D35411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43" name="Picture 13">
          <a:extLst>
            <a:ext uri="{FF2B5EF4-FFF2-40B4-BE49-F238E27FC236}">
              <a16:creationId xmlns:a16="http://schemas.microsoft.com/office/drawing/2014/main" id="{EFD6CAC2-2DDB-43B8-96BE-8B55CD82E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44" name="Picture 5">
          <a:extLst>
            <a:ext uri="{FF2B5EF4-FFF2-40B4-BE49-F238E27FC236}">
              <a16:creationId xmlns:a16="http://schemas.microsoft.com/office/drawing/2014/main" id="{6453081B-90D6-43F3-9DD7-69BD6762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45" name="Picture 5">
          <a:extLst>
            <a:ext uri="{FF2B5EF4-FFF2-40B4-BE49-F238E27FC236}">
              <a16:creationId xmlns:a16="http://schemas.microsoft.com/office/drawing/2014/main" id="{002AC7E3-77D6-4A8A-8441-D025FB41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46" name="Picture 5">
          <a:extLst>
            <a:ext uri="{FF2B5EF4-FFF2-40B4-BE49-F238E27FC236}">
              <a16:creationId xmlns:a16="http://schemas.microsoft.com/office/drawing/2014/main" id="{40D930DF-8317-4F72-9382-5A0C489C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47" name="Picture 5">
          <a:extLst>
            <a:ext uri="{FF2B5EF4-FFF2-40B4-BE49-F238E27FC236}">
              <a16:creationId xmlns:a16="http://schemas.microsoft.com/office/drawing/2014/main" id="{7BFB6E63-7183-439A-8D80-4E112488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48" name="Picture 5">
          <a:extLst>
            <a:ext uri="{FF2B5EF4-FFF2-40B4-BE49-F238E27FC236}">
              <a16:creationId xmlns:a16="http://schemas.microsoft.com/office/drawing/2014/main" id="{8DC3A507-956C-4585-8C3E-26E6593C6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49" name="Picture 13">
          <a:extLst>
            <a:ext uri="{FF2B5EF4-FFF2-40B4-BE49-F238E27FC236}">
              <a16:creationId xmlns:a16="http://schemas.microsoft.com/office/drawing/2014/main" id="{AB507455-705C-4E12-A9B8-BBBA3571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50" name="Picture 5">
          <a:extLst>
            <a:ext uri="{FF2B5EF4-FFF2-40B4-BE49-F238E27FC236}">
              <a16:creationId xmlns:a16="http://schemas.microsoft.com/office/drawing/2014/main" id="{C5409D16-BBB3-466E-976D-64BB7332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51" name="Picture 5">
          <a:extLst>
            <a:ext uri="{FF2B5EF4-FFF2-40B4-BE49-F238E27FC236}">
              <a16:creationId xmlns:a16="http://schemas.microsoft.com/office/drawing/2014/main" id="{3416C71E-399B-4300-A5C2-E7AC256EE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52" name="Picture 5">
          <a:extLst>
            <a:ext uri="{FF2B5EF4-FFF2-40B4-BE49-F238E27FC236}">
              <a16:creationId xmlns:a16="http://schemas.microsoft.com/office/drawing/2014/main" id="{9B965815-1F8B-487F-B370-1CDA7173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53" name="Picture 5">
          <a:extLst>
            <a:ext uri="{FF2B5EF4-FFF2-40B4-BE49-F238E27FC236}">
              <a16:creationId xmlns:a16="http://schemas.microsoft.com/office/drawing/2014/main" id="{1FBB86D2-C3A4-47C9-99DC-55707645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54" name="Picture 5">
          <a:extLst>
            <a:ext uri="{FF2B5EF4-FFF2-40B4-BE49-F238E27FC236}">
              <a16:creationId xmlns:a16="http://schemas.microsoft.com/office/drawing/2014/main" id="{33E96958-0D4A-4757-AA1D-597F34765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55" name="Picture 13">
          <a:extLst>
            <a:ext uri="{FF2B5EF4-FFF2-40B4-BE49-F238E27FC236}">
              <a16:creationId xmlns:a16="http://schemas.microsoft.com/office/drawing/2014/main" id="{E47E6445-5EE4-4EBE-9D73-9E484DFF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56" name="Picture 5">
          <a:extLst>
            <a:ext uri="{FF2B5EF4-FFF2-40B4-BE49-F238E27FC236}">
              <a16:creationId xmlns:a16="http://schemas.microsoft.com/office/drawing/2014/main" id="{C54B85F9-042B-4B5A-B232-84BE9CE2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57" name="Picture 5">
          <a:extLst>
            <a:ext uri="{FF2B5EF4-FFF2-40B4-BE49-F238E27FC236}">
              <a16:creationId xmlns:a16="http://schemas.microsoft.com/office/drawing/2014/main" id="{A82060AD-72FA-41EE-A9C0-4790D874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58" name="Picture 5">
          <a:extLst>
            <a:ext uri="{FF2B5EF4-FFF2-40B4-BE49-F238E27FC236}">
              <a16:creationId xmlns:a16="http://schemas.microsoft.com/office/drawing/2014/main" id="{D72B2401-CC0F-40B6-8021-371884D5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59" name="Picture 5">
          <a:extLst>
            <a:ext uri="{FF2B5EF4-FFF2-40B4-BE49-F238E27FC236}">
              <a16:creationId xmlns:a16="http://schemas.microsoft.com/office/drawing/2014/main" id="{A623EAA8-2403-4234-AC8E-56F123132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60" name="Picture 5">
          <a:extLst>
            <a:ext uri="{FF2B5EF4-FFF2-40B4-BE49-F238E27FC236}">
              <a16:creationId xmlns:a16="http://schemas.microsoft.com/office/drawing/2014/main" id="{5CC67D65-AC09-4682-9A14-85A67B058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61" name="Picture 13">
          <a:extLst>
            <a:ext uri="{FF2B5EF4-FFF2-40B4-BE49-F238E27FC236}">
              <a16:creationId xmlns:a16="http://schemas.microsoft.com/office/drawing/2014/main" id="{BB4E3B03-D50A-44C4-9B59-063883899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62" name="Picture 5">
          <a:extLst>
            <a:ext uri="{FF2B5EF4-FFF2-40B4-BE49-F238E27FC236}">
              <a16:creationId xmlns:a16="http://schemas.microsoft.com/office/drawing/2014/main" id="{688A3746-1B31-456F-994C-CF56F96FE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63" name="Picture 5">
          <a:extLst>
            <a:ext uri="{FF2B5EF4-FFF2-40B4-BE49-F238E27FC236}">
              <a16:creationId xmlns:a16="http://schemas.microsoft.com/office/drawing/2014/main" id="{9761CB5D-D378-4673-BC7C-0C0E20151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64" name="Picture 5">
          <a:extLst>
            <a:ext uri="{FF2B5EF4-FFF2-40B4-BE49-F238E27FC236}">
              <a16:creationId xmlns:a16="http://schemas.microsoft.com/office/drawing/2014/main" id="{47C6C7B8-077B-41B0-B8A2-3292B2C5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65" name="Picture 5">
          <a:extLst>
            <a:ext uri="{FF2B5EF4-FFF2-40B4-BE49-F238E27FC236}">
              <a16:creationId xmlns:a16="http://schemas.microsoft.com/office/drawing/2014/main" id="{4BBC2CBB-10D8-46A0-8D07-A594D86BF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66" name="Picture 5">
          <a:extLst>
            <a:ext uri="{FF2B5EF4-FFF2-40B4-BE49-F238E27FC236}">
              <a16:creationId xmlns:a16="http://schemas.microsoft.com/office/drawing/2014/main" id="{CB854085-A3BF-4039-9B26-C70537ED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67" name="Picture 13">
          <a:extLst>
            <a:ext uri="{FF2B5EF4-FFF2-40B4-BE49-F238E27FC236}">
              <a16:creationId xmlns:a16="http://schemas.microsoft.com/office/drawing/2014/main" id="{1CD909DB-48D9-4961-894D-9A3A4450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68" name="Picture 5">
          <a:extLst>
            <a:ext uri="{FF2B5EF4-FFF2-40B4-BE49-F238E27FC236}">
              <a16:creationId xmlns:a16="http://schemas.microsoft.com/office/drawing/2014/main" id="{A20B3A13-7F12-4798-9DC7-E704AFCA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69" name="Picture 5">
          <a:extLst>
            <a:ext uri="{FF2B5EF4-FFF2-40B4-BE49-F238E27FC236}">
              <a16:creationId xmlns:a16="http://schemas.microsoft.com/office/drawing/2014/main" id="{5F2DB8AA-E255-426A-A3A4-77BFFAF6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70" name="Picture 5">
          <a:extLst>
            <a:ext uri="{FF2B5EF4-FFF2-40B4-BE49-F238E27FC236}">
              <a16:creationId xmlns:a16="http://schemas.microsoft.com/office/drawing/2014/main" id="{8F611082-282B-435A-BB94-004F5D0B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71" name="Picture 5">
          <a:extLst>
            <a:ext uri="{FF2B5EF4-FFF2-40B4-BE49-F238E27FC236}">
              <a16:creationId xmlns:a16="http://schemas.microsoft.com/office/drawing/2014/main" id="{FE954723-1C2A-4292-AD84-DB2FA348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72" name="Picture 5">
          <a:extLst>
            <a:ext uri="{FF2B5EF4-FFF2-40B4-BE49-F238E27FC236}">
              <a16:creationId xmlns:a16="http://schemas.microsoft.com/office/drawing/2014/main" id="{52BF25BA-4DAC-41D4-9101-5CA9163A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73" name="Picture 13">
          <a:extLst>
            <a:ext uri="{FF2B5EF4-FFF2-40B4-BE49-F238E27FC236}">
              <a16:creationId xmlns:a16="http://schemas.microsoft.com/office/drawing/2014/main" id="{D369BE8E-3191-467E-8262-C3EBFCE77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74" name="Picture 5">
          <a:extLst>
            <a:ext uri="{FF2B5EF4-FFF2-40B4-BE49-F238E27FC236}">
              <a16:creationId xmlns:a16="http://schemas.microsoft.com/office/drawing/2014/main" id="{D0A536CB-9258-44FA-8240-4D69C2F4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75" name="Picture 5">
          <a:extLst>
            <a:ext uri="{FF2B5EF4-FFF2-40B4-BE49-F238E27FC236}">
              <a16:creationId xmlns:a16="http://schemas.microsoft.com/office/drawing/2014/main" id="{AAE0C53C-7918-4169-807E-9AAC1462D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76" name="Picture 5">
          <a:extLst>
            <a:ext uri="{FF2B5EF4-FFF2-40B4-BE49-F238E27FC236}">
              <a16:creationId xmlns:a16="http://schemas.microsoft.com/office/drawing/2014/main" id="{75D952AC-6B9B-40C4-AB45-138E9FE1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77" name="Picture 5">
          <a:extLst>
            <a:ext uri="{FF2B5EF4-FFF2-40B4-BE49-F238E27FC236}">
              <a16:creationId xmlns:a16="http://schemas.microsoft.com/office/drawing/2014/main" id="{9C885962-7349-46B5-A0E9-B85A4729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78" name="Picture 13">
          <a:extLst>
            <a:ext uri="{FF2B5EF4-FFF2-40B4-BE49-F238E27FC236}">
              <a16:creationId xmlns:a16="http://schemas.microsoft.com/office/drawing/2014/main" id="{2F9A35DE-074C-459D-BF86-B3ACF5959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79" name="Picture 5">
          <a:extLst>
            <a:ext uri="{FF2B5EF4-FFF2-40B4-BE49-F238E27FC236}">
              <a16:creationId xmlns:a16="http://schemas.microsoft.com/office/drawing/2014/main" id="{566668CF-D3BE-4F8B-8281-928949AE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80" name="Picture 5">
          <a:extLst>
            <a:ext uri="{FF2B5EF4-FFF2-40B4-BE49-F238E27FC236}">
              <a16:creationId xmlns:a16="http://schemas.microsoft.com/office/drawing/2014/main" id="{E0CFAFAB-C6BA-45B8-A2D9-EF4889326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161925</xdr:colOff>
      <xdr:row>16</xdr:row>
      <xdr:rowOff>0</xdr:rowOff>
    </xdr:from>
    <xdr:ext cx="800100" cy="4082"/>
    <xdr:pic>
      <xdr:nvPicPr>
        <xdr:cNvPr id="781" name="Picture 5">
          <a:extLst>
            <a:ext uri="{FF2B5EF4-FFF2-40B4-BE49-F238E27FC236}">
              <a16:creationId xmlns:a16="http://schemas.microsoft.com/office/drawing/2014/main" id="{DAAD0F3D-66D2-49B2-96FF-E89D81A6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782" name="Picture 5">
          <a:extLst>
            <a:ext uri="{FF2B5EF4-FFF2-40B4-BE49-F238E27FC236}">
              <a16:creationId xmlns:a16="http://schemas.microsoft.com/office/drawing/2014/main" id="{7484225E-F074-45F0-B505-4AFC7631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783" name="Picture 5">
          <a:extLst>
            <a:ext uri="{FF2B5EF4-FFF2-40B4-BE49-F238E27FC236}">
              <a16:creationId xmlns:a16="http://schemas.microsoft.com/office/drawing/2014/main" id="{24D6E668-9C22-4E3D-AB13-53D78AFB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28575"/>
    <xdr:pic>
      <xdr:nvPicPr>
        <xdr:cNvPr id="784" name="Picture 19">
          <a:extLst>
            <a:ext uri="{FF2B5EF4-FFF2-40B4-BE49-F238E27FC236}">
              <a16:creationId xmlns:a16="http://schemas.microsoft.com/office/drawing/2014/main" id="{D0086FF8-ABF2-4835-9514-89627CD69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28575"/>
    <xdr:pic>
      <xdr:nvPicPr>
        <xdr:cNvPr id="785" name="Picture 4">
          <a:extLst>
            <a:ext uri="{FF2B5EF4-FFF2-40B4-BE49-F238E27FC236}">
              <a16:creationId xmlns:a16="http://schemas.microsoft.com/office/drawing/2014/main" id="{636CF09C-0CAB-4960-9CB2-EB7BE261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786" name="Picture 5">
          <a:extLst>
            <a:ext uri="{FF2B5EF4-FFF2-40B4-BE49-F238E27FC236}">
              <a16:creationId xmlns:a16="http://schemas.microsoft.com/office/drawing/2014/main" id="{E64760DA-B2E4-4455-8408-FD44708B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787" name="Picture 5">
          <a:extLst>
            <a:ext uri="{FF2B5EF4-FFF2-40B4-BE49-F238E27FC236}">
              <a16:creationId xmlns:a16="http://schemas.microsoft.com/office/drawing/2014/main" id="{C59CCF2C-9FE3-4530-AB13-B6673D257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19050"/>
    <xdr:pic>
      <xdr:nvPicPr>
        <xdr:cNvPr id="788" name="Picture 24">
          <a:extLst>
            <a:ext uri="{FF2B5EF4-FFF2-40B4-BE49-F238E27FC236}">
              <a16:creationId xmlns:a16="http://schemas.microsoft.com/office/drawing/2014/main" id="{8CF00517-3337-4F3A-8DAD-FB7BA2AD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19050"/>
    <xdr:pic>
      <xdr:nvPicPr>
        <xdr:cNvPr id="789" name="Picture 5">
          <a:extLst>
            <a:ext uri="{FF2B5EF4-FFF2-40B4-BE49-F238E27FC236}">
              <a16:creationId xmlns:a16="http://schemas.microsoft.com/office/drawing/2014/main" id="{4A4EEF95-6ABF-4BC5-82D4-A1E53CC6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104775"/>
    <xdr:pic>
      <xdr:nvPicPr>
        <xdr:cNvPr id="790" name="Picture 5">
          <a:extLst>
            <a:ext uri="{FF2B5EF4-FFF2-40B4-BE49-F238E27FC236}">
              <a16:creationId xmlns:a16="http://schemas.microsoft.com/office/drawing/2014/main" id="{61FF824F-5DC7-4120-8B39-601D7D61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791" name="Picture 5">
          <a:extLst>
            <a:ext uri="{FF2B5EF4-FFF2-40B4-BE49-F238E27FC236}">
              <a16:creationId xmlns:a16="http://schemas.microsoft.com/office/drawing/2014/main" id="{241C141B-3324-42E0-B29A-F9C0A7EF4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368445"/>
    <xdr:pic>
      <xdr:nvPicPr>
        <xdr:cNvPr id="792" name="Picture 5">
          <a:extLst>
            <a:ext uri="{FF2B5EF4-FFF2-40B4-BE49-F238E27FC236}">
              <a16:creationId xmlns:a16="http://schemas.microsoft.com/office/drawing/2014/main" id="{D76BD063-2A45-4479-A9D3-C17CA361C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93" name="Picture 5">
          <a:extLst>
            <a:ext uri="{FF2B5EF4-FFF2-40B4-BE49-F238E27FC236}">
              <a16:creationId xmlns:a16="http://schemas.microsoft.com/office/drawing/2014/main" id="{226F2904-F618-4D54-8F51-67625164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94" name="Picture 13">
          <a:extLst>
            <a:ext uri="{FF2B5EF4-FFF2-40B4-BE49-F238E27FC236}">
              <a16:creationId xmlns:a16="http://schemas.microsoft.com/office/drawing/2014/main" id="{922E02FB-A272-4B17-8AE7-15893506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95" name="Picture 5">
          <a:extLst>
            <a:ext uri="{FF2B5EF4-FFF2-40B4-BE49-F238E27FC236}">
              <a16:creationId xmlns:a16="http://schemas.microsoft.com/office/drawing/2014/main" id="{166BE0FE-778F-444C-A00E-B48E61C7D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96" name="Picture 5">
          <a:extLst>
            <a:ext uri="{FF2B5EF4-FFF2-40B4-BE49-F238E27FC236}">
              <a16:creationId xmlns:a16="http://schemas.microsoft.com/office/drawing/2014/main" id="{E4C49BB2-78F1-4A4B-937E-C54523C5A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797" name="Picture 5">
          <a:extLst>
            <a:ext uri="{FF2B5EF4-FFF2-40B4-BE49-F238E27FC236}">
              <a16:creationId xmlns:a16="http://schemas.microsoft.com/office/drawing/2014/main" id="{0708C6CE-E9EC-4072-B338-46754C3B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98" name="Picture 5">
          <a:extLst>
            <a:ext uri="{FF2B5EF4-FFF2-40B4-BE49-F238E27FC236}">
              <a16:creationId xmlns:a16="http://schemas.microsoft.com/office/drawing/2014/main" id="{19A7EEEF-4974-4E4B-A9CD-86077579A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799" name="Picture 5">
          <a:extLst>
            <a:ext uri="{FF2B5EF4-FFF2-40B4-BE49-F238E27FC236}">
              <a16:creationId xmlns:a16="http://schemas.microsoft.com/office/drawing/2014/main" id="{D444389B-AE50-489D-AC19-17E31BA0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00" name="Picture 13">
          <a:extLst>
            <a:ext uri="{FF2B5EF4-FFF2-40B4-BE49-F238E27FC236}">
              <a16:creationId xmlns:a16="http://schemas.microsoft.com/office/drawing/2014/main" id="{35DAD6AB-451A-4E34-9B96-265AEC0E1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01" name="Picture 5">
          <a:extLst>
            <a:ext uri="{FF2B5EF4-FFF2-40B4-BE49-F238E27FC236}">
              <a16:creationId xmlns:a16="http://schemas.microsoft.com/office/drawing/2014/main" id="{E0172A90-5290-4747-8037-7962DE98C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02" name="Picture 5">
          <a:extLst>
            <a:ext uri="{FF2B5EF4-FFF2-40B4-BE49-F238E27FC236}">
              <a16:creationId xmlns:a16="http://schemas.microsoft.com/office/drawing/2014/main" id="{FA853767-6647-49E0-9BC3-ECBB90BA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03" name="Picture 5">
          <a:extLst>
            <a:ext uri="{FF2B5EF4-FFF2-40B4-BE49-F238E27FC236}">
              <a16:creationId xmlns:a16="http://schemas.microsoft.com/office/drawing/2014/main" id="{0154CE6A-D7D8-471F-AC1E-9F71E02D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04" name="Picture 5">
          <a:extLst>
            <a:ext uri="{FF2B5EF4-FFF2-40B4-BE49-F238E27FC236}">
              <a16:creationId xmlns:a16="http://schemas.microsoft.com/office/drawing/2014/main" id="{73628CAE-D4A0-4960-AD18-C13D2D015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05" name="Picture 5">
          <a:extLst>
            <a:ext uri="{FF2B5EF4-FFF2-40B4-BE49-F238E27FC236}">
              <a16:creationId xmlns:a16="http://schemas.microsoft.com/office/drawing/2014/main" id="{5D7CA46F-FF11-42FA-8351-2AC554C08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06" name="Picture 13">
          <a:extLst>
            <a:ext uri="{FF2B5EF4-FFF2-40B4-BE49-F238E27FC236}">
              <a16:creationId xmlns:a16="http://schemas.microsoft.com/office/drawing/2014/main" id="{202D5948-16FA-420B-9623-CA77F35DC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07" name="Picture 5">
          <a:extLst>
            <a:ext uri="{FF2B5EF4-FFF2-40B4-BE49-F238E27FC236}">
              <a16:creationId xmlns:a16="http://schemas.microsoft.com/office/drawing/2014/main" id="{47F4012E-27F0-44B0-AABE-CD2DE09F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08" name="Picture 5">
          <a:extLst>
            <a:ext uri="{FF2B5EF4-FFF2-40B4-BE49-F238E27FC236}">
              <a16:creationId xmlns:a16="http://schemas.microsoft.com/office/drawing/2014/main" id="{F3C9EFD8-608F-4531-9436-D347CAFF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09" name="Picture 5">
          <a:extLst>
            <a:ext uri="{FF2B5EF4-FFF2-40B4-BE49-F238E27FC236}">
              <a16:creationId xmlns:a16="http://schemas.microsoft.com/office/drawing/2014/main" id="{307C0489-6974-4AB0-854A-7FB3E46A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10" name="Picture 5">
          <a:extLst>
            <a:ext uri="{FF2B5EF4-FFF2-40B4-BE49-F238E27FC236}">
              <a16:creationId xmlns:a16="http://schemas.microsoft.com/office/drawing/2014/main" id="{3E7356A6-1FF1-44AB-80D5-17B896093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11" name="Picture 5">
          <a:extLst>
            <a:ext uri="{FF2B5EF4-FFF2-40B4-BE49-F238E27FC236}">
              <a16:creationId xmlns:a16="http://schemas.microsoft.com/office/drawing/2014/main" id="{EDB13B7A-4626-4142-89A2-B1E80FA0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12" name="Picture 13">
          <a:extLst>
            <a:ext uri="{FF2B5EF4-FFF2-40B4-BE49-F238E27FC236}">
              <a16:creationId xmlns:a16="http://schemas.microsoft.com/office/drawing/2014/main" id="{726A63DA-B630-41EA-8461-77D3A44A8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13" name="Picture 5">
          <a:extLst>
            <a:ext uri="{FF2B5EF4-FFF2-40B4-BE49-F238E27FC236}">
              <a16:creationId xmlns:a16="http://schemas.microsoft.com/office/drawing/2014/main" id="{5CF46ED9-E445-469D-BCD3-A88BE2713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14" name="Picture 5">
          <a:extLst>
            <a:ext uri="{FF2B5EF4-FFF2-40B4-BE49-F238E27FC236}">
              <a16:creationId xmlns:a16="http://schemas.microsoft.com/office/drawing/2014/main" id="{13F64ED1-3AFB-46D1-B9B6-F4E19424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15" name="Picture 5">
          <a:extLst>
            <a:ext uri="{FF2B5EF4-FFF2-40B4-BE49-F238E27FC236}">
              <a16:creationId xmlns:a16="http://schemas.microsoft.com/office/drawing/2014/main" id="{7FF2857D-C8C4-4C6E-A292-95E50039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16" name="Picture 5">
          <a:extLst>
            <a:ext uri="{FF2B5EF4-FFF2-40B4-BE49-F238E27FC236}">
              <a16:creationId xmlns:a16="http://schemas.microsoft.com/office/drawing/2014/main" id="{EEAEF473-D2A7-45BF-8489-E5B1DA436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17" name="Picture 5">
          <a:extLst>
            <a:ext uri="{FF2B5EF4-FFF2-40B4-BE49-F238E27FC236}">
              <a16:creationId xmlns:a16="http://schemas.microsoft.com/office/drawing/2014/main" id="{2A333372-0504-4886-BEEE-CA4AC407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18" name="Picture 13">
          <a:extLst>
            <a:ext uri="{FF2B5EF4-FFF2-40B4-BE49-F238E27FC236}">
              <a16:creationId xmlns:a16="http://schemas.microsoft.com/office/drawing/2014/main" id="{1F1010FD-43BF-417A-A9EE-2A2B5248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19" name="Picture 5">
          <a:extLst>
            <a:ext uri="{FF2B5EF4-FFF2-40B4-BE49-F238E27FC236}">
              <a16:creationId xmlns:a16="http://schemas.microsoft.com/office/drawing/2014/main" id="{E0A92B47-997B-4233-980C-76C4A086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20" name="Picture 5">
          <a:extLst>
            <a:ext uri="{FF2B5EF4-FFF2-40B4-BE49-F238E27FC236}">
              <a16:creationId xmlns:a16="http://schemas.microsoft.com/office/drawing/2014/main" id="{EC9613C6-8851-4C2A-9C90-376EA9BA7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21" name="Picture 5">
          <a:extLst>
            <a:ext uri="{FF2B5EF4-FFF2-40B4-BE49-F238E27FC236}">
              <a16:creationId xmlns:a16="http://schemas.microsoft.com/office/drawing/2014/main" id="{1548A33A-AF5B-4B8C-BEDC-51631907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22" name="Picture 5">
          <a:extLst>
            <a:ext uri="{FF2B5EF4-FFF2-40B4-BE49-F238E27FC236}">
              <a16:creationId xmlns:a16="http://schemas.microsoft.com/office/drawing/2014/main" id="{B6ECCF70-EA90-4D5D-A6D7-1F897C9CA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23" name="Picture 5">
          <a:extLst>
            <a:ext uri="{FF2B5EF4-FFF2-40B4-BE49-F238E27FC236}">
              <a16:creationId xmlns:a16="http://schemas.microsoft.com/office/drawing/2014/main" id="{35AE7FB2-F38E-4961-9845-F793E889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24" name="Picture 13">
          <a:extLst>
            <a:ext uri="{FF2B5EF4-FFF2-40B4-BE49-F238E27FC236}">
              <a16:creationId xmlns:a16="http://schemas.microsoft.com/office/drawing/2014/main" id="{F6EC4142-08B8-45BC-9A20-E5DD1228D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25" name="Picture 5">
          <a:extLst>
            <a:ext uri="{FF2B5EF4-FFF2-40B4-BE49-F238E27FC236}">
              <a16:creationId xmlns:a16="http://schemas.microsoft.com/office/drawing/2014/main" id="{138AB43A-2794-4597-8F44-82A763DE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26" name="Picture 5">
          <a:extLst>
            <a:ext uri="{FF2B5EF4-FFF2-40B4-BE49-F238E27FC236}">
              <a16:creationId xmlns:a16="http://schemas.microsoft.com/office/drawing/2014/main" id="{D801611C-8B98-49FB-AED1-566C204C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27" name="Picture 5">
          <a:extLst>
            <a:ext uri="{FF2B5EF4-FFF2-40B4-BE49-F238E27FC236}">
              <a16:creationId xmlns:a16="http://schemas.microsoft.com/office/drawing/2014/main" id="{07976152-D666-4D91-9B6E-FCFB4FA05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28" name="Picture 5">
          <a:extLst>
            <a:ext uri="{FF2B5EF4-FFF2-40B4-BE49-F238E27FC236}">
              <a16:creationId xmlns:a16="http://schemas.microsoft.com/office/drawing/2014/main" id="{2488643C-F4F3-4CEC-8D6A-7D3D36D3D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29" name="Picture 5">
          <a:extLst>
            <a:ext uri="{FF2B5EF4-FFF2-40B4-BE49-F238E27FC236}">
              <a16:creationId xmlns:a16="http://schemas.microsoft.com/office/drawing/2014/main" id="{BFA43E46-21DE-48C1-AEF7-485971A7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30" name="Picture 13">
          <a:extLst>
            <a:ext uri="{FF2B5EF4-FFF2-40B4-BE49-F238E27FC236}">
              <a16:creationId xmlns:a16="http://schemas.microsoft.com/office/drawing/2014/main" id="{17B54C5B-4FA1-48E0-A906-0C59E7F8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31" name="Picture 5">
          <a:extLst>
            <a:ext uri="{FF2B5EF4-FFF2-40B4-BE49-F238E27FC236}">
              <a16:creationId xmlns:a16="http://schemas.microsoft.com/office/drawing/2014/main" id="{13715CBD-5692-4E24-AD5E-DFB9BC7FB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32" name="Picture 5">
          <a:extLst>
            <a:ext uri="{FF2B5EF4-FFF2-40B4-BE49-F238E27FC236}">
              <a16:creationId xmlns:a16="http://schemas.microsoft.com/office/drawing/2014/main" id="{B0339F24-9A6B-44C2-BA08-1A016FB4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33" name="Picture 5">
          <a:extLst>
            <a:ext uri="{FF2B5EF4-FFF2-40B4-BE49-F238E27FC236}">
              <a16:creationId xmlns:a16="http://schemas.microsoft.com/office/drawing/2014/main" id="{329C2F90-5C6E-4E2D-B153-EF92073E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34" name="Picture 5">
          <a:extLst>
            <a:ext uri="{FF2B5EF4-FFF2-40B4-BE49-F238E27FC236}">
              <a16:creationId xmlns:a16="http://schemas.microsoft.com/office/drawing/2014/main" id="{5A3D7CA5-E958-49FE-A880-B9C977266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35" name="Picture 5">
          <a:extLst>
            <a:ext uri="{FF2B5EF4-FFF2-40B4-BE49-F238E27FC236}">
              <a16:creationId xmlns:a16="http://schemas.microsoft.com/office/drawing/2014/main" id="{89CDBA08-9667-45F4-A02E-9A784C4A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36" name="Picture 13">
          <a:extLst>
            <a:ext uri="{FF2B5EF4-FFF2-40B4-BE49-F238E27FC236}">
              <a16:creationId xmlns:a16="http://schemas.microsoft.com/office/drawing/2014/main" id="{DBC1F083-AD31-465F-BED5-6B323A4F4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37" name="Picture 5">
          <a:extLst>
            <a:ext uri="{FF2B5EF4-FFF2-40B4-BE49-F238E27FC236}">
              <a16:creationId xmlns:a16="http://schemas.microsoft.com/office/drawing/2014/main" id="{1190E61B-D13D-4D14-A335-B139851E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38" name="Picture 5">
          <a:extLst>
            <a:ext uri="{FF2B5EF4-FFF2-40B4-BE49-F238E27FC236}">
              <a16:creationId xmlns:a16="http://schemas.microsoft.com/office/drawing/2014/main" id="{A8CBD3C3-8D47-4D83-9D37-9D94CAB8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39" name="Picture 5">
          <a:extLst>
            <a:ext uri="{FF2B5EF4-FFF2-40B4-BE49-F238E27FC236}">
              <a16:creationId xmlns:a16="http://schemas.microsoft.com/office/drawing/2014/main" id="{0C4C08BF-EFCE-4A1D-85A0-C0CBE448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40" name="Picture 5">
          <a:extLst>
            <a:ext uri="{FF2B5EF4-FFF2-40B4-BE49-F238E27FC236}">
              <a16:creationId xmlns:a16="http://schemas.microsoft.com/office/drawing/2014/main" id="{56DAA97A-E8CD-4EAC-ABB4-8DC0F491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41" name="Picture 5">
          <a:extLst>
            <a:ext uri="{FF2B5EF4-FFF2-40B4-BE49-F238E27FC236}">
              <a16:creationId xmlns:a16="http://schemas.microsoft.com/office/drawing/2014/main" id="{3310A2C9-F964-4447-AB18-33A70C8C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42" name="Picture 13">
          <a:extLst>
            <a:ext uri="{FF2B5EF4-FFF2-40B4-BE49-F238E27FC236}">
              <a16:creationId xmlns:a16="http://schemas.microsoft.com/office/drawing/2014/main" id="{D9406A12-EB91-4132-B666-A24413A70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43" name="Picture 5">
          <a:extLst>
            <a:ext uri="{FF2B5EF4-FFF2-40B4-BE49-F238E27FC236}">
              <a16:creationId xmlns:a16="http://schemas.microsoft.com/office/drawing/2014/main" id="{F9B76AEF-8F64-47D8-91AE-99FEA2E8D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44" name="Picture 5">
          <a:extLst>
            <a:ext uri="{FF2B5EF4-FFF2-40B4-BE49-F238E27FC236}">
              <a16:creationId xmlns:a16="http://schemas.microsoft.com/office/drawing/2014/main" id="{9773781F-F0D0-4C48-8F19-A0985B501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45" name="Picture 5">
          <a:extLst>
            <a:ext uri="{FF2B5EF4-FFF2-40B4-BE49-F238E27FC236}">
              <a16:creationId xmlns:a16="http://schemas.microsoft.com/office/drawing/2014/main" id="{0F0E1FEF-9452-4148-9744-F6F911D5B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46" name="Picture 5">
          <a:extLst>
            <a:ext uri="{FF2B5EF4-FFF2-40B4-BE49-F238E27FC236}">
              <a16:creationId xmlns:a16="http://schemas.microsoft.com/office/drawing/2014/main" id="{F94FA889-619F-421D-B560-042DE6E34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47" name="Picture 5">
          <a:extLst>
            <a:ext uri="{FF2B5EF4-FFF2-40B4-BE49-F238E27FC236}">
              <a16:creationId xmlns:a16="http://schemas.microsoft.com/office/drawing/2014/main" id="{29547C18-3BFB-4421-A535-ABB707E8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48" name="Picture 13">
          <a:extLst>
            <a:ext uri="{FF2B5EF4-FFF2-40B4-BE49-F238E27FC236}">
              <a16:creationId xmlns:a16="http://schemas.microsoft.com/office/drawing/2014/main" id="{DF4925CB-CC04-4DC6-803F-4CDED2D7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49" name="Picture 5">
          <a:extLst>
            <a:ext uri="{FF2B5EF4-FFF2-40B4-BE49-F238E27FC236}">
              <a16:creationId xmlns:a16="http://schemas.microsoft.com/office/drawing/2014/main" id="{82248DAC-3C2C-411C-8341-67FFD1A2E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50" name="Picture 5">
          <a:extLst>
            <a:ext uri="{FF2B5EF4-FFF2-40B4-BE49-F238E27FC236}">
              <a16:creationId xmlns:a16="http://schemas.microsoft.com/office/drawing/2014/main" id="{8F84C189-62B1-43DA-8634-1BA255431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51" name="Picture 5">
          <a:extLst>
            <a:ext uri="{FF2B5EF4-FFF2-40B4-BE49-F238E27FC236}">
              <a16:creationId xmlns:a16="http://schemas.microsoft.com/office/drawing/2014/main" id="{940D9B03-BC76-47E1-95A3-30863940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52" name="Picture 5">
          <a:extLst>
            <a:ext uri="{FF2B5EF4-FFF2-40B4-BE49-F238E27FC236}">
              <a16:creationId xmlns:a16="http://schemas.microsoft.com/office/drawing/2014/main" id="{6D4378BD-4EF5-40B5-BBD3-B29E68F44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53" name="Picture 5">
          <a:extLst>
            <a:ext uri="{FF2B5EF4-FFF2-40B4-BE49-F238E27FC236}">
              <a16:creationId xmlns:a16="http://schemas.microsoft.com/office/drawing/2014/main" id="{155411C0-BF25-4309-B053-F53DA7138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54" name="Picture 13">
          <a:extLst>
            <a:ext uri="{FF2B5EF4-FFF2-40B4-BE49-F238E27FC236}">
              <a16:creationId xmlns:a16="http://schemas.microsoft.com/office/drawing/2014/main" id="{1284ABA3-13A4-4B89-AFB2-F95C2C4D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55" name="Picture 5">
          <a:extLst>
            <a:ext uri="{FF2B5EF4-FFF2-40B4-BE49-F238E27FC236}">
              <a16:creationId xmlns:a16="http://schemas.microsoft.com/office/drawing/2014/main" id="{79222C4D-0416-410F-BD52-42D5540C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56" name="Picture 5">
          <a:extLst>
            <a:ext uri="{FF2B5EF4-FFF2-40B4-BE49-F238E27FC236}">
              <a16:creationId xmlns:a16="http://schemas.microsoft.com/office/drawing/2014/main" id="{A6EC630D-765B-47CC-A2DB-F1ADB3D9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57" name="Picture 5">
          <a:extLst>
            <a:ext uri="{FF2B5EF4-FFF2-40B4-BE49-F238E27FC236}">
              <a16:creationId xmlns:a16="http://schemas.microsoft.com/office/drawing/2014/main" id="{D1034E60-5A65-4318-AFBD-A7E8ED8A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58" name="Picture 5">
          <a:extLst>
            <a:ext uri="{FF2B5EF4-FFF2-40B4-BE49-F238E27FC236}">
              <a16:creationId xmlns:a16="http://schemas.microsoft.com/office/drawing/2014/main" id="{F47F5E97-3474-4E97-8CBF-E2C9F908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59" name="Picture 5">
          <a:extLst>
            <a:ext uri="{FF2B5EF4-FFF2-40B4-BE49-F238E27FC236}">
              <a16:creationId xmlns:a16="http://schemas.microsoft.com/office/drawing/2014/main" id="{4FF275AE-2BA5-4D55-BE98-F1CF79251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60" name="Picture 13">
          <a:extLst>
            <a:ext uri="{FF2B5EF4-FFF2-40B4-BE49-F238E27FC236}">
              <a16:creationId xmlns:a16="http://schemas.microsoft.com/office/drawing/2014/main" id="{B4D12F30-63DA-45C3-A6F7-9DF2F1F8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61" name="Picture 5">
          <a:extLst>
            <a:ext uri="{FF2B5EF4-FFF2-40B4-BE49-F238E27FC236}">
              <a16:creationId xmlns:a16="http://schemas.microsoft.com/office/drawing/2014/main" id="{E330008F-C3FA-4360-908F-FD6E84C42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62" name="Picture 5">
          <a:extLst>
            <a:ext uri="{FF2B5EF4-FFF2-40B4-BE49-F238E27FC236}">
              <a16:creationId xmlns:a16="http://schemas.microsoft.com/office/drawing/2014/main" id="{A6518EBA-FA28-4937-8ED1-381E0F85D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63" name="Picture 5">
          <a:extLst>
            <a:ext uri="{FF2B5EF4-FFF2-40B4-BE49-F238E27FC236}">
              <a16:creationId xmlns:a16="http://schemas.microsoft.com/office/drawing/2014/main" id="{79894BF0-B777-4702-BB7C-4D8A64E5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64" name="Picture 5">
          <a:extLst>
            <a:ext uri="{FF2B5EF4-FFF2-40B4-BE49-F238E27FC236}">
              <a16:creationId xmlns:a16="http://schemas.microsoft.com/office/drawing/2014/main" id="{3512AA7A-847C-4709-B332-EE9F049D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65" name="Picture 5">
          <a:extLst>
            <a:ext uri="{FF2B5EF4-FFF2-40B4-BE49-F238E27FC236}">
              <a16:creationId xmlns:a16="http://schemas.microsoft.com/office/drawing/2014/main" id="{2A18CEAE-0FCA-432E-975D-4BE9FEF7D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66" name="Picture 13">
          <a:extLst>
            <a:ext uri="{FF2B5EF4-FFF2-40B4-BE49-F238E27FC236}">
              <a16:creationId xmlns:a16="http://schemas.microsoft.com/office/drawing/2014/main" id="{DAFBE4DA-86A7-4111-AD7B-DC2925BB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16</xdr:row>
      <xdr:rowOff>0</xdr:rowOff>
    </xdr:from>
    <xdr:ext cx="800100" cy="4082"/>
    <xdr:pic>
      <xdr:nvPicPr>
        <xdr:cNvPr id="867" name="Picture 5">
          <a:extLst>
            <a:ext uri="{FF2B5EF4-FFF2-40B4-BE49-F238E27FC236}">
              <a16:creationId xmlns:a16="http://schemas.microsoft.com/office/drawing/2014/main" id="{64A908CA-C744-44BA-A4DB-9E36532F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46354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68" name="Picture 5">
          <a:extLst>
            <a:ext uri="{FF2B5EF4-FFF2-40B4-BE49-F238E27FC236}">
              <a16:creationId xmlns:a16="http://schemas.microsoft.com/office/drawing/2014/main" id="{85397165-1C37-480D-952E-AFF32053D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69" name="Picture 5">
          <a:extLst>
            <a:ext uri="{FF2B5EF4-FFF2-40B4-BE49-F238E27FC236}">
              <a16:creationId xmlns:a16="http://schemas.microsoft.com/office/drawing/2014/main" id="{D18ADB93-87CA-47B1-B569-356EC2A05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70" name="Picture 5">
          <a:extLst>
            <a:ext uri="{FF2B5EF4-FFF2-40B4-BE49-F238E27FC236}">
              <a16:creationId xmlns:a16="http://schemas.microsoft.com/office/drawing/2014/main" id="{833C450F-0933-4E84-B711-B4A2A9604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71" name="Picture 13">
          <a:extLst>
            <a:ext uri="{FF2B5EF4-FFF2-40B4-BE49-F238E27FC236}">
              <a16:creationId xmlns:a16="http://schemas.microsoft.com/office/drawing/2014/main" id="{B4BD4189-51A1-45D8-9415-02916CAC7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72" name="Picture 5">
          <a:extLst>
            <a:ext uri="{FF2B5EF4-FFF2-40B4-BE49-F238E27FC236}">
              <a16:creationId xmlns:a16="http://schemas.microsoft.com/office/drawing/2014/main" id="{4B003EFD-2918-4098-83D0-1D6F102EA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16</xdr:row>
      <xdr:rowOff>0</xdr:rowOff>
    </xdr:from>
    <xdr:ext cx="0" cy="4082"/>
    <xdr:pic>
      <xdr:nvPicPr>
        <xdr:cNvPr id="873" name="Picture 5">
          <a:extLst>
            <a:ext uri="{FF2B5EF4-FFF2-40B4-BE49-F238E27FC236}">
              <a16:creationId xmlns:a16="http://schemas.microsoft.com/office/drawing/2014/main" id="{19E6206D-DEAA-4F44-BE81-B22AD5300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46354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161925</xdr:colOff>
      <xdr:row>18</xdr:row>
      <xdr:rowOff>0</xdr:rowOff>
    </xdr:from>
    <xdr:ext cx="800100" cy="4082"/>
    <xdr:pic>
      <xdr:nvPicPr>
        <xdr:cNvPr id="874" name="Picture 5">
          <a:extLst>
            <a:ext uri="{FF2B5EF4-FFF2-40B4-BE49-F238E27FC236}">
              <a16:creationId xmlns:a16="http://schemas.microsoft.com/office/drawing/2014/main" id="{EAF67609-1AB1-4A23-B376-3C8B93AD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875" name="Picture 5">
          <a:extLst>
            <a:ext uri="{FF2B5EF4-FFF2-40B4-BE49-F238E27FC236}">
              <a16:creationId xmlns:a16="http://schemas.microsoft.com/office/drawing/2014/main" id="{B075F487-B324-4834-928C-6E92F5B8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876" name="Picture 5">
          <a:extLst>
            <a:ext uri="{FF2B5EF4-FFF2-40B4-BE49-F238E27FC236}">
              <a16:creationId xmlns:a16="http://schemas.microsoft.com/office/drawing/2014/main" id="{06945812-A98C-4362-827E-BEF2D634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28575"/>
    <xdr:pic>
      <xdr:nvPicPr>
        <xdr:cNvPr id="877" name="Picture 19">
          <a:extLst>
            <a:ext uri="{FF2B5EF4-FFF2-40B4-BE49-F238E27FC236}">
              <a16:creationId xmlns:a16="http://schemas.microsoft.com/office/drawing/2014/main" id="{B5F83080-8942-429E-BD00-D4DBE508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28575"/>
    <xdr:pic>
      <xdr:nvPicPr>
        <xdr:cNvPr id="878" name="Picture 4">
          <a:extLst>
            <a:ext uri="{FF2B5EF4-FFF2-40B4-BE49-F238E27FC236}">
              <a16:creationId xmlns:a16="http://schemas.microsoft.com/office/drawing/2014/main" id="{CAD767CA-B3B7-42F8-A22E-C598196B7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879" name="Picture 5">
          <a:extLst>
            <a:ext uri="{FF2B5EF4-FFF2-40B4-BE49-F238E27FC236}">
              <a16:creationId xmlns:a16="http://schemas.microsoft.com/office/drawing/2014/main" id="{16B407CC-2E94-45EB-9E5D-087E5649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880" name="Picture 5">
          <a:extLst>
            <a:ext uri="{FF2B5EF4-FFF2-40B4-BE49-F238E27FC236}">
              <a16:creationId xmlns:a16="http://schemas.microsoft.com/office/drawing/2014/main" id="{28293297-E1A9-450E-8CC5-30D1C491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19050"/>
    <xdr:pic>
      <xdr:nvPicPr>
        <xdr:cNvPr id="881" name="Picture 880">
          <a:extLst>
            <a:ext uri="{FF2B5EF4-FFF2-40B4-BE49-F238E27FC236}">
              <a16:creationId xmlns:a16="http://schemas.microsoft.com/office/drawing/2014/main" id="{EF092CFC-2D59-4BA4-85CC-8016D86C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19050"/>
    <xdr:pic>
      <xdr:nvPicPr>
        <xdr:cNvPr id="882" name="Picture 5">
          <a:extLst>
            <a:ext uri="{FF2B5EF4-FFF2-40B4-BE49-F238E27FC236}">
              <a16:creationId xmlns:a16="http://schemas.microsoft.com/office/drawing/2014/main" id="{3D560095-B9DD-48F6-B64B-B080DF869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104775"/>
    <xdr:pic>
      <xdr:nvPicPr>
        <xdr:cNvPr id="883" name="Picture 5">
          <a:extLst>
            <a:ext uri="{FF2B5EF4-FFF2-40B4-BE49-F238E27FC236}">
              <a16:creationId xmlns:a16="http://schemas.microsoft.com/office/drawing/2014/main" id="{8F3DB94B-579D-4526-8285-217AC02CE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884" name="Picture 5">
          <a:extLst>
            <a:ext uri="{FF2B5EF4-FFF2-40B4-BE49-F238E27FC236}">
              <a16:creationId xmlns:a16="http://schemas.microsoft.com/office/drawing/2014/main" id="{D31B1594-4743-470B-8D40-3E7E7863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885" name="Picture 5">
          <a:extLst>
            <a:ext uri="{FF2B5EF4-FFF2-40B4-BE49-F238E27FC236}">
              <a16:creationId xmlns:a16="http://schemas.microsoft.com/office/drawing/2014/main" id="{43D0CF21-BA8D-48D0-B83F-775B25A53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886" name="Picture 5">
          <a:extLst>
            <a:ext uri="{FF2B5EF4-FFF2-40B4-BE49-F238E27FC236}">
              <a16:creationId xmlns:a16="http://schemas.microsoft.com/office/drawing/2014/main" id="{D0B56BC1-BB5F-44F8-814E-F996C15AF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887" name="Picture 13">
          <a:extLst>
            <a:ext uri="{FF2B5EF4-FFF2-40B4-BE49-F238E27FC236}">
              <a16:creationId xmlns:a16="http://schemas.microsoft.com/office/drawing/2014/main" id="{9A180C61-E571-4271-A761-ECA6F4841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888" name="Picture 5">
          <a:extLst>
            <a:ext uri="{FF2B5EF4-FFF2-40B4-BE49-F238E27FC236}">
              <a16:creationId xmlns:a16="http://schemas.microsoft.com/office/drawing/2014/main" id="{FC9BB5F0-C0AC-42E5-9040-F8D632F0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889" name="Picture 5">
          <a:extLst>
            <a:ext uri="{FF2B5EF4-FFF2-40B4-BE49-F238E27FC236}">
              <a16:creationId xmlns:a16="http://schemas.microsoft.com/office/drawing/2014/main" id="{CC343143-775B-4733-BF92-0A95A1FE5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890" name="Picture 5">
          <a:extLst>
            <a:ext uri="{FF2B5EF4-FFF2-40B4-BE49-F238E27FC236}">
              <a16:creationId xmlns:a16="http://schemas.microsoft.com/office/drawing/2014/main" id="{DFFD1646-2719-43C2-8402-48FA135A9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891" name="Picture 5">
          <a:extLst>
            <a:ext uri="{FF2B5EF4-FFF2-40B4-BE49-F238E27FC236}">
              <a16:creationId xmlns:a16="http://schemas.microsoft.com/office/drawing/2014/main" id="{9F43F29D-7C74-476F-A449-619C78B02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892" name="Picture 5">
          <a:extLst>
            <a:ext uri="{FF2B5EF4-FFF2-40B4-BE49-F238E27FC236}">
              <a16:creationId xmlns:a16="http://schemas.microsoft.com/office/drawing/2014/main" id="{97518163-324D-449A-839C-805C015DC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893" name="Picture 13">
          <a:extLst>
            <a:ext uri="{FF2B5EF4-FFF2-40B4-BE49-F238E27FC236}">
              <a16:creationId xmlns:a16="http://schemas.microsoft.com/office/drawing/2014/main" id="{EB5A8939-6D72-4287-8D25-EFD04EABC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894" name="Picture 5">
          <a:extLst>
            <a:ext uri="{FF2B5EF4-FFF2-40B4-BE49-F238E27FC236}">
              <a16:creationId xmlns:a16="http://schemas.microsoft.com/office/drawing/2014/main" id="{5A9CD285-36E4-4335-9CCF-99953D66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895" name="Picture 5">
          <a:extLst>
            <a:ext uri="{FF2B5EF4-FFF2-40B4-BE49-F238E27FC236}">
              <a16:creationId xmlns:a16="http://schemas.microsoft.com/office/drawing/2014/main" id="{86902737-8DEF-46F2-A3E4-EED708C0F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896" name="Picture 5">
          <a:extLst>
            <a:ext uri="{FF2B5EF4-FFF2-40B4-BE49-F238E27FC236}">
              <a16:creationId xmlns:a16="http://schemas.microsoft.com/office/drawing/2014/main" id="{0F6C2F8E-7AE2-470D-B30C-A37E235C4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897" name="Picture 5">
          <a:extLst>
            <a:ext uri="{FF2B5EF4-FFF2-40B4-BE49-F238E27FC236}">
              <a16:creationId xmlns:a16="http://schemas.microsoft.com/office/drawing/2014/main" id="{58E0978F-38C5-4327-9CE5-15D951B4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898" name="Picture 5">
          <a:extLst>
            <a:ext uri="{FF2B5EF4-FFF2-40B4-BE49-F238E27FC236}">
              <a16:creationId xmlns:a16="http://schemas.microsoft.com/office/drawing/2014/main" id="{6A328417-D9CA-41A6-80ED-C9F94ED3D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899" name="Picture 13">
          <a:extLst>
            <a:ext uri="{FF2B5EF4-FFF2-40B4-BE49-F238E27FC236}">
              <a16:creationId xmlns:a16="http://schemas.microsoft.com/office/drawing/2014/main" id="{5491F95B-48A0-42B8-94BA-2FAB7F8F3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00" name="Picture 5">
          <a:extLst>
            <a:ext uri="{FF2B5EF4-FFF2-40B4-BE49-F238E27FC236}">
              <a16:creationId xmlns:a16="http://schemas.microsoft.com/office/drawing/2014/main" id="{E53C63FE-CCAE-4F09-9BB2-3A4D624E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01" name="Picture 5">
          <a:extLst>
            <a:ext uri="{FF2B5EF4-FFF2-40B4-BE49-F238E27FC236}">
              <a16:creationId xmlns:a16="http://schemas.microsoft.com/office/drawing/2014/main" id="{2FE082DD-F83D-4B92-A4C4-30D0A259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02" name="Picture 5">
          <a:extLst>
            <a:ext uri="{FF2B5EF4-FFF2-40B4-BE49-F238E27FC236}">
              <a16:creationId xmlns:a16="http://schemas.microsoft.com/office/drawing/2014/main" id="{05A421B1-DC56-41A8-A227-ACD6826DA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03" name="Picture 5">
          <a:extLst>
            <a:ext uri="{FF2B5EF4-FFF2-40B4-BE49-F238E27FC236}">
              <a16:creationId xmlns:a16="http://schemas.microsoft.com/office/drawing/2014/main" id="{882BB6B9-3499-48DC-A65C-0F0B7AD7A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04" name="Picture 5">
          <a:extLst>
            <a:ext uri="{FF2B5EF4-FFF2-40B4-BE49-F238E27FC236}">
              <a16:creationId xmlns:a16="http://schemas.microsoft.com/office/drawing/2014/main" id="{F3C625F1-FA09-4046-A9AE-3207DFBD3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05" name="Picture 13">
          <a:extLst>
            <a:ext uri="{FF2B5EF4-FFF2-40B4-BE49-F238E27FC236}">
              <a16:creationId xmlns:a16="http://schemas.microsoft.com/office/drawing/2014/main" id="{40FD19F2-6CEC-44D5-89DA-E01F0269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06" name="Picture 5">
          <a:extLst>
            <a:ext uri="{FF2B5EF4-FFF2-40B4-BE49-F238E27FC236}">
              <a16:creationId xmlns:a16="http://schemas.microsoft.com/office/drawing/2014/main" id="{0C7D8774-76CE-4C98-8622-F1393316E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07" name="Picture 5">
          <a:extLst>
            <a:ext uri="{FF2B5EF4-FFF2-40B4-BE49-F238E27FC236}">
              <a16:creationId xmlns:a16="http://schemas.microsoft.com/office/drawing/2014/main" id="{A968832F-05B4-4A12-BA6C-C0A6A5938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08" name="Picture 5">
          <a:extLst>
            <a:ext uri="{FF2B5EF4-FFF2-40B4-BE49-F238E27FC236}">
              <a16:creationId xmlns:a16="http://schemas.microsoft.com/office/drawing/2014/main" id="{247A54C5-11A6-4E65-A67B-AB57BA8AF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09" name="Picture 5">
          <a:extLst>
            <a:ext uri="{FF2B5EF4-FFF2-40B4-BE49-F238E27FC236}">
              <a16:creationId xmlns:a16="http://schemas.microsoft.com/office/drawing/2014/main" id="{8BB0DDA4-D652-45FF-84D6-67DECAC6D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10" name="Picture 5">
          <a:extLst>
            <a:ext uri="{FF2B5EF4-FFF2-40B4-BE49-F238E27FC236}">
              <a16:creationId xmlns:a16="http://schemas.microsoft.com/office/drawing/2014/main" id="{23B51007-C337-4201-A23A-78212CE83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11" name="Picture 13">
          <a:extLst>
            <a:ext uri="{FF2B5EF4-FFF2-40B4-BE49-F238E27FC236}">
              <a16:creationId xmlns:a16="http://schemas.microsoft.com/office/drawing/2014/main" id="{A8EC682B-EA39-455A-B97B-1EC8D9486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12" name="Picture 5">
          <a:extLst>
            <a:ext uri="{FF2B5EF4-FFF2-40B4-BE49-F238E27FC236}">
              <a16:creationId xmlns:a16="http://schemas.microsoft.com/office/drawing/2014/main" id="{2E5CE705-D70D-4363-BF27-E8EF0A05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13" name="Picture 5">
          <a:extLst>
            <a:ext uri="{FF2B5EF4-FFF2-40B4-BE49-F238E27FC236}">
              <a16:creationId xmlns:a16="http://schemas.microsoft.com/office/drawing/2014/main" id="{4D664D53-05AE-497D-B547-952FF96A4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14" name="Picture 5">
          <a:extLst>
            <a:ext uri="{FF2B5EF4-FFF2-40B4-BE49-F238E27FC236}">
              <a16:creationId xmlns:a16="http://schemas.microsoft.com/office/drawing/2014/main" id="{0EFEE124-74CE-4500-A3FD-58F2A7068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15" name="Picture 5">
          <a:extLst>
            <a:ext uri="{FF2B5EF4-FFF2-40B4-BE49-F238E27FC236}">
              <a16:creationId xmlns:a16="http://schemas.microsoft.com/office/drawing/2014/main" id="{50F4E951-708E-467A-9972-F4B2382D2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16" name="Picture 5">
          <a:extLst>
            <a:ext uri="{FF2B5EF4-FFF2-40B4-BE49-F238E27FC236}">
              <a16:creationId xmlns:a16="http://schemas.microsoft.com/office/drawing/2014/main" id="{17811DDC-13E1-4F67-84B6-C015F587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17" name="Picture 13">
          <a:extLst>
            <a:ext uri="{FF2B5EF4-FFF2-40B4-BE49-F238E27FC236}">
              <a16:creationId xmlns:a16="http://schemas.microsoft.com/office/drawing/2014/main" id="{9516185E-C3DC-4461-A6FA-1913666C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18" name="Picture 5">
          <a:extLst>
            <a:ext uri="{FF2B5EF4-FFF2-40B4-BE49-F238E27FC236}">
              <a16:creationId xmlns:a16="http://schemas.microsoft.com/office/drawing/2014/main" id="{B22BE47C-9AC5-46FF-BB9D-8EB99E0D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19" name="Picture 5">
          <a:extLst>
            <a:ext uri="{FF2B5EF4-FFF2-40B4-BE49-F238E27FC236}">
              <a16:creationId xmlns:a16="http://schemas.microsoft.com/office/drawing/2014/main" id="{3C09DE11-FE19-41AA-A160-3D28F120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20" name="Picture 5">
          <a:extLst>
            <a:ext uri="{FF2B5EF4-FFF2-40B4-BE49-F238E27FC236}">
              <a16:creationId xmlns:a16="http://schemas.microsoft.com/office/drawing/2014/main" id="{90C44287-9C48-4887-BA86-6A88B269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21" name="Picture 5">
          <a:extLst>
            <a:ext uri="{FF2B5EF4-FFF2-40B4-BE49-F238E27FC236}">
              <a16:creationId xmlns:a16="http://schemas.microsoft.com/office/drawing/2014/main" id="{77CB1C7D-F489-434C-9EBF-08FB234E7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22" name="Picture 5">
          <a:extLst>
            <a:ext uri="{FF2B5EF4-FFF2-40B4-BE49-F238E27FC236}">
              <a16:creationId xmlns:a16="http://schemas.microsoft.com/office/drawing/2014/main" id="{F69D7102-AC76-4DF5-9367-DBB9FF391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23" name="Picture 13">
          <a:extLst>
            <a:ext uri="{FF2B5EF4-FFF2-40B4-BE49-F238E27FC236}">
              <a16:creationId xmlns:a16="http://schemas.microsoft.com/office/drawing/2014/main" id="{2C92B1DE-9D0C-4AB0-921E-4D0ED26F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24" name="Picture 5">
          <a:extLst>
            <a:ext uri="{FF2B5EF4-FFF2-40B4-BE49-F238E27FC236}">
              <a16:creationId xmlns:a16="http://schemas.microsoft.com/office/drawing/2014/main" id="{AFBDD8BE-5AE8-44EF-8096-81E862BEE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25" name="Picture 5">
          <a:extLst>
            <a:ext uri="{FF2B5EF4-FFF2-40B4-BE49-F238E27FC236}">
              <a16:creationId xmlns:a16="http://schemas.microsoft.com/office/drawing/2014/main" id="{BE98E304-8E0B-4208-B883-CA233CD0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26" name="Picture 5">
          <a:extLst>
            <a:ext uri="{FF2B5EF4-FFF2-40B4-BE49-F238E27FC236}">
              <a16:creationId xmlns:a16="http://schemas.microsoft.com/office/drawing/2014/main" id="{3E969E41-CCE4-4810-A352-FBCE44776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27" name="Picture 5">
          <a:extLst>
            <a:ext uri="{FF2B5EF4-FFF2-40B4-BE49-F238E27FC236}">
              <a16:creationId xmlns:a16="http://schemas.microsoft.com/office/drawing/2014/main" id="{B0AA616A-49E3-47A2-948B-708D8A4C6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28" name="Picture 5">
          <a:extLst>
            <a:ext uri="{FF2B5EF4-FFF2-40B4-BE49-F238E27FC236}">
              <a16:creationId xmlns:a16="http://schemas.microsoft.com/office/drawing/2014/main" id="{ACAA4368-73CD-48C1-A759-1F216930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29" name="Picture 13">
          <a:extLst>
            <a:ext uri="{FF2B5EF4-FFF2-40B4-BE49-F238E27FC236}">
              <a16:creationId xmlns:a16="http://schemas.microsoft.com/office/drawing/2014/main" id="{C2B54E31-DA60-48DA-88F1-D1EFA2DE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30" name="Picture 5">
          <a:extLst>
            <a:ext uri="{FF2B5EF4-FFF2-40B4-BE49-F238E27FC236}">
              <a16:creationId xmlns:a16="http://schemas.microsoft.com/office/drawing/2014/main" id="{E63B0B52-B33B-41A5-B834-EE0F9545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31" name="Picture 5">
          <a:extLst>
            <a:ext uri="{FF2B5EF4-FFF2-40B4-BE49-F238E27FC236}">
              <a16:creationId xmlns:a16="http://schemas.microsoft.com/office/drawing/2014/main" id="{DFFE5A3D-8758-457F-8615-ED3EC943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32" name="Picture 5">
          <a:extLst>
            <a:ext uri="{FF2B5EF4-FFF2-40B4-BE49-F238E27FC236}">
              <a16:creationId xmlns:a16="http://schemas.microsoft.com/office/drawing/2014/main" id="{9AC54C77-6051-420C-8B38-DC5C9908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33" name="Picture 5">
          <a:extLst>
            <a:ext uri="{FF2B5EF4-FFF2-40B4-BE49-F238E27FC236}">
              <a16:creationId xmlns:a16="http://schemas.microsoft.com/office/drawing/2014/main" id="{9A46F465-32F4-40E5-8C12-CA80D8B84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34" name="Picture 5">
          <a:extLst>
            <a:ext uri="{FF2B5EF4-FFF2-40B4-BE49-F238E27FC236}">
              <a16:creationId xmlns:a16="http://schemas.microsoft.com/office/drawing/2014/main" id="{A65D9115-496A-4F52-8780-A64CA90A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35" name="Picture 13">
          <a:extLst>
            <a:ext uri="{FF2B5EF4-FFF2-40B4-BE49-F238E27FC236}">
              <a16:creationId xmlns:a16="http://schemas.microsoft.com/office/drawing/2014/main" id="{DFAE97FF-E228-4935-9E18-2DD773C25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36" name="Picture 5">
          <a:extLst>
            <a:ext uri="{FF2B5EF4-FFF2-40B4-BE49-F238E27FC236}">
              <a16:creationId xmlns:a16="http://schemas.microsoft.com/office/drawing/2014/main" id="{5BBAEF29-CF8C-45AF-92BF-4A3A5607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37" name="Picture 5">
          <a:extLst>
            <a:ext uri="{FF2B5EF4-FFF2-40B4-BE49-F238E27FC236}">
              <a16:creationId xmlns:a16="http://schemas.microsoft.com/office/drawing/2014/main" id="{6E5F6AAD-D8C3-4E25-BAF9-2E78203D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38" name="Picture 5">
          <a:extLst>
            <a:ext uri="{FF2B5EF4-FFF2-40B4-BE49-F238E27FC236}">
              <a16:creationId xmlns:a16="http://schemas.microsoft.com/office/drawing/2014/main" id="{5738DABC-DEC4-442F-90C2-6C8E801FC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39" name="Picture 5">
          <a:extLst>
            <a:ext uri="{FF2B5EF4-FFF2-40B4-BE49-F238E27FC236}">
              <a16:creationId xmlns:a16="http://schemas.microsoft.com/office/drawing/2014/main" id="{47FB2993-7927-4DAD-9D78-FFFAF679B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40" name="Picture 5">
          <a:extLst>
            <a:ext uri="{FF2B5EF4-FFF2-40B4-BE49-F238E27FC236}">
              <a16:creationId xmlns:a16="http://schemas.microsoft.com/office/drawing/2014/main" id="{4EC4A82F-FD85-4181-8C9F-18C66146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41" name="Picture 13">
          <a:extLst>
            <a:ext uri="{FF2B5EF4-FFF2-40B4-BE49-F238E27FC236}">
              <a16:creationId xmlns:a16="http://schemas.microsoft.com/office/drawing/2014/main" id="{B981CA83-A650-41C0-A43C-D9E549EA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42" name="Picture 5">
          <a:extLst>
            <a:ext uri="{FF2B5EF4-FFF2-40B4-BE49-F238E27FC236}">
              <a16:creationId xmlns:a16="http://schemas.microsoft.com/office/drawing/2014/main" id="{430502BB-CADD-4D4D-AEF6-2D9554D43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43" name="Picture 5">
          <a:extLst>
            <a:ext uri="{FF2B5EF4-FFF2-40B4-BE49-F238E27FC236}">
              <a16:creationId xmlns:a16="http://schemas.microsoft.com/office/drawing/2014/main" id="{EEF94D13-95F0-4FB3-B538-1E4690FC2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44" name="Picture 5">
          <a:extLst>
            <a:ext uri="{FF2B5EF4-FFF2-40B4-BE49-F238E27FC236}">
              <a16:creationId xmlns:a16="http://schemas.microsoft.com/office/drawing/2014/main" id="{C164EBE1-EF35-437B-87F3-66B67D1D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45" name="Picture 5">
          <a:extLst>
            <a:ext uri="{FF2B5EF4-FFF2-40B4-BE49-F238E27FC236}">
              <a16:creationId xmlns:a16="http://schemas.microsoft.com/office/drawing/2014/main" id="{BE3FDDC4-D181-4190-8492-6D3C9102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46" name="Picture 5">
          <a:extLst>
            <a:ext uri="{FF2B5EF4-FFF2-40B4-BE49-F238E27FC236}">
              <a16:creationId xmlns:a16="http://schemas.microsoft.com/office/drawing/2014/main" id="{E72E49A2-6779-4936-9A0B-27286B12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47" name="Picture 13">
          <a:extLst>
            <a:ext uri="{FF2B5EF4-FFF2-40B4-BE49-F238E27FC236}">
              <a16:creationId xmlns:a16="http://schemas.microsoft.com/office/drawing/2014/main" id="{01863422-001E-430E-976D-84D1341D8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48" name="Picture 5">
          <a:extLst>
            <a:ext uri="{FF2B5EF4-FFF2-40B4-BE49-F238E27FC236}">
              <a16:creationId xmlns:a16="http://schemas.microsoft.com/office/drawing/2014/main" id="{2F8ECCFB-0028-4F1D-8CDA-D3DA5DE8A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49" name="Picture 5">
          <a:extLst>
            <a:ext uri="{FF2B5EF4-FFF2-40B4-BE49-F238E27FC236}">
              <a16:creationId xmlns:a16="http://schemas.microsoft.com/office/drawing/2014/main" id="{395894B6-73D8-4C92-B091-902D32B4C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50" name="Picture 5">
          <a:extLst>
            <a:ext uri="{FF2B5EF4-FFF2-40B4-BE49-F238E27FC236}">
              <a16:creationId xmlns:a16="http://schemas.microsoft.com/office/drawing/2014/main" id="{EF2C3275-2C2D-4C2E-8E64-11F1937B7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51" name="Picture 5">
          <a:extLst>
            <a:ext uri="{FF2B5EF4-FFF2-40B4-BE49-F238E27FC236}">
              <a16:creationId xmlns:a16="http://schemas.microsoft.com/office/drawing/2014/main" id="{13D098CD-171B-4FFD-B35D-6E5A68FEF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52" name="Picture 5">
          <a:extLst>
            <a:ext uri="{FF2B5EF4-FFF2-40B4-BE49-F238E27FC236}">
              <a16:creationId xmlns:a16="http://schemas.microsoft.com/office/drawing/2014/main" id="{67698FCA-BC66-4A5B-AD7F-E64B32054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53" name="Picture 13">
          <a:extLst>
            <a:ext uri="{FF2B5EF4-FFF2-40B4-BE49-F238E27FC236}">
              <a16:creationId xmlns:a16="http://schemas.microsoft.com/office/drawing/2014/main" id="{6E84E78A-7F51-4EAE-90B3-CA2407F2C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54" name="Picture 5">
          <a:extLst>
            <a:ext uri="{FF2B5EF4-FFF2-40B4-BE49-F238E27FC236}">
              <a16:creationId xmlns:a16="http://schemas.microsoft.com/office/drawing/2014/main" id="{FDB51B51-D447-4FCF-A507-420C45B07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55" name="Picture 5">
          <a:extLst>
            <a:ext uri="{FF2B5EF4-FFF2-40B4-BE49-F238E27FC236}">
              <a16:creationId xmlns:a16="http://schemas.microsoft.com/office/drawing/2014/main" id="{78C74041-68B0-4E67-80ED-7D7F22FD2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56" name="Picture 5">
          <a:extLst>
            <a:ext uri="{FF2B5EF4-FFF2-40B4-BE49-F238E27FC236}">
              <a16:creationId xmlns:a16="http://schemas.microsoft.com/office/drawing/2014/main" id="{FB52BAC2-FFAC-46E2-896A-EB73FA69B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57" name="Picture 5">
          <a:extLst>
            <a:ext uri="{FF2B5EF4-FFF2-40B4-BE49-F238E27FC236}">
              <a16:creationId xmlns:a16="http://schemas.microsoft.com/office/drawing/2014/main" id="{895E45C8-E821-4844-A242-15C76C42F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58" name="Picture 5">
          <a:extLst>
            <a:ext uri="{FF2B5EF4-FFF2-40B4-BE49-F238E27FC236}">
              <a16:creationId xmlns:a16="http://schemas.microsoft.com/office/drawing/2014/main" id="{94FDA672-E8B7-43BD-98F1-D5F3C4609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59" name="Picture 13">
          <a:extLst>
            <a:ext uri="{FF2B5EF4-FFF2-40B4-BE49-F238E27FC236}">
              <a16:creationId xmlns:a16="http://schemas.microsoft.com/office/drawing/2014/main" id="{C0589713-979E-4664-A6B9-904F560DA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60" name="Picture 5">
          <a:extLst>
            <a:ext uri="{FF2B5EF4-FFF2-40B4-BE49-F238E27FC236}">
              <a16:creationId xmlns:a16="http://schemas.microsoft.com/office/drawing/2014/main" id="{207BD274-99B5-4C01-97A9-CED6F8E8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61" name="Picture 5">
          <a:extLst>
            <a:ext uri="{FF2B5EF4-FFF2-40B4-BE49-F238E27FC236}">
              <a16:creationId xmlns:a16="http://schemas.microsoft.com/office/drawing/2014/main" id="{6A3BCF40-4B5E-453D-B833-D2ADB073D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62" name="Picture 5">
          <a:extLst>
            <a:ext uri="{FF2B5EF4-FFF2-40B4-BE49-F238E27FC236}">
              <a16:creationId xmlns:a16="http://schemas.microsoft.com/office/drawing/2014/main" id="{766AC988-F5F0-4B77-8B27-5C972C981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63" name="Picture 5">
          <a:extLst>
            <a:ext uri="{FF2B5EF4-FFF2-40B4-BE49-F238E27FC236}">
              <a16:creationId xmlns:a16="http://schemas.microsoft.com/office/drawing/2014/main" id="{BD9F2AF9-0826-4E0B-8525-80995788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64" name="Picture 13">
          <a:extLst>
            <a:ext uri="{FF2B5EF4-FFF2-40B4-BE49-F238E27FC236}">
              <a16:creationId xmlns:a16="http://schemas.microsoft.com/office/drawing/2014/main" id="{7127CAC0-AC15-47BF-8B0D-30C5651DA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65" name="Picture 5">
          <a:extLst>
            <a:ext uri="{FF2B5EF4-FFF2-40B4-BE49-F238E27FC236}">
              <a16:creationId xmlns:a16="http://schemas.microsoft.com/office/drawing/2014/main" id="{85163EDC-333D-4A72-A7FD-655ABB01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66" name="Picture 5">
          <a:extLst>
            <a:ext uri="{FF2B5EF4-FFF2-40B4-BE49-F238E27FC236}">
              <a16:creationId xmlns:a16="http://schemas.microsoft.com/office/drawing/2014/main" id="{E4A6FEA3-E1D3-4B3C-AF6B-F990E22A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161925</xdr:colOff>
      <xdr:row>18</xdr:row>
      <xdr:rowOff>0</xdr:rowOff>
    </xdr:from>
    <xdr:ext cx="800100" cy="4082"/>
    <xdr:pic>
      <xdr:nvPicPr>
        <xdr:cNvPr id="967" name="Picture 5">
          <a:extLst>
            <a:ext uri="{FF2B5EF4-FFF2-40B4-BE49-F238E27FC236}">
              <a16:creationId xmlns:a16="http://schemas.microsoft.com/office/drawing/2014/main" id="{2294B7D6-DA12-4482-9DD2-7B48E5517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968" name="Picture 5">
          <a:extLst>
            <a:ext uri="{FF2B5EF4-FFF2-40B4-BE49-F238E27FC236}">
              <a16:creationId xmlns:a16="http://schemas.microsoft.com/office/drawing/2014/main" id="{8377328C-A96D-41A4-9593-5A5CB31E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969" name="Picture 5">
          <a:extLst>
            <a:ext uri="{FF2B5EF4-FFF2-40B4-BE49-F238E27FC236}">
              <a16:creationId xmlns:a16="http://schemas.microsoft.com/office/drawing/2014/main" id="{7DD2FD36-7BEA-4A40-B08D-BD9830973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28575"/>
    <xdr:pic>
      <xdr:nvPicPr>
        <xdr:cNvPr id="970" name="Picture 19">
          <a:extLst>
            <a:ext uri="{FF2B5EF4-FFF2-40B4-BE49-F238E27FC236}">
              <a16:creationId xmlns:a16="http://schemas.microsoft.com/office/drawing/2014/main" id="{F1D61D97-000C-4268-8C72-2D60F610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28575"/>
    <xdr:pic>
      <xdr:nvPicPr>
        <xdr:cNvPr id="971" name="Picture 4">
          <a:extLst>
            <a:ext uri="{FF2B5EF4-FFF2-40B4-BE49-F238E27FC236}">
              <a16:creationId xmlns:a16="http://schemas.microsoft.com/office/drawing/2014/main" id="{2D6DF2E5-A62D-4DC1-8B0D-AF6D41715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972" name="Picture 5">
          <a:extLst>
            <a:ext uri="{FF2B5EF4-FFF2-40B4-BE49-F238E27FC236}">
              <a16:creationId xmlns:a16="http://schemas.microsoft.com/office/drawing/2014/main" id="{7DDB7DF6-90DE-4201-A516-E551212F9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973" name="Picture 5">
          <a:extLst>
            <a:ext uri="{FF2B5EF4-FFF2-40B4-BE49-F238E27FC236}">
              <a16:creationId xmlns:a16="http://schemas.microsoft.com/office/drawing/2014/main" id="{BDDB28A1-9E21-4F4F-8E2E-73284F05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19050"/>
    <xdr:pic>
      <xdr:nvPicPr>
        <xdr:cNvPr id="974" name="Picture 24">
          <a:extLst>
            <a:ext uri="{FF2B5EF4-FFF2-40B4-BE49-F238E27FC236}">
              <a16:creationId xmlns:a16="http://schemas.microsoft.com/office/drawing/2014/main" id="{231F6673-3605-49B0-B9F0-85165866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19050"/>
    <xdr:pic>
      <xdr:nvPicPr>
        <xdr:cNvPr id="975" name="Picture 5">
          <a:extLst>
            <a:ext uri="{FF2B5EF4-FFF2-40B4-BE49-F238E27FC236}">
              <a16:creationId xmlns:a16="http://schemas.microsoft.com/office/drawing/2014/main" id="{89E91D08-F91B-41CB-8C80-490F540A0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104775"/>
    <xdr:pic>
      <xdr:nvPicPr>
        <xdr:cNvPr id="976" name="Picture 5">
          <a:extLst>
            <a:ext uri="{FF2B5EF4-FFF2-40B4-BE49-F238E27FC236}">
              <a16:creationId xmlns:a16="http://schemas.microsoft.com/office/drawing/2014/main" id="{E93706AE-2707-4857-99A4-B9C60194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977" name="Picture 5">
          <a:extLst>
            <a:ext uri="{FF2B5EF4-FFF2-40B4-BE49-F238E27FC236}">
              <a16:creationId xmlns:a16="http://schemas.microsoft.com/office/drawing/2014/main" id="{F7A3306C-22D5-455F-A24E-C9D7388EB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978" name="Picture 5">
          <a:extLst>
            <a:ext uri="{FF2B5EF4-FFF2-40B4-BE49-F238E27FC236}">
              <a16:creationId xmlns:a16="http://schemas.microsoft.com/office/drawing/2014/main" id="{4B10EDFB-C55C-42BD-9DDD-DB1FB993F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79" name="Picture 5">
          <a:extLst>
            <a:ext uri="{FF2B5EF4-FFF2-40B4-BE49-F238E27FC236}">
              <a16:creationId xmlns:a16="http://schemas.microsoft.com/office/drawing/2014/main" id="{D8DB6324-5B12-47FD-BF95-3EE841258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80" name="Picture 13">
          <a:extLst>
            <a:ext uri="{FF2B5EF4-FFF2-40B4-BE49-F238E27FC236}">
              <a16:creationId xmlns:a16="http://schemas.microsoft.com/office/drawing/2014/main" id="{5C94891E-2310-4AC9-8D65-7770721D3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81" name="Picture 5">
          <a:extLst>
            <a:ext uri="{FF2B5EF4-FFF2-40B4-BE49-F238E27FC236}">
              <a16:creationId xmlns:a16="http://schemas.microsoft.com/office/drawing/2014/main" id="{78342FA4-8FD9-478B-969C-5DEC8C54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82" name="Picture 5">
          <a:extLst>
            <a:ext uri="{FF2B5EF4-FFF2-40B4-BE49-F238E27FC236}">
              <a16:creationId xmlns:a16="http://schemas.microsoft.com/office/drawing/2014/main" id="{CE213832-CD33-42FC-B69C-C0E74093A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83" name="Picture 5">
          <a:extLst>
            <a:ext uri="{FF2B5EF4-FFF2-40B4-BE49-F238E27FC236}">
              <a16:creationId xmlns:a16="http://schemas.microsoft.com/office/drawing/2014/main" id="{A35B5AA2-1100-438F-AC30-A1D740EEE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84" name="Picture 5">
          <a:extLst>
            <a:ext uri="{FF2B5EF4-FFF2-40B4-BE49-F238E27FC236}">
              <a16:creationId xmlns:a16="http://schemas.microsoft.com/office/drawing/2014/main" id="{98E4F059-FD26-4C1A-833D-4FF66EBD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85" name="Picture 5">
          <a:extLst>
            <a:ext uri="{FF2B5EF4-FFF2-40B4-BE49-F238E27FC236}">
              <a16:creationId xmlns:a16="http://schemas.microsoft.com/office/drawing/2014/main" id="{5DF9A6ED-CD9F-46A8-BCEB-91389B335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86" name="Picture 13">
          <a:extLst>
            <a:ext uri="{FF2B5EF4-FFF2-40B4-BE49-F238E27FC236}">
              <a16:creationId xmlns:a16="http://schemas.microsoft.com/office/drawing/2014/main" id="{0A6F0D8A-75CE-4DE9-8A58-90413CDE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87" name="Picture 5">
          <a:extLst>
            <a:ext uri="{FF2B5EF4-FFF2-40B4-BE49-F238E27FC236}">
              <a16:creationId xmlns:a16="http://schemas.microsoft.com/office/drawing/2014/main" id="{E0ABBD7C-AAC7-4FBC-AC2A-5858E458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88" name="Picture 5">
          <a:extLst>
            <a:ext uri="{FF2B5EF4-FFF2-40B4-BE49-F238E27FC236}">
              <a16:creationId xmlns:a16="http://schemas.microsoft.com/office/drawing/2014/main" id="{997A95F4-744D-4EBF-8A35-DAFB5211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89" name="Picture 5">
          <a:extLst>
            <a:ext uri="{FF2B5EF4-FFF2-40B4-BE49-F238E27FC236}">
              <a16:creationId xmlns:a16="http://schemas.microsoft.com/office/drawing/2014/main" id="{BB0EF3E7-57B4-4CCC-BE19-E678BF574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90" name="Picture 5">
          <a:extLst>
            <a:ext uri="{FF2B5EF4-FFF2-40B4-BE49-F238E27FC236}">
              <a16:creationId xmlns:a16="http://schemas.microsoft.com/office/drawing/2014/main" id="{EBCA0C01-94FB-4B3F-A5D6-3CE853DD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91" name="Picture 5">
          <a:extLst>
            <a:ext uri="{FF2B5EF4-FFF2-40B4-BE49-F238E27FC236}">
              <a16:creationId xmlns:a16="http://schemas.microsoft.com/office/drawing/2014/main" id="{A526B0F1-E859-4FA7-82CE-06C590624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92" name="Picture 13">
          <a:extLst>
            <a:ext uri="{FF2B5EF4-FFF2-40B4-BE49-F238E27FC236}">
              <a16:creationId xmlns:a16="http://schemas.microsoft.com/office/drawing/2014/main" id="{47994DE5-6527-4382-981F-F2AA9AC6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93" name="Picture 5">
          <a:extLst>
            <a:ext uri="{FF2B5EF4-FFF2-40B4-BE49-F238E27FC236}">
              <a16:creationId xmlns:a16="http://schemas.microsoft.com/office/drawing/2014/main" id="{CF915DF7-072B-405F-9A5C-BC32F96D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94" name="Picture 5">
          <a:extLst>
            <a:ext uri="{FF2B5EF4-FFF2-40B4-BE49-F238E27FC236}">
              <a16:creationId xmlns:a16="http://schemas.microsoft.com/office/drawing/2014/main" id="{1338DCBF-9881-4EC5-9439-81C06007C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95" name="Picture 5">
          <a:extLst>
            <a:ext uri="{FF2B5EF4-FFF2-40B4-BE49-F238E27FC236}">
              <a16:creationId xmlns:a16="http://schemas.microsoft.com/office/drawing/2014/main" id="{CA77A5E8-E1C7-44E9-A20E-438CB748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96" name="Picture 5">
          <a:extLst>
            <a:ext uri="{FF2B5EF4-FFF2-40B4-BE49-F238E27FC236}">
              <a16:creationId xmlns:a16="http://schemas.microsoft.com/office/drawing/2014/main" id="{D1179B45-CAE7-4BC9-AE2A-A65B945E1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97" name="Picture 5">
          <a:extLst>
            <a:ext uri="{FF2B5EF4-FFF2-40B4-BE49-F238E27FC236}">
              <a16:creationId xmlns:a16="http://schemas.microsoft.com/office/drawing/2014/main" id="{3A8DF70D-5129-42AA-B9FB-583DFD3C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998" name="Picture 13">
          <a:extLst>
            <a:ext uri="{FF2B5EF4-FFF2-40B4-BE49-F238E27FC236}">
              <a16:creationId xmlns:a16="http://schemas.microsoft.com/office/drawing/2014/main" id="{88D8C369-B907-40F3-8137-4A4B103F8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999" name="Picture 5">
          <a:extLst>
            <a:ext uri="{FF2B5EF4-FFF2-40B4-BE49-F238E27FC236}">
              <a16:creationId xmlns:a16="http://schemas.microsoft.com/office/drawing/2014/main" id="{AC595670-A561-4ED8-9DCE-2501CD45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00" name="Picture 5">
          <a:extLst>
            <a:ext uri="{FF2B5EF4-FFF2-40B4-BE49-F238E27FC236}">
              <a16:creationId xmlns:a16="http://schemas.microsoft.com/office/drawing/2014/main" id="{0B3805CA-62F6-44C7-BA59-649990AEE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01" name="Picture 5">
          <a:extLst>
            <a:ext uri="{FF2B5EF4-FFF2-40B4-BE49-F238E27FC236}">
              <a16:creationId xmlns:a16="http://schemas.microsoft.com/office/drawing/2014/main" id="{0A948177-0FC7-4F01-94C1-A10A07BB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02" name="Picture 5">
          <a:extLst>
            <a:ext uri="{FF2B5EF4-FFF2-40B4-BE49-F238E27FC236}">
              <a16:creationId xmlns:a16="http://schemas.microsoft.com/office/drawing/2014/main" id="{D389D133-D48E-4304-AAD6-53CE4693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03" name="Picture 5">
          <a:extLst>
            <a:ext uri="{FF2B5EF4-FFF2-40B4-BE49-F238E27FC236}">
              <a16:creationId xmlns:a16="http://schemas.microsoft.com/office/drawing/2014/main" id="{2A51003A-0B97-418D-A7EE-56F2EEB3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04" name="Picture 13">
          <a:extLst>
            <a:ext uri="{FF2B5EF4-FFF2-40B4-BE49-F238E27FC236}">
              <a16:creationId xmlns:a16="http://schemas.microsoft.com/office/drawing/2014/main" id="{C7E1AE6D-3ABE-4100-8607-1E9150DA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05" name="Picture 5">
          <a:extLst>
            <a:ext uri="{FF2B5EF4-FFF2-40B4-BE49-F238E27FC236}">
              <a16:creationId xmlns:a16="http://schemas.microsoft.com/office/drawing/2014/main" id="{E275A557-FC55-4EC6-94F0-3B1FD4A9A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06" name="Picture 5">
          <a:extLst>
            <a:ext uri="{FF2B5EF4-FFF2-40B4-BE49-F238E27FC236}">
              <a16:creationId xmlns:a16="http://schemas.microsoft.com/office/drawing/2014/main" id="{3AA93597-ED23-4212-81C8-C96D139C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07" name="Picture 5">
          <a:extLst>
            <a:ext uri="{FF2B5EF4-FFF2-40B4-BE49-F238E27FC236}">
              <a16:creationId xmlns:a16="http://schemas.microsoft.com/office/drawing/2014/main" id="{6749964D-3EC3-4E50-87FD-CC4C7FBE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08" name="Picture 5">
          <a:extLst>
            <a:ext uri="{FF2B5EF4-FFF2-40B4-BE49-F238E27FC236}">
              <a16:creationId xmlns:a16="http://schemas.microsoft.com/office/drawing/2014/main" id="{DCF3123A-74A7-47C3-99FD-AC902A547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09" name="Picture 5">
          <a:extLst>
            <a:ext uri="{FF2B5EF4-FFF2-40B4-BE49-F238E27FC236}">
              <a16:creationId xmlns:a16="http://schemas.microsoft.com/office/drawing/2014/main" id="{F6F2D23A-90AE-49E5-B6CE-539BCC9FA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10" name="Picture 13">
          <a:extLst>
            <a:ext uri="{FF2B5EF4-FFF2-40B4-BE49-F238E27FC236}">
              <a16:creationId xmlns:a16="http://schemas.microsoft.com/office/drawing/2014/main" id="{E76EAE1B-07D1-42F3-834C-AE737305A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11" name="Picture 5">
          <a:extLst>
            <a:ext uri="{FF2B5EF4-FFF2-40B4-BE49-F238E27FC236}">
              <a16:creationId xmlns:a16="http://schemas.microsoft.com/office/drawing/2014/main" id="{D66C06F8-0628-40C6-89A7-D6D7D5C84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12" name="Picture 5">
          <a:extLst>
            <a:ext uri="{FF2B5EF4-FFF2-40B4-BE49-F238E27FC236}">
              <a16:creationId xmlns:a16="http://schemas.microsoft.com/office/drawing/2014/main" id="{061C2CF6-6973-4B77-825D-72BA3CFA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13" name="Picture 5">
          <a:extLst>
            <a:ext uri="{FF2B5EF4-FFF2-40B4-BE49-F238E27FC236}">
              <a16:creationId xmlns:a16="http://schemas.microsoft.com/office/drawing/2014/main" id="{54E7E16F-33D1-4CA8-AFDE-5D0720EE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14" name="Picture 5">
          <a:extLst>
            <a:ext uri="{FF2B5EF4-FFF2-40B4-BE49-F238E27FC236}">
              <a16:creationId xmlns:a16="http://schemas.microsoft.com/office/drawing/2014/main" id="{454B68E3-0291-462D-A755-ACA6F0636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15" name="Picture 5">
          <a:extLst>
            <a:ext uri="{FF2B5EF4-FFF2-40B4-BE49-F238E27FC236}">
              <a16:creationId xmlns:a16="http://schemas.microsoft.com/office/drawing/2014/main" id="{643E0768-3A38-4B73-A276-102EE124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16" name="Picture 13">
          <a:extLst>
            <a:ext uri="{FF2B5EF4-FFF2-40B4-BE49-F238E27FC236}">
              <a16:creationId xmlns:a16="http://schemas.microsoft.com/office/drawing/2014/main" id="{C536112C-9F8E-4BB8-A336-DF0C6D7B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17" name="Picture 5">
          <a:extLst>
            <a:ext uri="{FF2B5EF4-FFF2-40B4-BE49-F238E27FC236}">
              <a16:creationId xmlns:a16="http://schemas.microsoft.com/office/drawing/2014/main" id="{43B7F943-9D98-440E-89D7-3F4DCA80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18" name="Picture 5">
          <a:extLst>
            <a:ext uri="{FF2B5EF4-FFF2-40B4-BE49-F238E27FC236}">
              <a16:creationId xmlns:a16="http://schemas.microsoft.com/office/drawing/2014/main" id="{9FD84779-DD9D-42E6-80A0-346B2539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19" name="Picture 5">
          <a:extLst>
            <a:ext uri="{FF2B5EF4-FFF2-40B4-BE49-F238E27FC236}">
              <a16:creationId xmlns:a16="http://schemas.microsoft.com/office/drawing/2014/main" id="{6BC9FB6F-EB07-4AEF-A19C-7FAF1182F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20" name="Picture 5">
          <a:extLst>
            <a:ext uri="{FF2B5EF4-FFF2-40B4-BE49-F238E27FC236}">
              <a16:creationId xmlns:a16="http://schemas.microsoft.com/office/drawing/2014/main" id="{886A51FC-54CE-4A0E-A598-5568FB224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21" name="Picture 5">
          <a:extLst>
            <a:ext uri="{FF2B5EF4-FFF2-40B4-BE49-F238E27FC236}">
              <a16:creationId xmlns:a16="http://schemas.microsoft.com/office/drawing/2014/main" id="{5A3F2F67-5C07-4B96-9264-9E705833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22" name="Picture 13">
          <a:extLst>
            <a:ext uri="{FF2B5EF4-FFF2-40B4-BE49-F238E27FC236}">
              <a16:creationId xmlns:a16="http://schemas.microsoft.com/office/drawing/2014/main" id="{63C71CAD-955C-45EB-AD4B-0A1F0A60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23" name="Picture 5">
          <a:extLst>
            <a:ext uri="{FF2B5EF4-FFF2-40B4-BE49-F238E27FC236}">
              <a16:creationId xmlns:a16="http://schemas.microsoft.com/office/drawing/2014/main" id="{2960EDF6-68EF-43BC-9061-CB1FADBD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24" name="Picture 5">
          <a:extLst>
            <a:ext uri="{FF2B5EF4-FFF2-40B4-BE49-F238E27FC236}">
              <a16:creationId xmlns:a16="http://schemas.microsoft.com/office/drawing/2014/main" id="{451AF72E-086D-4D5A-8750-B49E9C8E0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25" name="Picture 5">
          <a:extLst>
            <a:ext uri="{FF2B5EF4-FFF2-40B4-BE49-F238E27FC236}">
              <a16:creationId xmlns:a16="http://schemas.microsoft.com/office/drawing/2014/main" id="{4ADA652A-02DD-4C62-9933-C1F57F15B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26" name="Picture 5">
          <a:extLst>
            <a:ext uri="{FF2B5EF4-FFF2-40B4-BE49-F238E27FC236}">
              <a16:creationId xmlns:a16="http://schemas.microsoft.com/office/drawing/2014/main" id="{2B390347-347C-436B-9DE8-109BF4647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27" name="Picture 5">
          <a:extLst>
            <a:ext uri="{FF2B5EF4-FFF2-40B4-BE49-F238E27FC236}">
              <a16:creationId xmlns:a16="http://schemas.microsoft.com/office/drawing/2014/main" id="{6885BB63-E149-420A-9A91-5BC9736B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28" name="Picture 13">
          <a:extLst>
            <a:ext uri="{FF2B5EF4-FFF2-40B4-BE49-F238E27FC236}">
              <a16:creationId xmlns:a16="http://schemas.microsoft.com/office/drawing/2014/main" id="{34857A50-5438-44D3-93CE-4E748D7BE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29" name="Picture 5">
          <a:extLst>
            <a:ext uri="{FF2B5EF4-FFF2-40B4-BE49-F238E27FC236}">
              <a16:creationId xmlns:a16="http://schemas.microsoft.com/office/drawing/2014/main" id="{4D0B351D-1F40-4E26-B690-1E0CBCFF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30" name="Picture 5">
          <a:extLst>
            <a:ext uri="{FF2B5EF4-FFF2-40B4-BE49-F238E27FC236}">
              <a16:creationId xmlns:a16="http://schemas.microsoft.com/office/drawing/2014/main" id="{F6885B44-A1F8-4B75-83C0-438F5843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31" name="Picture 5">
          <a:extLst>
            <a:ext uri="{FF2B5EF4-FFF2-40B4-BE49-F238E27FC236}">
              <a16:creationId xmlns:a16="http://schemas.microsoft.com/office/drawing/2014/main" id="{71494343-79BF-4428-92A4-EEAF8839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32" name="Picture 5">
          <a:extLst>
            <a:ext uri="{FF2B5EF4-FFF2-40B4-BE49-F238E27FC236}">
              <a16:creationId xmlns:a16="http://schemas.microsoft.com/office/drawing/2014/main" id="{D705A82D-8115-4837-A5C7-4B017A63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33" name="Picture 5">
          <a:extLst>
            <a:ext uri="{FF2B5EF4-FFF2-40B4-BE49-F238E27FC236}">
              <a16:creationId xmlns:a16="http://schemas.microsoft.com/office/drawing/2014/main" id="{9AAA1083-6A57-4A27-A29D-F8F5F5CBA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34" name="Picture 13">
          <a:extLst>
            <a:ext uri="{FF2B5EF4-FFF2-40B4-BE49-F238E27FC236}">
              <a16:creationId xmlns:a16="http://schemas.microsoft.com/office/drawing/2014/main" id="{6E66D96B-43D1-44AF-AE95-081E78EA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35" name="Picture 5">
          <a:extLst>
            <a:ext uri="{FF2B5EF4-FFF2-40B4-BE49-F238E27FC236}">
              <a16:creationId xmlns:a16="http://schemas.microsoft.com/office/drawing/2014/main" id="{181CB5E2-560F-45E2-BBA3-872F273CB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36" name="Picture 5">
          <a:extLst>
            <a:ext uri="{FF2B5EF4-FFF2-40B4-BE49-F238E27FC236}">
              <a16:creationId xmlns:a16="http://schemas.microsoft.com/office/drawing/2014/main" id="{4548446E-6DB2-42F8-8E39-9203D9FF0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37" name="Picture 5">
          <a:extLst>
            <a:ext uri="{FF2B5EF4-FFF2-40B4-BE49-F238E27FC236}">
              <a16:creationId xmlns:a16="http://schemas.microsoft.com/office/drawing/2014/main" id="{778E5A63-F42A-4110-8C1B-3FC6A98B7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38" name="Picture 5">
          <a:extLst>
            <a:ext uri="{FF2B5EF4-FFF2-40B4-BE49-F238E27FC236}">
              <a16:creationId xmlns:a16="http://schemas.microsoft.com/office/drawing/2014/main" id="{39EE5FAB-B3FD-48F3-B669-748B9521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39" name="Picture 5">
          <a:extLst>
            <a:ext uri="{FF2B5EF4-FFF2-40B4-BE49-F238E27FC236}">
              <a16:creationId xmlns:a16="http://schemas.microsoft.com/office/drawing/2014/main" id="{653820B9-AE21-4963-97C6-87F7221D7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40" name="Picture 13">
          <a:extLst>
            <a:ext uri="{FF2B5EF4-FFF2-40B4-BE49-F238E27FC236}">
              <a16:creationId xmlns:a16="http://schemas.microsoft.com/office/drawing/2014/main" id="{B6E357F2-CFFE-4342-9CAB-830756F77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41" name="Picture 5">
          <a:extLst>
            <a:ext uri="{FF2B5EF4-FFF2-40B4-BE49-F238E27FC236}">
              <a16:creationId xmlns:a16="http://schemas.microsoft.com/office/drawing/2014/main" id="{D702015F-96EC-4787-9CDD-B8748BBB3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42" name="Picture 5">
          <a:extLst>
            <a:ext uri="{FF2B5EF4-FFF2-40B4-BE49-F238E27FC236}">
              <a16:creationId xmlns:a16="http://schemas.microsoft.com/office/drawing/2014/main" id="{B3DA229E-D17D-4876-B13B-401840E4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43" name="Picture 5">
          <a:extLst>
            <a:ext uri="{FF2B5EF4-FFF2-40B4-BE49-F238E27FC236}">
              <a16:creationId xmlns:a16="http://schemas.microsoft.com/office/drawing/2014/main" id="{2B918386-64C7-416E-8930-CF9BDA71C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44" name="Picture 5">
          <a:extLst>
            <a:ext uri="{FF2B5EF4-FFF2-40B4-BE49-F238E27FC236}">
              <a16:creationId xmlns:a16="http://schemas.microsoft.com/office/drawing/2014/main" id="{5D63BAAC-F226-4BD2-8A62-9424A14FB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45" name="Picture 5">
          <a:extLst>
            <a:ext uri="{FF2B5EF4-FFF2-40B4-BE49-F238E27FC236}">
              <a16:creationId xmlns:a16="http://schemas.microsoft.com/office/drawing/2014/main" id="{39C240F8-0B84-41D3-BB73-FDDF99C1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46" name="Picture 13">
          <a:extLst>
            <a:ext uri="{FF2B5EF4-FFF2-40B4-BE49-F238E27FC236}">
              <a16:creationId xmlns:a16="http://schemas.microsoft.com/office/drawing/2014/main" id="{80EB382E-9A51-4163-8CD4-ABB2232A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47" name="Picture 5">
          <a:extLst>
            <a:ext uri="{FF2B5EF4-FFF2-40B4-BE49-F238E27FC236}">
              <a16:creationId xmlns:a16="http://schemas.microsoft.com/office/drawing/2014/main" id="{F24E3F2C-B9E0-4298-9543-A7251DB5A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48" name="Picture 5">
          <a:extLst>
            <a:ext uri="{FF2B5EF4-FFF2-40B4-BE49-F238E27FC236}">
              <a16:creationId xmlns:a16="http://schemas.microsoft.com/office/drawing/2014/main" id="{2FE15700-7AEE-418F-918F-CA9EA6A2F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49" name="Picture 5">
          <a:extLst>
            <a:ext uri="{FF2B5EF4-FFF2-40B4-BE49-F238E27FC236}">
              <a16:creationId xmlns:a16="http://schemas.microsoft.com/office/drawing/2014/main" id="{DD6A795F-390F-46FD-B6D8-41CFF5252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50" name="Picture 5">
          <a:extLst>
            <a:ext uri="{FF2B5EF4-FFF2-40B4-BE49-F238E27FC236}">
              <a16:creationId xmlns:a16="http://schemas.microsoft.com/office/drawing/2014/main" id="{4591EE25-F71D-4E6B-8D19-53890C6D0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51" name="Picture 5">
          <a:extLst>
            <a:ext uri="{FF2B5EF4-FFF2-40B4-BE49-F238E27FC236}">
              <a16:creationId xmlns:a16="http://schemas.microsoft.com/office/drawing/2014/main" id="{CBFEF6EA-96C6-4D86-9818-9CB287B36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52" name="Picture 13">
          <a:extLst>
            <a:ext uri="{FF2B5EF4-FFF2-40B4-BE49-F238E27FC236}">
              <a16:creationId xmlns:a16="http://schemas.microsoft.com/office/drawing/2014/main" id="{E2CB36E9-6735-447F-A3E0-006A69E3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53" name="Picture 5">
          <a:extLst>
            <a:ext uri="{FF2B5EF4-FFF2-40B4-BE49-F238E27FC236}">
              <a16:creationId xmlns:a16="http://schemas.microsoft.com/office/drawing/2014/main" id="{0238BE95-5D13-4DAA-8574-76182C53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54" name="Picture 5">
          <a:extLst>
            <a:ext uri="{FF2B5EF4-FFF2-40B4-BE49-F238E27FC236}">
              <a16:creationId xmlns:a16="http://schemas.microsoft.com/office/drawing/2014/main" id="{06880868-D8FD-4317-BBC7-F850EA444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55" name="Picture 5">
          <a:extLst>
            <a:ext uri="{FF2B5EF4-FFF2-40B4-BE49-F238E27FC236}">
              <a16:creationId xmlns:a16="http://schemas.microsoft.com/office/drawing/2014/main" id="{EAF7BE61-F43F-44C9-B4BC-FF355461A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56" name="Picture 5">
          <a:extLst>
            <a:ext uri="{FF2B5EF4-FFF2-40B4-BE49-F238E27FC236}">
              <a16:creationId xmlns:a16="http://schemas.microsoft.com/office/drawing/2014/main" id="{9E96FDE2-9ECF-429A-942D-C882A02C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57" name="Picture 13">
          <a:extLst>
            <a:ext uri="{FF2B5EF4-FFF2-40B4-BE49-F238E27FC236}">
              <a16:creationId xmlns:a16="http://schemas.microsoft.com/office/drawing/2014/main" id="{83CF7376-FD03-4C97-BDDB-5F2E4CCDD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58" name="Picture 5">
          <a:extLst>
            <a:ext uri="{FF2B5EF4-FFF2-40B4-BE49-F238E27FC236}">
              <a16:creationId xmlns:a16="http://schemas.microsoft.com/office/drawing/2014/main" id="{3CD9D355-1A55-4F13-8D02-C3D55BC3A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59" name="Picture 5">
          <a:extLst>
            <a:ext uri="{FF2B5EF4-FFF2-40B4-BE49-F238E27FC236}">
              <a16:creationId xmlns:a16="http://schemas.microsoft.com/office/drawing/2014/main" id="{85868A42-C61E-47B0-9E46-FD5D6248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161925</xdr:colOff>
      <xdr:row>18</xdr:row>
      <xdr:rowOff>0</xdr:rowOff>
    </xdr:from>
    <xdr:ext cx="800100" cy="4082"/>
    <xdr:pic>
      <xdr:nvPicPr>
        <xdr:cNvPr id="1060" name="Picture 5">
          <a:extLst>
            <a:ext uri="{FF2B5EF4-FFF2-40B4-BE49-F238E27FC236}">
              <a16:creationId xmlns:a16="http://schemas.microsoft.com/office/drawing/2014/main" id="{C82A63F9-A521-475D-85EC-534182D8D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1061" name="Picture 5">
          <a:extLst>
            <a:ext uri="{FF2B5EF4-FFF2-40B4-BE49-F238E27FC236}">
              <a16:creationId xmlns:a16="http://schemas.microsoft.com/office/drawing/2014/main" id="{DA4C6F4F-B620-423A-8AB1-3410EAA98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1062" name="Picture 5">
          <a:extLst>
            <a:ext uri="{FF2B5EF4-FFF2-40B4-BE49-F238E27FC236}">
              <a16:creationId xmlns:a16="http://schemas.microsoft.com/office/drawing/2014/main" id="{71CA865E-2658-4906-A6A2-1413B8CC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28575"/>
    <xdr:pic>
      <xdr:nvPicPr>
        <xdr:cNvPr id="1063" name="Picture 19">
          <a:extLst>
            <a:ext uri="{FF2B5EF4-FFF2-40B4-BE49-F238E27FC236}">
              <a16:creationId xmlns:a16="http://schemas.microsoft.com/office/drawing/2014/main" id="{F9C62008-623E-462A-8673-A57A80A03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28575"/>
    <xdr:pic>
      <xdr:nvPicPr>
        <xdr:cNvPr id="1064" name="Picture 4">
          <a:extLst>
            <a:ext uri="{FF2B5EF4-FFF2-40B4-BE49-F238E27FC236}">
              <a16:creationId xmlns:a16="http://schemas.microsoft.com/office/drawing/2014/main" id="{69D348D7-EC3D-4C4F-B821-146DC630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1065" name="Picture 5">
          <a:extLst>
            <a:ext uri="{FF2B5EF4-FFF2-40B4-BE49-F238E27FC236}">
              <a16:creationId xmlns:a16="http://schemas.microsoft.com/office/drawing/2014/main" id="{94E27167-C38B-4A2E-8B42-59D09276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1066" name="Picture 5">
          <a:extLst>
            <a:ext uri="{FF2B5EF4-FFF2-40B4-BE49-F238E27FC236}">
              <a16:creationId xmlns:a16="http://schemas.microsoft.com/office/drawing/2014/main" id="{4C85E019-3453-48D8-8DCF-BD5ADAB14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19050"/>
    <xdr:pic>
      <xdr:nvPicPr>
        <xdr:cNvPr id="1067" name="Picture 24">
          <a:extLst>
            <a:ext uri="{FF2B5EF4-FFF2-40B4-BE49-F238E27FC236}">
              <a16:creationId xmlns:a16="http://schemas.microsoft.com/office/drawing/2014/main" id="{3FB40955-459D-4C0D-BF33-ADE919CDE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19050"/>
    <xdr:pic>
      <xdr:nvPicPr>
        <xdr:cNvPr id="1068" name="Picture 5">
          <a:extLst>
            <a:ext uri="{FF2B5EF4-FFF2-40B4-BE49-F238E27FC236}">
              <a16:creationId xmlns:a16="http://schemas.microsoft.com/office/drawing/2014/main" id="{8E96B88C-91FC-4F03-8BB6-83B584B66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104775"/>
    <xdr:pic>
      <xdr:nvPicPr>
        <xdr:cNvPr id="1069" name="Picture 5">
          <a:extLst>
            <a:ext uri="{FF2B5EF4-FFF2-40B4-BE49-F238E27FC236}">
              <a16:creationId xmlns:a16="http://schemas.microsoft.com/office/drawing/2014/main" id="{326C22AD-063D-449C-A97F-ABCBFDCC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1070" name="Picture 5">
          <a:extLst>
            <a:ext uri="{FF2B5EF4-FFF2-40B4-BE49-F238E27FC236}">
              <a16:creationId xmlns:a16="http://schemas.microsoft.com/office/drawing/2014/main" id="{BC89E767-8C74-4261-94BE-16D540CA1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368445"/>
    <xdr:pic>
      <xdr:nvPicPr>
        <xdr:cNvPr id="1071" name="Picture 5">
          <a:extLst>
            <a:ext uri="{FF2B5EF4-FFF2-40B4-BE49-F238E27FC236}">
              <a16:creationId xmlns:a16="http://schemas.microsoft.com/office/drawing/2014/main" id="{2D8E8B5E-6D3B-47EA-892A-D212FC189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36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72" name="Picture 5">
          <a:extLst>
            <a:ext uri="{FF2B5EF4-FFF2-40B4-BE49-F238E27FC236}">
              <a16:creationId xmlns:a16="http://schemas.microsoft.com/office/drawing/2014/main" id="{46613113-2D17-44CC-9E14-74D7A2A69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73" name="Picture 13">
          <a:extLst>
            <a:ext uri="{FF2B5EF4-FFF2-40B4-BE49-F238E27FC236}">
              <a16:creationId xmlns:a16="http://schemas.microsoft.com/office/drawing/2014/main" id="{97C2028C-83E5-4014-A38C-2DCFF7513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74" name="Picture 5">
          <a:extLst>
            <a:ext uri="{FF2B5EF4-FFF2-40B4-BE49-F238E27FC236}">
              <a16:creationId xmlns:a16="http://schemas.microsoft.com/office/drawing/2014/main" id="{1E278D92-1C46-4427-8621-9A1912D5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75" name="Picture 5">
          <a:extLst>
            <a:ext uri="{FF2B5EF4-FFF2-40B4-BE49-F238E27FC236}">
              <a16:creationId xmlns:a16="http://schemas.microsoft.com/office/drawing/2014/main" id="{0247BFAA-26BC-4656-9D71-6C513ED5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76" name="Picture 5">
          <a:extLst>
            <a:ext uri="{FF2B5EF4-FFF2-40B4-BE49-F238E27FC236}">
              <a16:creationId xmlns:a16="http://schemas.microsoft.com/office/drawing/2014/main" id="{AF101B56-B63B-4874-9A40-7857F3CCC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77" name="Picture 5">
          <a:extLst>
            <a:ext uri="{FF2B5EF4-FFF2-40B4-BE49-F238E27FC236}">
              <a16:creationId xmlns:a16="http://schemas.microsoft.com/office/drawing/2014/main" id="{91895CB0-01A8-4FFD-AD8A-93F09476B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78" name="Picture 5">
          <a:extLst>
            <a:ext uri="{FF2B5EF4-FFF2-40B4-BE49-F238E27FC236}">
              <a16:creationId xmlns:a16="http://schemas.microsoft.com/office/drawing/2014/main" id="{99558487-A7F5-40B1-AB92-36AF7D90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79" name="Picture 13">
          <a:extLst>
            <a:ext uri="{FF2B5EF4-FFF2-40B4-BE49-F238E27FC236}">
              <a16:creationId xmlns:a16="http://schemas.microsoft.com/office/drawing/2014/main" id="{EBD6E113-1323-4004-A210-2ED75F87B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80" name="Picture 5">
          <a:extLst>
            <a:ext uri="{FF2B5EF4-FFF2-40B4-BE49-F238E27FC236}">
              <a16:creationId xmlns:a16="http://schemas.microsoft.com/office/drawing/2014/main" id="{88F68652-46EC-45B6-88D7-D2F98DE1F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81" name="Picture 5">
          <a:extLst>
            <a:ext uri="{FF2B5EF4-FFF2-40B4-BE49-F238E27FC236}">
              <a16:creationId xmlns:a16="http://schemas.microsoft.com/office/drawing/2014/main" id="{4C8A26C2-D29D-42D8-8E0F-C3E58A88F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82" name="Picture 5">
          <a:extLst>
            <a:ext uri="{FF2B5EF4-FFF2-40B4-BE49-F238E27FC236}">
              <a16:creationId xmlns:a16="http://schemas.microsoft.com/office/drawing/2014/main" id="{F2166489-4021-4360-9CB6-75046C3C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83" name="Picture 5">
          <a:extLst>
            <a:ext uri="{FF2B5EF4-FFF2-40B4-BE49-F238E27FC236}">
              <a16:creationId xmlns:a16="http://schemas.microsoft.com/office/drawing/2014/main" id="{FB637230-57CD-4CA6-AEC9-D2AE0C6B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84" name="Picture 5">
          <a:extLst>
            <a:ext uri="{FF2B5EF4-FFF2-40B4-BE49-F238E27FC236}">
              <a16:creationId xmlns:a16="http://schemas.microsoft.com/office/drawing/2014/main" id="{34F338EC-A08A-4658-8989-BF99E772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85" name="Picture 13">
          <a:extLst>
            <a:ext uri="{FF2B5EF4-FFF2-40B4-BE49-F238E27FC236}">
              <a16:creationId xmlns:a16="http://schemas.microsoft.com/office/drawing/2014/main" id="{9B750C23-004B-44BA-9EDA-591E3986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86" name="Picture 5">
          <a:extLst>
            <a:ext uri="{FF2B5EF4-FFF2-40B4-BE49-F238E27FC236}">
              <a16:creationId xmlns:a16="http://schemas.microsoft.com/office/drawing/2014/main" id="{BD25FB3D-524E-4B8C-8134-D9E61635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87" name="Picture 5">
          <a:extLst>
            <a:ext uri="{FF2B5EF4-FFF2-40B4-BE49-F238E27FC236}">
              <a16:creationId xmlns:a16="http://schemas.microsoft.com/office/drawing/2014/main" id="{C67D5503-447B-484F-8945-B50783D13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88" name="Picture 5">
          <a:extLst>
            <a:ext uri="{FF2B5EF4-FFF2-40B4-BE49-F238E27FC236}">
              <a16:creationId xmlns:a16="http://schemas.microsoft.com/office/drawing/2014/main" id="{767BA6C9-08B7-48C7-B469-29F35965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89" name="Picture 5">
          <a:extLst>
            <a:ext uri="{FF2B5EF4-FFF2-40B4-BE49-F238E27FC236}">
              <a16:creationId xmlns:a16="http://schemas.microsoft.com/office/drawing/2014/main" id="{B9D02E5C-843A-4CFA-92C0-42A936B1F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90" name="Picture 5">
          <a:extLst>
            <a:ext uri="{FF2B5EF4-FFF2-40B4-BE49-F238E27FC236}">
              <a16:creationId xmlns:a16="http://schemas.microsoft.com/office/drawing/2014/main" id="{B248EA7C-EAB7-498B-A54E-F1ACE1BE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91" name="Picture 13">
          <a:extLst>
            <a:ext uri="{FF2B5EF4-FFF2-40B4-BE49-F238E27FC236}">
              <a16:creationId xmlns:a16="http://schemas.microsoft.com/office/drawing/2014/main" id="{E77BAA2F-9450-40A0-A1DF-0B55FB544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92" name="Picture 5">
          <a:extLst>
            <a:ext uri="{FF2B5EF4-FFF2-40B4-BE49-F238E27FC236}">
              <a16:creationId xmlns:a16="http://schemas.microsoft.com/office/drawing/2014/main" id="{A0B2B264-847D-4650-B0AA-F4DD7523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93" name="Picture 5">
          <a:extLst>
            <a:ext uri="{FF2B5EF4-FFF2-40B4-BE49-F238E27FC236}">
              <a16:creationId xmlns:a16="http://schemas.microsoft.com/office/drawing/2014/main" id="{D07204B9-DC03-4E6A-894A-5F5C83B22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94" name="Picture 5">
          <a:extLst>
            <a:ext uri="{FF2B5EF4-FFF2-40B4-BE49-F238E27FC236}">
              <a16:creationId xmlns:a16="http://schemas.microsoft.com/office/drawing/2014/main" id="{D9A572F8-47D4-4F72-AC51-4FA189A49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95" name="Picture 5">
          <a:extLst>
            <a:ext uri="{FF2B5EF4-FFF2-40B4-BE49-F238E27FC236}">
              <a16:creationId xmlns:a16="http://schemas.microsoft.com/office/drawing/2014/main" id="{108CAB39-9AF2-4637-BB36-5D8A5D732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96" name="Picture 5">
          <a:extLst>
            <a:ext uri="{FF2B5EF4-FFF2-40B4-BE49-F238E27FC236}">
              <a16:creationId xmlns:a16="http://schemas.microsoft.com/office/drawing/2014/main" id="{85BFBD9B-F02D-4FE0-9362-B0C06314C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97" name="Picture 13">
          <a:extLst>
            <a:ext uri="{FF2B5EF4-FFF2-40B4-BE49-F238E27FC236}">
              <a16:creationId xmlns:a16="http://schemas.microsoft.com/office/drawing/2014/main" id="{F0C9B04A-349F-40D3-B9F9-EDE57795D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098" name="Picture 5">
          <a:extLst>
            <a:ext uri="{FF2B5EF4-FFF2-40B4-BE49-F238E27FC236}">
              <a16:creationId xmlns:a16="http://schemas.microsoft.com/office/drawing/2014/main" id="{EB699118-C883-474B-B6AE-E07D78047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099" name="Picture 5">
          <a:extLst>
            <a:ext uri="{FF2B5EF4-FFF2-40B4-BE49-F238E27FC236}">
              <a16:creationId xmlns:a16="http://schemas.microsoft.com/office/drawing/2014/main" id="{804AE494-AAF3-4A5B-9551-2E665DA6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100" name="Picture 5">
          <a:extLst>
            <a:ext uri="{FF2B5EF4-FFF2-40B4-BE49-F238E27FC236}">
              <a16:creationId xmlns:a16="http://schemas.microsoft.com/office/drawing/2014/main" id="{251AD226-AD98-46F4-8BEA-F61D5C0A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01" name="Picture 5">
          <a:extLst>
            <a:ext uri="{FF2B5EF4-FFF2-40B4-BE49-F238E27FC236}">
              <a16:creationId xmlns:a16="http://schemas.microsoft.com/office/drawing/2014/main" id="{31335255-2147-49A9-AF85-9E41E9CF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02" name="Picture 5">
          <a:extLst>
            <a:ext uri="{FF2B5EF4-FFF2-40B4-BE49-F238E27FC236}">
              <a16:creationId xmlns:a16="http://schemas.microsoft.com/office/drawing/2014/main" id="{F6297B46-8639-46C6-A3A3-D5A52C98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03" name="Picture 13">
          <a:extLst>
            <a:ext uri="{FF2B5EF4-FFF2-40B4-BE49-F238E27FC236}">
              <a16:creationId xmlns:a16="http://schemas.microsoft.com/office/drawing/2014/main" id="{8494DACE-86FC-4BCF-9939-6A831950E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104" name="Picture 5">
          <a:extLst>
            <a:ext uri="{FF2B5EF4-FFF2-40B4-BE49-F238E27FC236}">
              <a16:creationId xmlns:a16="http://schemas.microsoft.com/office/drawing/2014/main" id="{82B6ED4D-3D9F-4039-A979-7290B0E0C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05" name="Picture 5">
          <a:extLst>
            <a:ext uri="{FF2B5EF4-FFF2-40B4-BE49-F238E27FC236}">
              <a16:creationId xmlns:a16="http://schemas.microsoft.com/office/drawing/2014/main" id="{C5380D0A-3BCA-4E27-AE3E-F0D5EAB9D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106" name="Picture 5">
          <a:extLst>
            <a:ext uri="{FF2B5EF4-FFF2-40B4-BE49-F238E27FC236}">
              <a16:creationId xmlns:a16="http://schemas.microsoft.com/office/drawing/2014/main" id="{31A46021-0B34-4149-9146-513C67F2A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07" name="Picture 5">
          <a:extLst>
            <a:ext uri="{FF2B5EF4-FFF2-40B4-BE49-F238E27FC236}">
              <a16:creationId xmlns:a16="http://schemas.microsoft.com/office/drawing/2014/main" id="{A09DCB67-F1B5-4A01-B703-A2B1DFF81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08" name="Picture 5">
          <a:extLst>
            <a:ext uri="{FF2B5EF4-FFF2-40B4-BE49-F238E27FC236}">
              <a16:creationId xmlns:a16="http://schemas.microsoft.com/office/drawing/2014/main" id="{A4471FE3-5E7F-44DB-8360-E233F9C8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09" name="Picture 13">
          <a:extLst>
            <a:ext uri="{FF2B5EF4-FFF2-40B4-BE49-F238E27FC236}">
              <a16:creationId xmlns:a16="http://schemas.microsoft.com/office/drawing/2014/main" id="{A8CE4F24-D484-4986-A5DB-B99049F2C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110" name="Picture 5">
          <a:extLst>
            <a:ext uri="{FF2B5EF4-FFF2-40B4-BE49-F238E27FC236}">
              <a16:creationId xmlns:a16="http://schemas.microsoft.com/office/drawing/2014/main" id="{09CAC905-60A1-46CE-98D2-08090E1E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11" name="Picture 5">
          <a:extLst>
            <a:ext uri="{FF2B5EF4-FFF2-40B4-BE49-F238E27FC236}">
              <a16:creationId xmlns:a16="http://schemas.microsoft.com/office/drawing/2014/main" id="{80B48115-E44E-4180-BE08-6F7ADB58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112" name="Picture 5">
          <a:extLst>
            <a:ext uri="{FF2B5EF4-FFF2-40B4-BE49-F238E27FC236}">
              <a16:creationId xmlns:a16="http://schemas.microsoft.com/office/drawing/2014/main" id="{55F20AB1-EF47-4BD9-B21C-1C924719D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13" name="Picture 5">
          <a:extLst>
            <a:ext uri="{FF2B5EF4-FFF2-40B4-BE49-F238E27FC236}">
              <a16:creationId xmlns:a16="http://schemas.microsoft.com/office/drawing/2014/main" id="{CD6E9678-0801-495A-808B-6049AD09E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14" name="Picture 5">
          <a:extLst>
            <a:ext uri="{FF2B5EF4-FFF2-40B4-BE49-F238E27FC236}">
              <a16:creationId xmlns:a16="http://schemas.microsoft.com/office/drawing/2014/main" id="{D8000D82-90F2-4425-8955-AD36E8C1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15" name="Picture 13">
          <a:extLst>
            <a:ext uri="{FF2B5EF4-FFF2-40B4-BE49-F238E27FC236}">
              <a16:creationId xmlns:a16="http://schemas.microsoft.com/office/drawing/2014/main" id="{89D072A0-06AD-4FB3-906B-0A2C8228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116" name="Picture 5">
          <a:extLst>
            <a:ext uri="{FF2B5EF4-FFF2-40B4-BE49-F238E27FC236}">
              <a16:creationId xmlns:a16="http://schemas.microsoft.com/office/drawing/2014/main" id="{7FE1888B-B068-47AC-931A-E9E86AC5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17" name="Picture 5">
          <a:extLst>
            <a:ext uri="{FF2B5EF4-FFF2-40B4-BE49-F238E27FC236}">
              <a16:creationId xmlns:a16="http://schemas.microsoft.com/office/drawing/2014/main" id="{560E2DD9-C7DD-4CF8-9604-0A33DFA1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118" name="Picture 5">
          <a:extLst>
            <a:ext uri="{FF2B5EF4-FFF2-40B4-BE49-F238E27FC236}">
              <a16:creationId xmlns:a16="http://schemas.microsoft.com/office/drawing/2014/main" id="{CDC4CB83-63B0-4539-9289-8A023FC5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19" name="Picture 5">
          <a:extLst>
            <a:ext uri="{FF2B5EF4-FFF2-40B4-BE49-F238E27FC236}">
              <a16:creationId xmlns:a16="http://schemas.microsoft.com/office/drawing/2014/main" id="{1F205038-768A-404D-A031-2EBA11BD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20" name="Picture 5">
          <a:extLst>
            <a:ext uri="{FF2B5EF4-FFF2-40B4-BE49-F238E27FC236}">
              <a16:creationId xmlns:a16="http://schemas.microsoft.com/office/drawing/2014/main" id="{ABCBEB51-F6A4-43DC-B920-81AFEE52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21" name="Picture 13">
          <a:extLst>
            <a:ext uri="{FF2B5EF4-FFF2-40B4-BE49-F238E27FC236}">
              <a16:creationId xmlns:a16="http://schemas.microsoft.com/office/drawing/2014/main" id="{EB0B867D-075A-4198-A408-FFF5B8A2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122" name="Picture 5">
          <a:extLst>
            <a:ext uri="{FF2B5EF4-FFF2-40B4-BE49-F238E27FC236}">
              <a16:creationId xmlns:a16="http://schemas.microsoft.com/office/drawing/2014/main" id="{01E49143-F115-4B7F-8335-A6B8F539A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23" name="Picture 5">
          <a:extLst>
            <a:ext uri="{FF2B5EF4-FFF2-40B4-BE49-F238E27FC236}">
              <a16:creationId xmlns:a16="http://schemas.microsoft.com/office/drawing/2014/main" id="{3965DD34-AC7F-4063-97CC-889B37A2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124" name="Picture 5">
          <a:extLst>
            <a:ext uri="{FF2B5EF4-FFF2-40B4-BE49-F238E27FC236}">
              <a16:creationId xmlns:a16="http://schemas.microsoft.com/office/drawing/2014/main" id="{9FA32C82-1741-48FE-9306-AF481FEEB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25" name="Picture 5">
          <a:extLst>
            <a:ext uri="{FF2B5EF4-FFF2-40B4-BE49-F238E27FC236}">
              <a16:creationId xmlns:a16="http://schemas.microsoft.com/office/drawing/2014/main" id="{95F59415-959F-46B6-B8F1-DD77F6F57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26" name="Picture 5">
          <a:extLst>
            <a:ext uri="{FF2B5EF4-FFF2-40B4-BE49-F238E27FC236}">
              <a16:creationId xmlns:a16="http://schemas.microsoft.com/office/drawing/2014/main" id="{478BEB29-699C-4746-B863-76A8D159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27" name="Picture 13">
          <a:extLst>
            <a:ext uri="{FF2B5EF4-FFF2-40B4-BE49-F238E27FC236}">
              <a16:creationId xmlns:a16="http://schemas.microsoft.com/office/drawing/2014/main" id="{47ABB3EA-6435-4CC4-AE61-65ADAD67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128" name="Picture 5">
          <a:extLst>
            <a:ext uri="{FF2B5EF4-FFF2-40B4-BE49-F238E27FC236}">
              <a16:creationId xmlns:a16="http://schemas.microsoft.com/office/drawing/2014/main" id="{172DA0A6-8895-4ECA-8299-C9EF7703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29" name="Picture 5">
          <a:extLst>
            <a:ext uri="{FF2B5EF4-FFF2-40B4-BE49-F238E27FC236}">
              <a16:creationId xmlns:a16="http://schemas.microsoft.com/office/drawing/2014/main" id="{BF60852D-800A-4574-B975-018C49195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130" name="Picture 5">
          <a:extLst>
            <a:ext uri="{FF2B5EF4-FFF2-40B4-BE49-F238E27FC236}">
              <a16:creationId xmlns:a16="http://schemas.microsoft.com/office/drawing/2014/main" id="{F46E96E2-ACC3-42EC-AA23-95B12E70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31" name="Picture 5">
          <a:extLst>
            <a:ext uri="{FF2B5EF4-FFF2-40B4-BE49-F238E27FC236}">
              <a16:creationId xmlns:a16="http://schemas.microsoft.com/office/drawing/2014/main" id="{D6BF9934-5752-4E22-8E7B-C1D71BAB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32" name="Picture 5">
          <a:extLst>
            <a:ext uri="{FF2B5EF4-FFF2-40B4-BE49-F238E27FC236}">
              <a16:creationId xmlns:a16="http://schemas.microsoft.com/office/drawing/2014/main" id="{D9273649-0450-4AF3-B280-04140299A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33" name="Picture 13">
          <a:extLst>
            <a:ext uri="{FF2B5EF4-FFF2-40B4-BE49-F238E27FC236}">
              <a16:creationId xmlns:a16="http://schemas.microsoft.com/office/drawing/2014/main" id="{138ECEAD-6283-4044-83B8-D35E3937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134" name="Picture 5">
          <a:extLst>
            <a:ext uri="{FF2B5EF4-FFF2-40B4-BE49-F238E27FC236}">
              <a16:creationId xmlns:a16="http://schemas.microsoft.com/office/drawing/2014/main" id="{182579DE-3A8F-4537-90AE-48C4D3EA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35" name="Picture 5">
          <a:extLst>
            <a:ext uri="{FF2B5EF4-FFF2-40B4-BE49-F238E27FC236}">
              <a16:creationId xmlns:a16="http://schemas.microsoft.com/office/drawing/2014/main" id="{4215A36C-0F01-4B6A-BFB8-ACB0EC6E9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136" name="Picture 5">
          <a:extLst>
            <a:ext uri="{FF2B5EF4-FFF2-40B4-BE49-F238E27FC236}">
              <a16:creationId xmlns:a16="http://schemas.microsoft.com/office/drawing/2014/main" id="{571532F9-C545-4147-8350-49883710A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37" name="Picture 5">
          <a:extLst>
            <a:ext uri="{FF2B5EF4-FFF2-40B4-BE49-F238E27FC236}">
              <a16:creationId xmlns:a16="http://schemas.microsoft.com/office/drawing/2014/main" id="{D4400A32-5A92-4671-A07F-2794643D2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38" name="Picture 5">
          <a:extLst>
            <a:ext uri="{FF2B5EF4-FFF2-40B4-BE49-F238E27FC236}">
              <a16:creationId xmlns:a16="http://schemas.microsoft.com/office/drawing/2014/main" id="{077B1A4D-677A-47D2-A715-94DEB2CB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39" name="Picture 13">
          <a:extLst>
            <a:ext uri="{FF2B5EF4-FFF2-40B4-BE49-F238E27FC236}">
              <a16:creationId xmlns:a16="http://schemas.microsoft.com/office/drawing/2014/main" id="{B23DB43E-DC9E-4BBC-AFEB-D9F67267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140" name="Picture 5">
          <a:extLst>
            <a:ext uri="{FF2B5EF4-FFF2-40B4-BE49-F238E27FC236}">
              <a16:creationId xmlns:a16="http://schemas.microsoft.com/office/drawing/2014/main" id="{646CCB37-0C14-40BA-A4CE-A39A9A655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41" name="Picture 5">
          <a:extLst>
            <a:ext uri="{FF2B5EF4-FFF2-40B4-BE49-F238E27FC236}">
              <a16:creationId xmlns:a16="http://schemas.microsoft.com/office/drawing/2014/main" id="{C9F4D9EA-7DEB-43B3-83BE-33EFA1942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142" name="Picture 5">
          <a:extLst>
            <a:ext uri="{FF2B5EF4-FFF2-40B4-BE49-F238E27FC236}">
              <a16:creationId xmlns:a16="http://schemas.microsoft.com/office/drawing/2014/main" id="{689A9B72-5167-4F72-AE28-9B339089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43" name="Picture 5">
          <a:extLst>
            <a:ext uri="{FF2B5EF4-FFF2-40B4-BE49-F238E27FC236}">
              <a16:creationId xmlns:a16="http://schemas.microsoft.com/office/drawing/2014/main" id="{F198BDF9-AE31-46B6-97C6-BDB91D08C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44" name="Picture 5">
          <a:extLst>
            <a:ext uri="{FF2B5EF4-FFF2-40B4-BE49-F238E27FC236}">
              <a16:creationId xmlns:a16="http://schemas.microsoft.com/office/drawing/2014/main" id="{FA2180FA-AF5D-4857-92FD-14DF781D7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45" name="Picture 13">
          <a:extLst>
            <a:ext uri="{FF2B5EF4-FFF2-40B4-BE49-F238E27FC236}">
              <a16:creationId xmlns:a16="http://schemas.microsoft.com/office/drawing/2014/main" id="{5D1B77B6-327A-44A9-80AE-6E4FBDC66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152400</xdr:colOff>
      <xdr:row>18</xdr:row>
      <xdr:rowOff>0</xdr:rowOff>
    </xdr:from>
    <xdr:ext cx="800100" cy="4082"/>
    <xdr:pic>
      <xdr:nvPicPr>
        <xdr:cNvPr id="1146" name="Picture 5">
          <a:extLst>
            <a:ext uri="{FF2B5EF4-FFF2-40B4-BE49-F238E27FC236}">
              <a16:creationId xmlns:a16="http://schemas.microsoft.com/office/drawing/2014/main" id="{854C46E6-220F-4F98-BC29-B7490F0AB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76600"/>
          <a:ext cx="80010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47" name="Picture 5">
          <a:extLst>
            <a:ext uri="{FF2B5EF4-FFF2-40B4-BE49-F238E27FC236}">
              <a16:creationId xmlns:a16="http://schemas.microsoft.com/office/drawing/2014/main" id="{EEB99980-B0D7-404F-B73B-D8AAF45F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48" name="Picture 5">
          <a:extLst>
            <a:ext uri="{FF2B5EF4-FFF2-40B4-BE49-F238E27FC236}">
              <a16:creationId xmlns:a16="http://schemas.microsoft.com/office/drawing/2014/main" id="{DB89B4BB-999B-4905-8389-EFFFE32B3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49" name="Picture 5">
          <a:extLst>
            <a:ext uri="{FF2B5EF4-FFF2-40B4-BE49-F238E27FC236}">
              <a16:creationId xmlns:a16="http://schemas.microsoft.com/office/drawing/2014/main" id="{8D630320-A81C-464D-B536-E24B5B4E4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50" name="Picture 13">
          <a:extLst>
            <a:ext uri="{FF2B5EF4-FFF2-40B4-BE49-F238E27FC236}">
              <a16:creationId xmlns:a16="http://schemas.microsoft.com/office/drawing/2014/main" id="{70FCC09F-6B99-4046-8613-24537348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51" name="Picture 5">
          <a:extLst>
            <a:ext uri="{FF2B5EF4-FFF2-40B4-BE49-F238E27FC236}">
              <a16:creationId xmlns:a16="http://schemas.microsoft.com/office/drawing/2014/main" id="{65976F99-0C05-4A9D-ADB7-F6E34E99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18</xdr:row>
      <xdr:rowOff>0</xdr:rowOff>
    </xdr:from>
    <xdr:ext cx="0" cy="4082"/>
    <xdr:pic>
      <xdr:nvPicPr>
        <xdr:cNvPr id="1152" name="Picture 5">
          <a:extLst>
            <a:ext uri="{FF2B5EF4-FFF2-40B4-BE49-F238E27FC236}">
              <a16:creationId xmlns:a16="http://schemas.microsoft.com/office/drawing/2014/main" id="{89AF0BD2-FACF-4B6E-ABC7-540C70428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3276600"/>
          <a:ext cx="0" cy="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61B0BB4-C2B0-4B7C-9998-4BB4E4E9FD3E}">
  <we:reference id="wa200010215" version="2.0.0.0" store="en-US" storeType="OMEX"/>
  <we:alternateReferences>
    <we:reference id="wa200010215" version="2.0.0.0" store="WA200010215" storeType="OMEX"/>
  </we:alternateReferences>
  <we:properties>
    <we:property name="bps.codex_control.document_id" value="&quot;bc15c4f6-4086-46a8-8fee-02c86e48b5a6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1"/>
  <sheetViews>
    <sheetView showGridLines="0" tabSelected="1" zoomScale="85" zoomScaleNormal="85" workbookViewId="0">
      <selection activeCell="I10" sqref="I10"/>
    </sheetView>
  </sheetViews>
  <sheetFormatPr defaultRowHeight="14.4" x14ac:dyDescent="0.3"/>
  <cols>
    <col min="2" max="2" width="56.109375" customWidth="1"/>
    <col min="3" max="4" width="37.21875" customWidth="1"/>
    <col min="5" max="6" width="12.44140625" bestFit="1" customWidth="1"/>
  </cols>
  <sheetData>
    <row r="1" spans="2:6" ht="27.6" customHeight="1" x14ac:dyDescent="0.3"/>
    <row r="2" spans="2:6" ht="22.95" customHeight="1" x14ac:dyDescent="0.3">
      <c r="B2" s="42"/>
      <c r="C2" s="42" t="s">
        <v>68</v>
      </c>
      <c r="D2" s="42" t="s">
        <v>69</v>
      </c>
      <c r="F2" s="211">
        <v>2.61</v>
      </c>
    </row>
    <row r="3" spans="2:6" ht="22.95" customHeight="1" x14ac:dyDescent="0.35">
      <c r="B3" s="43" t="s">
        <v>66</v>
      </c>
      <c r="C3" s="44">
        <f>'გარე ტერიტორია'!M95</f>
        <v>0</v>
      </c>
      <c r="D3" s="45">
        <f>C3/F2</f>
        <v>0</v>
      </c>
      <c r="E3" s="127"/>
      <c r="F3" s="128"/>
    </row>
    <row r="4" spans="2:6" ht="22.95" customHeight="1" x14ac:dyDescent="0.35">
      <c r="B4" s="43" t="s">
        <v>67</v>
      </c>
      <c r="C4" s="44">
        <f>ელექტროობა!M64</f>
        <v>0</v>
      </c>
      <c r="D4" s="45">
        <f>C4/F2</f>
        <v>0</v>
      </c>
      <c r="E4" s="127"/>
      <c r="F4" s="128"/>
    </row>
    <row r="5" spans="2:6" ht="22.95" customHeight="1" x14ac:dyDescent="0.35">
      <c r="B5" s="43" t="s">
        <v>119</v>
      </c>
      <c r="C5" s="44">
        <f>'გამწვანება-დენდროლოგია'!N26</f>
        <v>0</v>
      </c>
      <c r="D5" s="45">
        <f>C5/F2</f>
        <v>0</v>
      </c>
      <c r="E5" s="127"/>
      <c r="F5" s="128"/>
    </row>
    <row r="6" spans="2:6" ht="22.95" customHeight="1" x14ac:dyDescent="0.35">
      <c r="B6" s="43" t="s">
        <v>144</v>
      </c>
      <c r="C6" s="44">
        <f>ინვენტარი!M26</f>
        <v>0</v>
      </c>
      <c r="D6" s="45">
        <f>C6/F2</f>
        <v>0</v>
      </c>
      <c r="E6" s="127"/>
      <c r="F6" s="128"/>
    </row>
    <row r="7" spans="2:6" ht="22.95" customHeight="1" x14ac:dyDescent="0.35">
      <c r="B7" s="43" t="s">
        <v>120</v>
      </c>
      <c r="C7" s="44">
        <f>'შლაგბ.&amp; დაშვება'!F18</f>
        <v>0</v>
      </c>
      <c r="D7" s="45">
        <f>C7/F2</f>
        <v>0</v>
      </c>
      <c r="E7" s="127"/>
      <c r="F7" s="128"/>
    </row>
    <row r="8" spans="2:6" ht="22.95" customHeight="1" x14ac:dyDescent="0.35">
      <c r="B8" s="43" t="s">
        <v>145</v>
      </c>
      <c r="C8" s="44">
        <f>'გარე კომუნიკაცია'!J30</f>
        <v>0</v>
      </c>
      <c r="D8" s="45">
        <f>C8/F2</f>
        <v>0</v>
      </c>
      <c r="E8" s="127"/>
      <c r="F8" s="128"/>
    </row>
    <row r="9" spans="2:6" ht="22.95" customHeight="1" x14ac:dyDescent="0.35">
      <c r="B9" s="43" t="s">
        <v>130</v>
      </c>
      <c r="C9" s="44">
        <f>'დამატებითი სამუშაო'!M56</f>
        <v>0</v>
      </c>
      <c r="D9" s="45">
        <f>C9/F2</f>
        <v>0</v>
      </c>
      <c r="E9" s="127"/>
      <c r="F9" s="128"/>
    </row>
    <row r="10" spans="2:6" ht="22.95" customHeight="1" x14ac:dyDescent="0.3">
      <c r="B10" s="42" t="s">
        <v>2</v>
      </c>
      <c r="C10" s="46">
        <f>SUM(C3:C9)</f>
        <v>0</v>
      </c>
      <c r="D10" s="47">
        <f>SUM(D3:D9)</f>
        <v>0</v>
      </c>
      <c r="E10" s="127"/>
      <c r="F10" s="127"/>
    </row>
    <row r="11" spans="2:6" x14ac:dyDescent="0.3">
      <c r="E11" s="1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5"/>
  <sheetViews>
    <sheetView showGridLines="0" topLeftCell="A33" zoomScaleNormal="100" workbookViewId="0">
      <selection activeCell="C48" sqref="C48"/>
    </sheetView>
  </sheetViews>
  <sheetFormatPr defaultColWidth="8.77734375" defaultRowHeight="13.8" x14ac:dyDescent="0.3"/>
  <cols>
    <col min="1" max="1" width="3.33203125" style="8" customWidth="1"/>
    <col min="2" max="2" width="3.88671875" style="8" customWidth="1"/>
    <col min="3" max="3" width="55.6640625" style="8" customWidth="1"/>
    <col min="4" max="4" width="9.77734375" style="8" customWidth="1"/>
    <col min="5" max="5" width="10.77734375" style="8" customWidth="1"/>
    <col min="6" max="6" width="10" style="25" customWidth="1"/>
    <col min="7" max="7" width="12.21875" style="8" customWidth="1"/>
    <col min="8" max="8" width="13.109375" style="8" customWidth="1"/>
    <col min="9" max="9" width="13.21875" style="8" customWidth="1"/>
    <col min="10" max="10" width="12.21875" style="8" customWidth="1"/>
    <col min="11" max="11" width="15.21875" style="8" customWidth="1"/>
    <col min="12" max="12" width="12.44140625" style="8" bestFit="1" customWidth="1"/>
    <col min="13" max="13" width="18.21875" style="8" customWidth="1"/>
    <col min="14" max="14" width="8.77734375" style="8"/>
    <col min="15" max="15" width="23.21875" style="8" customWidth="1"/>
    <col min="16" max="16384" width="8.77734375" style="8"/>
  </cols>
  <sheetData>
    <row r="1" spans="1:13" s="1" customFormat="1" ht="15" thickBot="1" x14ac:dyDescent="0.35">
      <c r="B1" s="231"/>
      <c r="C1" s="231"/>
      <c r="D1" s="231"/>
      <c r="E1" s="231"/>
      <c r="F1" s="232"/>
      <c r="G1" s="231"/>
      <c r="H1" s="231"/>
      <c r="I1" s="231"/>
      <c r="J1" s="231"/>
      <c r="K1" s="231"/>
      <c r="L1" s="231"/>
      <c r="M1" s="231"/>
    </row>
    <row r="2" spans="1:13" s="5" customFormat="1" ht="14.4" x14ac:dyDescent="0.3">
      <c r="B2" s="233" t="s">
        <v>42</v>
      </c>
      <c r="C2" s="235" t="s">
        <v>41</v>
      </c>
      <c r="D2" s="235" t="s">
        <v>206</v>
      </c>
      <c r="E2" s="235" t="s">
        <v>39</v>
      </c>
      <c r="F2" s="235" t="s">
        <v>200</v>
      </c>
      <c r="G2" s="238" t="s">
        <v>38</v>
      </c>
      <c r="H2" s="238"/>
      <c r="I2" s="238" t="s">
        <v>37</v>
      </c>
      <c r="J2" s="238"/>
      <c r="K2" s="238" t="s">
        <v>36</v>
      </c>
      <c r="L2" s="238"/>
      <c r="M2" s="239" t="s">
        <v>35</v>
      </c>
    </row>
    <row r="3" spans="1:13" s="5" customFormat="1" ht="14.4" x14ac:dyDescent="0.3">
      <c r="B3" s="234"/>
      <c r="C3" s="236"/>
      <c r="D3" s="236"/>
      <c r="E3" s="236"/>
      <c r="F3" s="237"/>
      <c r="G3" s="6" t="s">
        <v>34</v>
      </c>
      <c r="H3" s="6" t="s">
        <v>2</v>
      </c>
      <c r="I3" s="6" t="s">
        <v>34</v>
      </c>
      <c r="J3" s="6" t="s">
        <v>2</v>
      </c>
      <c r="K3" s="6" t="s">
        <v>34</v>
      </c>
      <c r="L3" s="6" t="s">
        <v>2</v>
      </c>
      <c r="M3" s="240"/>
    </row>
    <row r="4" spans="1:13" ht="14.4" x14ac:dyDescent="0.3">
      <c r="B4" s="132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133">
        <v>12</v>
      </c>
    </row>
    <row r="5" spans="1:13" ht="14.4" x14ac:dyDescent="0.3">
      <c r="B5" s="134">
        <v>1</v>
      </c>
      <c r="C5" s="210" t="s">
        <v>73</v>
      </c>
      <c r="D5" s="10" t="s">
        <v>71</v>
      </c>
      <c r="E5" s="10"/>
      <c r="F5" s="39">
        <v>1017</v>
      </c>
      <c r="G5" s="11"/>
      <c r="H5" s="12"/>
      <c r="I5" s="13"/>
      <c r="J5" s="12"/>
      <c r="K5" s="13"/>
      <c r="L5" s="12"/>
      <c r="M5" s="135"/>
    </row>
    <row r="6" spans="1:13" x14ac:dyDescent="0.3">
      <c r="B6" s="136"/>
      <c r="C6" s="15" t="s">
        <v>74</v>
      </c>
      <c r="D6" s="16" t="s">
        <v>71</v>
      </c>
      <c r="E6" s="14">
        <v>1</v>
      </c>
      <c r="F6" s="17">
        <f>F5</f>
        <v>1017</v>
      </c>
      <c r="G6" s="18"/>
      <c r="H6" s="18"/>
      <c r="I6" s="18"/>
      <c r="J6" s="18"/>
      <c r="K6" s="18"/>
      <c r="L6" s="18">
        <f>F6*K6</f>
        <v>0</v>
      </c>
      <c r="M6" s="137">
        <f>H6+J6+L6</f>
        <v>0</v>
      </c>
    </row>
    <row r="7" spans="1:13" ht="48" customHeight="1" x14ac:dyDescent="0.3">
      <c r="B7" s="134">
        <f>B5+1</f>
        <v>2</v>
      </c>
      <c r="C7" s="210" t="s">
        <v>131</v>
      </c>
      <c r="D7" s="10" t="s">
        <v>71</v>
      </c>
      <c r="E7" s="10"/>
      <c r="F7" s="39">
        <v>55</v>
      </c>
      <c r="G7" s="11"/>
      <c r="H7" s="12"/>
      <c r="I7" s="13"/>
      <c r="J7" s="12"/>
      <c r="K7" s="13"/>
      <c r="L7" s="12"/>
      <c r="M7" s="135"/>
    </row>
    <row r="8" spans="1:13" x14ac:dyDescent="0.3">
      <c r="B8" s="136"/>
      <c r="C8" s="15" t="s">
        <v>74</v>
      </c>
      <c r="D8" s="16" t="s">
        <v>71</v>
      </c>
      <c r="E8" s="14">
        <v>1.4</v>
      </c>
      <c r="F8" s="17">
        <f>F7*E8</f>
        <v>77</v>
      </c>
      <c r="G8" s="18"/>
      <c r="H8" s="18"/>
      <c r="I8" s="18"/>
      <c r="J8" s="18"/>
      <c r="K8" s="18"/>
      <c r="L8" s="18">
        <f>F8*K8</f>
        <v>0</v>
      </c>
      <c r="M8" s="137">
        <f>H8+J8+L8</f>
        <v>0</v>
      </c>
    </row>
    <row r="9" spans="1:13" ht="29.4" customHeight="1" x14ac:dyDescent="0.3">
      <c r="B9" s="134">
        <f>B7+1</f>
        <v>3</v>
      </c>
      <c r="C9" s="10" t="s">
        <v>79</v>
      </c>
      <c r="D9" s="10" t="s">
        <v>61</v>
      </c>
      <c r="E9" s="10"/>
      <c r="F9" s="39">
        <f>(F23+F71)*0.2+107</f>
        <v>1037.7600000000002</v>
      </c>
      <c r="G9" s="11"/>
      <c r="H9" s="12"/>
      <c r="I9" s="13"/>
      <c r="J9" s="12"/>
      <c r="K9" s="13"/>
      <c r="L9" s="12"/>
      <c r="M9" s="135"/>
    </row>
    <row r="10" spans="1:13" s="48" customFormat="1" ht="14.4" x14ac:dyDescent="0.3">
      <c r="A10" s="8"/>
      <c r="B10" s="136"/>
      <c r="C10" s="15" t="s">
        <v>70</v>
      </c>
      <c r="D10" s="16" t="s">
        <v>71</v>
      </c>
      <c r="E10" s="14">
        <v>1</v>
      </c>
      <c r="F10" s="17">
        <f>F9</f>
        <v>1037.7600000000002</v>
      </c>
      <c r="G10" s="18"/>
      <c r="H10" s="18"/>
      <c r="I10" s="18"/>
      <c r="J10" s="18"/>
      <c r="K10" s="18"/>
      <c r="L10" s="18">
        <f>F10*K10</f>
        <v>0</v>
      </c>
      <c r="M10" s="137">
        <f>G10+I10+L10</f>
        <v>0</v>
      </c>
    </row>
    <row r="11" spans="1:13" s="48" customFormat="1" ht="14.4" x14ac:dyDescent="0.3">
      <c r="A11" s="8"/>
      <c r="B11" s="136"/>
      <c r="C11" s="15" t="s">
        <v>72</v>
      </c>
      <c r="D11" s="16" t="s">
        <v>71</v>
      </c>
      <c r="E11" s="14">
        <v>1</v>
      </c>
      <c r="F11" s="17">
        <f>F9</f>
        <v>1037.7600000000002</v>
      </c>
      <c r="G11" s="18"/>
      <c r="H11" s="18"/>
      <c r="I11" s="18"/>
      <c r="J11" s="18"/>
      <c r="K11" s="18"/>
      <c r="L11" s="18">
        <f>F11*K11</f>
        <v>0</v>
      </c>
      <c r="M11" s="137">
        <f>G11+I11+L11</f>
        <v>0</v>
      </c>
    </row>
    <row r="12" spans="1:13" x14ac:dyDescent="0.3">
      <c r="B12" s="136"/>
      <c r="C12" s="15" t="s">
        <v>7</v>
      </c>
      <c r="D12" s="16"/>
      <c r="E12" s="14"/>
      <c r="F12" s="17"/>
      <c r="G12" s="18"/>
      <c r="H12" s="18"/>
      <c r="I12" s="18"/>
      <c r="J12" s="18"/>
      <c r="K12" s="18"/>
      <c r="L12" s="18"/>
      <c r="M12" s="137">
        <f>L12+J12+H12</f>
        <v>0</v>
      </c>
    </row>
    <row r="13" spans="1:13" ht="15" x14ac:dyDescent="0.3">
      <c r="B13" s="136"/>
      <c r="C13" s="15" t="s">
        <v>32</v>
      </c>
      <c r="D13" s="16" t="s">
        <v>59</v>
      </c>
      <c r="E13" s="14">
        <v>1.22</v>
      </c>
      <c r="F13" s="17">
        <f>E13*F9</f>
        <v>1266.0672000000002</v>
      </c>
      <c r="G13" s="18"/>
      <c r="H13" s="18">
        <f>G13*F13</f>
        <v>0</v>
      </c>
      <c r="I13" s="18"/>
      <c r="J13" s="18"/>
      <c r="K13" s="18"/>
      <c r="L13" s="18"/>
      <c r="M13" s="137">
        <f>L13+J13+H13</f>
        <v>0</v>
      </c>
    </row>
    <row r="14" spans="1:13" ht="15" x14ac:dyDescent="0.3">
      <c r="B14" s="134">
        <f>B9+1</f>
        <v>4</v>
      </c>
      <c r="C14" s="10" t="s">
        <v>31</v>
      </c>
      <c r="D14" s="10" t="s">
        <v>61</v>
      </c>
      <c r="E14" s="10"/>
      <c r="F14" s="39">
        <f>F9</f>
        <v>1037.7600000000002</v>
      </c>
      <c r="G14" s="11"/>
      <c r="H14" s="12"/>
      <c r="I14" s="13"/>
      <c r="J14" s="12"/>
      <c r="K14" s="13"/>
      <c r="L14" s="12"/>
      <c r="M14" s="135"/>
    </row>
    <row r="15" spans="1:13" s="49" customFormat="1" ht="14.4" x14ac:dyDescent="0.3">
      <c r="B15" s="136"/>
      <c r="C15" s="15" t="s">
        <v>12</v>
      </c>
      <c r="D15" s="16" t="s">
        <v>30</v>
      </c>
      <c r="E15" s="14">
        <v>0.09</v>
      </c>
      <c r="F15" s="17">
        <f>E15*F14</f>
        <v>93.398400000000009</v>
      </c>
      <c r="G15" s="18"/>
      <c r="H15" s="18"/>
      <c r="I15" s="50"/>
      <c r="J15" s="18">
        <f>I15*F15</f>
        <v>0</v>
      </c>
      <c r="K15" s="18"/>
      <c r="L15" s="18"/>
      <c r="M15" s="137">
        <f>L15+J15+H15</f>
        <v>0</v>
      </c>
    </row>
    <row r="16" spans="1:13" s="49" customFormat="1" ht="14.4" x14ac:dyDescent="0.3">
      <c r="B16" s="136"/>
      <c r="C16" s="15" t="s">
        <v>135</v>
      </c>
      <c r="D16" s="16" t="s">
        <v>136</v>
      </c>
      <c r="E16" s="14"/>
      <c r="F16" s="17">
        <v>10</v>
      </c>
      <c r="G16" s="18"/>
      <c r="H16" s="18"/>
      <c r="I16" s="18"/>
      <c r="J16" s="18"/>
      <c r="K16" s="18"/>
      <c r="L16" s="18">
        <f>K16*F16</f>
        <v>0</v>
      </c>
      <c r="M16" s="137">
        <f>L16+J16+H16</f>
        <v>0</v>
      </c>
    </row>
    <row r="17" spans="2:13" s="49" customFormat="1" ht="14.4" x14ac:dyDescent="0.3">
      <c r="B17" s="136"/>
      <c r="C17" s="15" t="s">
        <v>137</v>
      </c>
      <c r="D17" s="16" t="s">
        <v>136</v>
      </c>
      <c r="E17" s="14"/>
      <c r="F17" s="17">
        <v>10</v>
      </c>
      <c r="G17" s="18"/>
      <c r="H17" s="18"/>
      <c r="I17" s="18"/>
      <c r="J17" s="18"/>
      <c r="K17" s="18"/>
      <c r="L17" s="18">
        <f>K17*F17</f>
        <v>0</v>
      </c>
      <c r="M17" s="137">
        <f>L17+J17+H17</f>
        <v>0</v>
      </c>
    </row>
    <row r="18" spans="2:13" s="49" customFormat="1" ht="13.5" customHeight="1" x14ac:dyDescent="0.3">
      <c r="B18" s="136"/>
      <c r="C18" s="15" t="s">
        <v>7</v>
      </c>
      <c r="D18" s="16"/>
      <c r="E18" s="14"/>
      <c r="F18" s="17"/>
      <c r="G18" s="18"/>
      <c r="H18" s="18"/>
      <c r="I18" s="18"/>
      <c r="J18" s="18"/>
      <c r="K18" s="18"/>
      <c r="L18" s="18"/>
      <c r="M18" s="137">
        <f t="shared" ref="M18" si="0">L18+J18+H18</f>
        <v>0</v>
      </c>
    </row>
    <row r="19" spans="2:13" s="49" customFormat="1" ht="16.2" x14ac:dyDescent="0.3">
      <c r="B19" s="136"/>
      <c r="C19" s="15" t="s">
        <v>29</v>
      </c>
      <c r="D19" s="16" t="s">
        <v>76</v>
      </c>
      <c r="E19" s="14">
        <v>1.26</v>
      </c>
      <c r="F19" s="17">
        <f>E19*F14</f>
        <v>1307.5776000000003</v>
      </c>
      <c r="G19" s="18"/>
      <c r="H19" s="18">
        <f>G19*F19</f>
        <v>0</v>
      </c>
      <c r="I19" s="18"/>
      <c r="J19" s="18"/>
      <c r="K19" s="18"/>
      <c r="L19" s="18"/>
      <c r="M19" s="137">
        <f>L19+J19+H19</f>
        <v>0</v>
      </c>
    </row>
    <row r="20" spans="2:13" ht="14.4" x14ac:dyDescent="0.3">
      <c r="B20" s="134">
        <f>B14+1</f>
        <v>5</v>
      </c>
      <c r="C20" s="10" t="s">
        <v>28</v>
      </c>
      <c r="D20" s="10" t="s">
        <v>22</v>
      </c>
      <c r="E20" s="10"/>
      <c r="F20" s="38">
        <f>F23*0.7/1000</f>
        <v>2.9503600000000003</v>
      </c>
      <c r="G20" s="11"/>
      <c r="H20" s="12"/>
      <c r="I20" s="13"/>
      <c r="J20" s="12"/>
      <c r="K20" s="13"/>
      <c r="L20" s="12"/>
      <c r="M20" s="135"/>
    </row>
    <row r="21" spans="2:13" x14ac:dyDescent="0.3">
      <c r="B21" s="136"/>
      <c r="C21" s="15" t="s">
        <v>7</v>
      </c>
      <c r="D21" s="16"/>
      <c r="E21" s="14"/>
      <c r="F21" s="17"/>
      <c r="G21" s="18"/>
      <c r="H21" s="18"/>
      <c r="I21" s="18"/>
      <c r="J21" s="18"/>
      <c r="K21" s="18"/>
      <c r="L21" s="18"/>
      <c r="M21" s="137">
        <f>L21+J21+H21</f>
        <v>0</v>
      </c>
    </row>
    <row r="22" spans="2:13" x14ac:dyDescent="0.3">
      <c r="B22" s="136"/>
      <c r="C22" s="15" t="s">
        <v>25</v>
      </c>
      <c r="D22" s="16" t="s">
        <v>22</v>
      </c>
      <c r="E22" s="14">
        <v>1.03</v>
      </c>
      <c r="F22" s="17">
        <f>F20*E22</f>
        <v>3.0388708000000002</v>
      </c>
      <c r="G22" s="18"/>
      <c r="H22" s="18">
        <f>G22*F22</f>
        <v>0</v>
      </c>
      <c r="I22" s="18"/>
      <c r="J22" s="18"/>
      <c r="K22" s="18"/>
      <c r="L22" s="18"/>
      <c r="M22" s="137">
        <f>L22+J22+H22</f>
        <v>0</v>
      </c>
    </row>
    <row r="23" spans="2:13" ht="28.8" x14ac:dyDescent="0.3">
      <c r="B23" s="134">
        <f>B20+1</f>
        <v>6</v>
      </c>
      <c r="C23" s="10" t="s">
        <v>27</v>
      </c>
      <c r="D23" s="10" t="s">
        <v>64</v>
      </c>
      <c r="E23" s="10"/>
      <c r="F23" s="38">
        <f>8501-4286.2</f>
        <v>4214.8</v>
      </c>
      <c r="G23" s="11"/>
      <c r="H23" s="12"/>
      <c r="I23" s="13"/>
      <c r="J23" s="12"/>
      <c r="K23" s="13"/>
      <c r="L23" s="12"/>
      <c r="M23" s="135"/>
    </row>
    <row r="24" spans="2:13" x14ac:dyDescent="0.3">
      <c r="B24" s="136"/>
      <c r="C24" s="15" t="s">
        <v>12</v>
      </c>
      <c r="D24" s="16" t="s">
        <v>60</v>
      </c>
      <c r="E24" s="14">
        <v>1</v>
      </c>
      <c r="F24" s="17">
        <f>E24*F23</f>
        <v>4214.8</v>
      </c>
      <c r="G24" s="18"/>
      <c r="H24" s="18"/>
      <c r="I24" s="18"/>
      <c r="J24" s="18">
        <f>I24*F24</f>
        <v>0</v>
      </c>
      <c r="K24" s="18"/>
      <c r="L24" s="18">
        <f>K24*F24</f>
        <v>0</v>
      </c>
      <c r="M24" s="137">
        <f>L24+J24+H24</f>
        <v>0</v>
      </c>
    </row>
    <row r="25" spans="2:13" x14ac:dyDescent="0.3">
      <c r="B25" s="136"/>
      <c r="C25" s="15" t="s">
        <v>7</v>
      </c>
      <c r="D25" s="16"/>
      <c r="E25" s="14"/>
      <c r="F25" s="17"/>
      <c r="G25" s="18"/>
      <c r="H25" s="18"/>
      <c r="I25" s="18"/>
      <c r="J25" s="18"/>
      <c r="K25" s="18"/>
      <c r="L25" s="18"/>
      <c r="M25" s="137">
        <f t="shared" ref="M25" si="1">L25+J25+H25</f>
        <v>0</v>
      </c>
    </row>
    <row r="26" spans="2:13" x14ac:dyDescent="0.3">
      <c r="B26" s="136"/>
      <c r="C26" s="15" t="s">
        <v>23</v>
      </c>
      <c r="D26" s="16" t="s">
        <v>22</v>
      </c>
      <c r="E26" s="14">
        <v>0.13950000000000001</v>
      </c>
      <c r="F26" s="17">
        <f>E26*F23</f>
        <v>587.96460000000013</v>
      </c>
      <c r="G26" s="18"/>
      <c r="H26" s="18">
        <f>G26*F26</f>
        <v>0</v>
      </c>
      <c r="I26" s="18"/>
      <c r="J26" s="18"/>
      <c r="K26" s="18"/>
      <c r="L26" s="18"/>
      <c r="M26" s="137">
        <f>L26+J26+H26</f>
        <v>0</v>
      </c>
    </row>
    <row r="27" spans="2:13" x14ac:dyDescent="0.3">
      <c r="B27" s="136"/>
      <c r="C27" s="15" t="s">
        <v>8</v>
      </c>
      <c r="D27" s="16" t="s">
        <v>5</v>
      </c>
      <c r="E27" s="14">
        <v>1.4759999999999999E-2</v>
      </c>
      <c r="F27" s="17">
        <f>E27*F23</f>
        <v>62.210448</v>
      </c>
      <c r="G27" s="18"/>
      <c r="H27" s="18">
        <f>G27*F27</f>
        <v>0</v>
      </c>
      <c r="I27" s="18"/>
      <c r="J27" s="18"/>
      <c r="K27" s="18"/>
      <c r="L27" s="18"/>
      <c r="M27" s="137">
        <f>L27+J27+H27</f>
        <v>0</v>
      </c>
    </row>
    <row r="28" spans="2:13" ht="14.4" x14ac:dyDescent="0.3">
      <c r="B28" s="134">
        <f>B23+1</f>
        <v>7</v>
      </c>
      <c r="C28" s="10" t="s">
        <v>26</v>
      </c>
      <c r="D28" s="10" t="s">
        <v>22</v>
      </c>
      <c r="E28" s="10"/>
      <c r="F28" s="38">
        <f>F23*0.3/1000</f>
        <v>1.26444</v>
      </c>
      <c r="G28" s="11"/>
      <c r="H28" s="12"/>
      <c r="I28" s="13"/>
      <c r="J28" s="12"/>
      <c r="K28" s="13"/>
      <c r="L28" s="12"/>
      <c r="M28" s="135"/>
    </row>
    <row r="29" spans="2:13" x14ac:dyDescent="0.3">
      <c r="B29" s="136"/>
      <c r="C29" s="15" t="s">
        <v>7</v>
      </c>
      <c r="D29" s="16"/>
      <c r="E29" s="14"/>
      <c r="F29" s="17"/>
      <c r="G29" s="18"/>
      <c r="H29" s="18"/>
      <c r="I29" s="18"/>
      <c r="J29" s="18"/>
      <c r="K29" s="18"/>
      <c r="L29" s="18"/>
      <c r="M29" s="137">
        <f>L29+J29+H29</f>
        <v>0</v>
      </c>
    </row>
    <row r="30" spans="2:13" x14ac:dyDescent="0.3">
      <c r="B30" s="136"/>
      <c r="C30" s="15" t="s">
        <v>25</v>
      </c>
      <c r="D30" s="16" t="s">
        <v>22</v>
      </c>
      <c r="E30" s="14">
        <v>1.03</v>
      </c>
      <c r="F30" s="17">
        <f>F28*E30</f>
        <v>1.3023732000000001</v>
      </c>
      <c r="G30" s="18"/>
      <c r="H30" s="18">
        <f>G30*F30</f>
        <v>0</v>
      </c>
      <c r="I30" s="18"/>
      <c r="J30" s="18"/>
      <c r="K30" s="18"/>
      <c r="L30" s="18"/>
      <c r="M30" s="137">
        <f>L30+J30+H30</f>
        <v>0</v>
      </c>
    </row>
    <row r="31" spans="2:13" ht="28.8" x14ac:dyDescent="0.3">
      <c r="B31" s="134">
        <f>B28+1</f>
        <v>8</v>
      </c>
      <c r="C31" s="10" t="s">
        <v>80</v>
      </c>
      <c r="D31" s="10" t="s">
        <v>64</v>
      </c>
      <c r="E31" s="10"/>
      <c r="F31" s="38">
        <f>F23</f>
        <v>4214.8</v>
      </c>
      <c r="G31" s="11"/>
      <c r="H31" s="12"/>
      <c r="I31" s="13"/>
      <c r="J31" s="12"/>
      <c r="K31" s="13"/>
      <c r="L31" s="12"/>
      <c r="M31" s="135"/>
    </row>
    <row r="32" spans="2:13" x14ac:dyDescent="0.3">
      <c r="B32" s="136"/>
      <c r="C32" s="15" t="s">
        <v>12</v>
      </c>
      <c r="D32" s="16" t="s">
        <v>60</v>
      </c>
      <c r="E32" s="14">
        <v>1</v>
      </c>
      <c r="F32" s="17">
        <f>E32*F31</f>
        <v>4214.8</v>
      </c>
      <c r="G32" s="18"/>
      <c r="H32" s="18"/>
      <c r="I32" s="18"/>
      <c r="J32" s="18">
        <f>I32*F32</f>
        <v>0</v>
      </c>
      <c r="K32" s="18"/>
      <c r="L32" s="18">
        <f>K32*F32</f>
        <v>0</v>
      </c>
      <c r="M32" s="137">
        <f>L32+J32+H32</f>
        <v>0</v>
      </c>
    </row>
    <row r="33" spans="2:13" x14ac:dyDescent="0.3">
      <c r="B33" s="136"/>
      <c r="C33" s="15" t="s">
        <v>7</v>
      </c>
      <c r="D33" s="16"/>
      <c r="E33" s="14"/>
      <c r="F33" s="17"/>
      <c r="G33" s="18"/>
      <c r="H33" s="18"/>
      <c r="I33" s="18"/>
      <c r="J33" s="18"/>
      <c r="K33" s="18"/>
      <c r="L33" s="18"/>
      <c r="M33" s="137">
        <f t="shared" ref="M33" si="2">L33+J33+H33</f>
        <v>0</v>
      </c>
    </row>
    <row r="34" spans="2:13" x14ac:dyDescent="0.3">
      <c r="B34" s="136"/>
      <c r="C34" s="15" t="s">
        <v>23</v>
      </c>
      <c r="D34" s="16" t="s">
        <v>22</v>
      </c>
      <c r="E34" s="14">
        <v>9.8000000000000004E-2</v>
      </c>
      <c r="F34" s="17">
        <f>E34*F31</f>
        <v>413.05040000000002</v>
      </c>
      <c r="G34" s="18"/>
      <c r="H34" s="18">
        <f>G34*F34</f>
        <v>0</v>
      </c>
      <c r="I34" s="18"/>
      <c r="J34" s="18"/>
      <c r="K34" s="18"/>
      <c r="L34" s="18"/>
      <c r="M34" s="137">
        <f>L34+J34+H34</f>
        <v>0</v>
      </c>
    </row>
    <row r="35" spans="2:13" x14ac:dyDescent="0.3">
      <c r="B35" s="136"/>
      <c r="C35" s="15" t="s">
        <v>8</v>
      </c>
      <c r="D35" s="16" t="s">
        <v>5</v>
      </c>
      <c r="E35" s="14">
        <v>1.4759999999999999E-2</v>
      </c>
      <c r="F35" s="17">
        <f>E35*F31</f>
        <v>62.210448</v>
      </c>
      <c r="G35" s="18"/>
      <c r="H35" s="18">
        <f>G35*F35</f>
        <v>0</v>
      </c>
      <c r="I35" s="18"/>
      <c r="J35" s="18"/>
      <c r="K35" s="18"/>
      <c r="L35" s="18"/>
      <c r="M35" s="137">
        <f>L35+J35+H35</f>
        <v>0</v>
      </c>
    </row>
    <row r="36" spans="2:13" ht="14.4" x14ac:dyDescent="0.3">
      <c r="B36" s="134">
        <f>B31+1</f>
        <v>9</v>
      </c>
      <c r="C36" s="10" t="s">
        <v>19</v>
      </c>
      <c r="D36" s="10" t="s">
        <v>11</v>
      </c>
      <c r="E36" s="10"/>
      <c r="F36" s="40">
        <v>475</v>
      </c>
      <c r="G36" s="11"/>
      <c r="H36" s="12"/>
      <c r="I36" s="13"/>
      <c r="J36" s="12"/>
      <c r="K36" s="13"/>
      <c r="L36" s="12"/>
      <c r="M36" s="135"/>
    </row>
    <row r="37" spans="2:13" x14ac:dyDescent="0.3">
      <c r="B37" s="136"/>
      <c r="C37" s="15" t="s">
        <v>12</v>
      </c>
      <c r="D37" s="16" t="s">
        <v>11</v>
      </c>
      <c r="E37" s="14">
        <v>1</v>
      </c>
      <c r="F37" s="17">
        <f>E37*F36</f>
        <v>475</v>
      </c>
      <c r="G37" s="18"/>
      <c r="H37" s="18"/>
      <c r="I37" s="18"/>
      <c r="J37" s="18">
        <f>I37*F37</f>
        <v>0</v>
      </c>
      <c r="K37" s="18"/>
      <c r="L37" s="18"/>
      <c r="M37" s="137">
        <f>L37+J37+H37</f>
        <v>0</v>
      </c>
    </row>
    <row r="38" spans="2:13" x14ac:dyDescent="0.3">
      <c r="B38" s="136"/>
      <c r="C38" s="15" t="s">
        <v>7</v>
      </c>
      <c r="D38" s="16"/>
      <c r="E38" s="14"/>
      <c r="F38" s="17"/>
      <c r="G38" s="18"/>
      <c r="H38" s="18"/>
      <c r="I38" s="18"/>
      <c r="J38" s="18"/>
      <c r="K38" s="18"/>
      <c r="L38" s="18"/>
      <c r="M38" s="137">
        <f t="shared" ref="M38:M41" si="3">L38+J38+H38</f>
        <v>0</v>
      </c>
    </row>
    <row r="39" spans="2:13" x14ac:dyDescent="0.3">
      <c r="B39" s="136"/>
      <c r="C39" s="15" t="s">
        <v>18</v>
      </c>
      <c r="D39" s="16" t="s">
        <v>11</v>
      </c>
      <c r="E39" s="14">
        <v>1.03</v>
      </c>
      <c r="F39" s="17">
        <f>E39*F36</f>
        <v>489.25</v>
      </c>
      <c r="G39" s="50"/>
      <c r="H39" s="18">
        <f>G39*F39</f>
        <v>0</v>
      </c>
      <c r="I39" s="18"/>
      <c r="J39" s="18"/>
      <c r="K39" s="18"/>
      <c r="L39" s="18"/>
      <c r="M39" s="137">
        <f t="shared" si="3"/>
        <v>0</v>
      </c>
    </row>
    <row r="40" spans="2:13" x14ac:dyDescent="0.3">
      <c r="B40" s="136"/>
      <c r="C40" s="15" t="s">
        <v>17</v>
      </c>
      <c r="D40" s="16" t="s">
        <v>16</v>
      </c>
      <c r="E40" s="14">
        <v>5.8999999999999997E-2</v>
      </c>
      <c r="F40" s="17">
        <f>E40*F36</f>
        <v>28.024999999999999</v>
      </c>
      <c r="G40" s="18"/>
      <c r="H40" s="18">
        <f>G40*F40</f>
        <v>0</v>
      </c>
      <c r="I40" s="18"/>
      <c r="J40" s="18"/>
      <c r="K40" s="18"/>
      <c r="L40" s="18"/>
      <c r="M40" s="137">
        <f t="shared" si="3"/>
        <v>0</v>
      </c>
    </row>
    <row r="41" spans="2:13" x14ac:dyDescent="0.3">
      <c r="B41" s="136"/>
      <c r="C41" s="15" t="s">
        <v>8</v>
      </c>
      <c r="D41" s="16" t="s">
        <v>5</v>
      </c>
      <c r="E41" s="14">
        <v>1</v>
      </c>
      <c r="F41" s="17">
        <f>E41*F36</f>
        <v>475</v>
      </c>
      <c r="G41" s="18"/>
      <c r="H41" s="18">
        <f>G41*F41</f>
        <v>0</v>
      </c>
      <c r="I41" s="18"/>
      <c r="J41" s="18"/>
      <c r="K41" s="18"/>
      <c r="L41" s="18"/>
      <c r="M41" s="137">
        <f t="shared" si="3"/>
        <v>0</v>
      </c>
    </row>
    <row r="42" spans="2:13" ht="14.4" x14ac:dyDescent="0.3">
      <c r="B42" s="134">
        <f>B36+1</f>
        <v>10</v>
      </c>
      <c r="C42" s="10" t="s">
        <v>146</v>
      </c>
      <c r="D42" s="10" t="s">
        <v>11</v>
      </c>
      <c r="E42" s="10"/>
      <c r="F42" s="40">
        <v>191</v>
      </c>
      <c r="G42" s="11"/>
      <c r="H42" s="12"/>
      <c r="I42" s="13"/>
      <c r="J42" s="12"/>
      <c r="K42" s="13"/>
      <c r="L42" s="12"/>
      <c r="M42" s="135"/>
    </row>
    <row r="43" spans="2:13" x14ac:dyDescent="0.3">
      <c r="B43" s="136"/>
      <c r="C43" s="15" t="s">
        <v>12</v>
      </c>
      <c r="D43" s="16" t="s">
        <v>11</v>
      </c>
      <c r="E43" s="14">
        <v>1</v>
      </c>
      <c r="F43" s="17">
        <f>E43*F42</f>
        <v>191</v>
      </c>
      <c r="G43" s="18"/>
      <c r="H43" s="18"/>
      <c r="I43" s="18"/>
      <c r="J43" s="18">
        <f>I43*F43</f>
        <v>0</v>
      </c>
      <c r="K43" s="18"/>
      <c r="L43" s="18"/>
      <c r="M43" s="137">
        <f t="shared" ref="M43:M47" si="4">L43+J43+H43</f>
        <v>0</v>
      </c>
    </row>
    <row r="44" spans="2:13" x14ac:dyDescent="0.3">
      <c r="B44" s="136"/>
      <c r="C44" s="15" t="s">
        <v>7</v>
      </c>
      <c r="D44" s="16"/>
      <c r="E44" s="14"/>
      <c r="F44" s="17"/>
      <c r="G44" s="18"/>
      <c r="H44" s="18"/>
      <c r="I44" s="18"/>
      <c r="J44" s="18"/>
      <c r="K44" s="18"/>
      <c r="L44" s="18"/>
      <c r="M44" s="137">
        <f t="shared" si="4"/>
        <v>0</v>
      </c>
    </row>
    <row r="45" spans="2:13" x14ac:dyDescent="0.3">
      <c r="B45" s="136"/>
      <c r="C45" s="15" t="s">
        <v>147</v>
      </c>
      <c r="D45" s="16" t="s">
        <v>11</v>
      </c>
      <c r="E45" s="14">
        <v>1.03</v>
      </c>
      <c r="F45" s="17">
        <f>E45*F42</f>
        <v>196.73000000000002</v>
      </c>
      <c r="G45" s="50"/>
      <c r="H45" s="18">
        <f>G45*F45</f>
        <v>0</v>
      </c>
      <c r="I45" s="18"/>
      <c r="J45" s="18"/>
      <c r="K45" s="18"/>
      <c r="L45" s="18"/>
      <c r="M45" s="137">
        <f t="shared" si="4"/>
        <v>0</v>
      </c>
    </row>
    <row r="46" spans="2:13" x14ac:dyDescent="0.3">
      <c r="B46" s="136"/>
      <c r="C46" s="15" t="s">
        <v>17</v>
      </c>
      <c r="D46" s="16" t="s">
        <v>16</v>
      </c>
      <c r="E46" s="14">
        <v>5.8999999999999997E-2</v>
      </c>
      <c r="F46" s="17">
        <f>E46*F42</f>
        <v>11.269</v>
      </c>
      <c r="G46" s="18"/>
      <c r="H46" s="18">
        <f>G46*F46</f>
        <v>0</v>
      </c>
      <c r="I46" s="18"/>
      <c r="J46" s="18"/>
      <c r="K46" s="18"/>
      <c r="L46" s="18"/>
      <c r="M46" s="137">
        <f t="shared" si="4"/>
        <v>0</v>
      </c>
    </row>
    <row r="47" spans="2:13" x14ac:dyDescent="0.3">
      <c r="B47" s="136"/>
      <c r="C47" s="15" t="s">
        <v>8</v>
      </c>
      <c r="D47" s="16" t="s">
        <v>5</v>
      </c>
      <c r="E47" s="14">
        <v>1</v>
      </c>
      <c r="F47" s="17">
        <f>E47*F42</f>
        <v>191</v>
      </c>
      <c r="G47" s="18"/>
      <c r="H47" s="18">
        <f>G47*F47</f>
        <v>0</v>
      </c>
      <c r="I47" s="18"/>
      <c r="J47" s="18"/>
      <c r="K47" s="18"/>
      <c r="L47" s="18"/>
      <c r="M47" s="137">
        <f t="shared" si="4"/>
        <v>0</v>
      </c>
    </row>
    <row r="48" spans="2:13" ht="32.4" customHeight="1" x14ac:dyDescent="0.3">
      <c r="B48" s="134">
        <v>11</v>
      </c>
      <c r="C48" s="10" t="s">
        <v>190</v>
      </c>
      <c r="D48" s="10" t="s">
        <v>191</v>
      </c>
      <c r="E48" s="10"/>
      <c r="F48" s="38">
        <v>439</v>
      </c>
      <c r="G48" s="11"/>
      <c r="H48" s="12"/>
      <c r="I48" s="13"/>
      <c r="J48" s="12"/>
      <c r="K48" s="13"/>
      <c r="L48" s="12"/>
      <c r="M48" s="135"/>
    </row>
    <row r="49" spans="2:13" x14ac:dyDescent="0.3">
      <c r="B49" s="136"/>
      <c r="C49" s="15" t="s">
        <v>12</v>
      </c>
      <c r="D49" s="16" t="s">
        <v>152</v>
      </c>
      <c r="E49" s="14">
        <v>1</v>
      </c>
      <c r="F49" s="17">
        <f>F48*E49</f>
        <v>439</v>
      </c>
      <c r="G49" s="18"/>
      <c r="H49" s="18"/>
      <c r="I49" s="18"/>
      <c r="J49" s="18">
        <f>I49*F49</f>
        <v>0</v>
      </c>
      <c r="K49" s="18"/>
      <c r="L49" s="18"/>
      <c r="M49" s="137">
        <f>L49+J49+H49</f>
        <v>0</v>
      </c>
    </row>
    <row r="50" spans="2:13" x14ac:dyDescent="0.3">
      <c r="B50" s="136"/>
      <c r="C50" s="15" t="s">
        <v>171</v>
      </c>
      <c r="D50" s="16" t="s">
        <v>5</v>
      </c>
      <c r="E50" s="14">
        <f>(0.95+0.23*8)/100</f>
        <v>2.7900000000000001E-2</v>
      </c>
      <c r="F50" s="17">
        <f>F48*E50</f>
        <v>12.248100000000001</v>
      </c>
      <c r="G50" s="18"/>
      <c r="H50" s="18"/>
      <c r="I50" s="18"/>
      <c r="J50" s="18"/>
      <c r="K50" s="18"/>
      <c r="L50" s="18">
        <f>K50*F50</f>
        <v>0</v>
      </c>
      <c r="M50" s="137">
        <f>L50+J50+H50</f>
        <v>0</v>
      </c>
    </row>
    <row r="51" spans="2:13" ht="15" x14ac:dyDescent="0.3">
      <c r="B51" s="136"/>
      <c r="C51" s="15" t="s">
        <v>172</v>
      </c>
      <c r="D51" s="16" t="s">
        <v>173</v>
      </c>
      <c r="E51" s="14">
        <v>1.1000000000000001</v>
      </c>
      <c r="F51" s="17">
        <f>E51*F48</f>
        <v>482.90000000000003</v>
      </c>
      <c r="G51" s="50"/>
      <c r="H51" s="18">
        <f>G51*F51</f>
        <v>0</v>
      </c>
      <c r="I51" s="18"/>
      <c r="J51" s="18"/>
      <c r="K51" s="18"/>
      <c r="L51" s="18"/>
      <c r="M51" s="137">
        <f>L51+J51+H51</f>
        <v>0</v>
      </c>
    </row>
    <row r="52" spans="2:13" ht="15" x14ac:dyDescent="0.3">
      <c r="B52" s="136"/>
      <c r="C52" s="15" t="s">
        <v>174</v>
      </c>
      <c r="D52" s="16" t="s">
        <v>169</v>
      </c>
      <c r="E52" s="14">
        <v>6.5000000000000002E-2</v>
      </c>
      <c r="F52" s="17">
        <f>F48*E52</f>
        <v>28.535</v>
      </c>
      <c r="G52" s="18"/>
      <c r="H52" s="18"/>
      <c r="I52" s="18"/>
      <c r="J52" s="18"/>
      <c r="K52" s="18"/>
      <c r="L52" s="18"/>
      <c r="M52" s="137"/>
    </row>
    <row r="53" spans="2:13" ht="15" x14ac:dyDescent="0.3">
      <c r="B53" s="136"/>
      <c r="C53" s="15" t="s">
        <v>175</v>
      </c>
      <c r="D53" s="16" t="s">
        <v>169</v>
      </c>
      <c r="E53" s="14">
        <v>1.21</v>
      </c>
      <c r="F53" s="17">
        <f>F52*E53</f>
        <v>34.527349999999998</v>
      </c>
      <c r="G53" s="18"/>
      <c r="H53" s="18">
        <f>G53*F53</f>
        <v>0</v>
      </c>
      <c r="I53" s="18"/>
      <c r="J53" s="18"/>
      <c r="K53" s="18"/>
      <c r="L53" s="18"/>
      <c r="M53" s="137">
        <f>L53+J53+H53</f>
        <v>0</v>
      </c>
    </row>
    <row r="54" spans="2:13" x14ac:dyDescent="0.3">
      <c r="B54" s="136"/>
      <c r="C54" s="15" t="s">
        <v>176</v>
      </c>
      <c r="D54" s="16" t="s">
        <v>170</v>
      </c>
      <c r="E54" s="14">
        <v>0.30399999999999999</v>
      </c>
      <c r="F54" s="17">
        <f>E54*F52</f>
        <v>8.6746400000000001</v>
      </c>
      <c r="G54" s="18"/>
      <c r="H54" s="18">
        <f>G54*F54</f>
        <v>0</v>
      </c>
      <c r="I54" s="18"/>
      <c r="J54" s="18"/>
      <c r="K54" s="18"/>
      <c r="L54" s="18"/>
      <c r="M54" s="137">
        <f>L54+J54+H54</f>
        <v>0</v>
      </c>
    </row>
    <row r="55" spans="2:13" x14ac:dyDescent="0.3">
      <c r="B55" s="136"/>
      <c r="C55" s="15" t="s">
        <v>177</v>
      </c>
      <c r="D55" s="16" t="s">
        <v>5</v>
      </c>
      <c r="E55" s="14">
        <v>6.3600000000000004E-2</v>
      </c>
      <c r="F55" s="17">
        <f>F48*E55</f>
        <v>27.920400000000001</v>
      </c>
      <c r="G55" s="18"/>
      <c r="H55" s="18">
        <f>G55*F55</f>
        <v>0</v>
      </c>
      <c r="I55" s="18"/>
      <c r="J55" s="18"/>
      <c r="K55" s="18"/>
      <c r="L55" s="18"/>
      <c r="M55" s="137">
        <f>L55+J55+H55</f>
        <v>0</v>
      </c>
    </row>
    <row r="56" spans="2:13" ht="28.8" x14ac:dyDescent="0.3">
      <c r="B56" s="134">
        <v>12</v>
      </c>
      <c r="C56" s="10" t="s">
        <v>178</v>
      </c>
      <c r="D56" s="10" t="s">
        <v>179</v>
      </c>
      <c r="E56" s="10"/>
      <c r="F56" s="38">
        <v>316.5</v>
      </c>
      <c r="G56" s="11"/>
      <c r="H56" s="12"/>
      <c r="I56" s="13"/>
      <c r="J56" s="12"/>
      <c r="K56" s="13"/>
      <c r="L56" s="12"/>
      <c r="M56" s="135"/>
    </row>
    <row r="57" spans="2:13" ht="27.6" x14ac:dyDescent="0.3">
      <c r="B57" s="136"/>
      <c r="C57" s="15" t="s">
        <v>184</v>
      </c>
      <c r="D57" s="16" t="s">
        <v>11</v>
      </c>
      <c r="E57" s="14">
        <v>1</v>
      </c>
      <c r="F57" s="17">
        <f>F56*E57</f>
        <v>316.5</v>
      </c>
      <c r="G57" s="18"/>
      <c r="H57" s="18"/>
      <c r="I57" s="18"/>
      <c r="J57" s="18">
        <f>I57*F57</f>
        <v>0</v>
      </c>
      <c r="K57" s="18"/>
      <c r="L57" s="18"/>
      <c r="M57" s="137">
        <f>L57+J57+H57</f>
        <v>0</v>
      </c>
    </row>
    <row r="58" spans="2:13" x14ac:dyDescent="0.3">
      <c r="B58" s="136"/>
      <c r="C58" s="15" t="s">
        <v>171</v>
      </c>
      <c r="D58" s="16" t="s">
        <v>5</v>
      </c>
      <c r="E58" s="14">
        <f>(0.95+0.23*8)/100</f>
        <v>2.7900000000000001E-2</v>
      </c>
      <c r="F58" s="17">
        <f>F56*E58</f>
        <v>8.830350000000001</v>
      </c>
      <c r="G58" s="18"/>
      <c r="H58" s="18"/>
      <c r="I58" s="18"/>
      <c r="J58" s="18"/>
      <c r="K58" s="18"/>
      <c r="L58" s="18">
        <f>K58*F58</f>
        <v>0</v>
      </c>
      <c r="M58" s="137">
        <f t="shared" ref="M58:M60" si="5">L58+J58+H58</f>
        <v>0</v>
      </c>
    </row>
    <row r="59" spans="2:13" x14ac:dyDescent="0.3">
      <c r="B59" s="136"/>
      <c r="C59" s="15" t="s">
        <v>181</v>
      </c>
      <c r="D59" s="16" t="s">
        <v>6</v>
      </c>
      <c r="E59" s="14">
        <v>0.15</v>
      </c>
      <c r="F59" s="17">
        <f>E59*F56</f>
        <v>47.475000000000001</v>
      </c>
      <c r="G59" s="50"/>
      <c r="H59" s="18">
        <f>F59*G59</f>
        <v>0</v>
      </c>
      <c r="I59" s="18"/>
      <c r="J59" s="18"/>
      <c r="K59" s="18"/>
      <c r="L59" s="18"/>
      <c r="M59" s="137">
        <f t="shared" si="5"/>
        <v>0</v>
      </c>
    </row>
    <row r="60" spans="2:13" x14ac:dyDescent="0.3">
      <c r="B60" s="136"/>
      <c r="C60" s="15" t="s">
        <v>182</v>
      </c>
      <c r="D60" s="16" t="s">
        <v>100</v>
      </c>
      <c r="E60" s="14">
        <v>0.05</v>
      </c>
      <c r="F60" s="17">
        <f>E60*F56</f>
        <v>15.825000000000001</v>
      </c>
      <c r="G60" s="18"/>
      <c r="H60" s="18">
        <f>F60*G60</f>
        <v>0</v>
      </c>
      <c r="I60" s="18"/>
      <c r="J60" s="18"/>
      <c r="K60" s="18"/>
      <c r="L60" s="18"/>
      <c r="M60" s="137">
        <f t="shared" si="5"/>
        <v>0</v>
      </c>
    </row>
    <row r="61" spans="2:13" x14ac:dyDescent="0.3">
      <c r="B61" s="136"/>
      <c r="C61" s="15" t="s">
        <v>183</v>
      </c>
      <c r="D61" s="16" t="s">
        <v>6</v>
      </c>
      <c r="E61" s="14">
        <v>0.45</v>
      </c>
      <c r="F61" s="17">
        <f>E61*F56</f>
        <v>142.42500000000001</v>
      </c>
      <c r="G61" s="18"/>
      <c r="H61" s="18">
        <f>G61*F61</f>
        <v>0</v>
      </c>
      <c r="I61" s="18"/>
      <c r="J61" s="18"/>
      <c r="K61" s="18"/>
      <c r="L61" s="18"/>
      <c r="M61" s="137">
        <f>L61+J61+H61</f>
        <v>0</v>
      </c>
    </row>
    <row r="62" spans="2:13" x14ac:dyDescent="0.3">
      <c r="B62" s="136"/>
      <c r="C62" s="15" t="s">
        <v>180</v>
      </c>
      <c r="D62" s="16" t="s">
        <v>179</v>
      </c>
      <c r="E62" s="14">
        <v>1.1000000000000001</v>
      </c>
      <c r="F62" s="17">
        <f>F56*E62</f>
        <v>348.15000000000003</v>
      </c>
      <c r="G62" s="18"/>
      <c r="H62" s="18">
        <f>G62*F62</f>
        <v>0</v>
      </c>
      <c r="I62" s="18"/>
      <c r="J62" s="18"/>
      <c r="K62" s="18"/>
      <c r="L62" s="18"/>
      <c r="M62" s="137">
        <f>L62+J62+H62</f>
        <v>0</v>
      </c>
    </row>
    <row r="63" spans="2:13" x14ac:dyDescent="0.3">
      <c r="B63" s="136"/>
      <c r="C63" s="15" t="s">
        <v>185</v>
      </c>
      <c r="D63" s="16" t="s">
        <v>11</v>
      </c>
      <c r="E63" s="14">
        <v>1.1000000000000001</v>
      </c>
      <c r="F63" s="17">
        <f>E63*F56</f>
        <v>348.15000000000003</v>
      </c>
      <c r="G63" s="18"/>
      <c r="H63" s="18">
        <f>G63*F63</f>
        <v>0</v>
      </c>
      <c r="I63" s="18"/>
      <c r="J63" s="18"/>
      <c r="K63" s="18"/>
      <c r="L63" s="18"/>
      <c r="M63" s="137">
        <f>L63+J63+H63</f>
        <v>0</v>
      </c>
    </row>
    <row r="64" spans="2:13" x14ac:dyDescent="0.3">
      <c r="B64" s="136"/>
      <c r="C64" s="15" t="s">
        <v>186</v>
      </c>
      <c r="D64" s="16" t="s">
        <v>5</v>
      </c>
      <c r="E64" s="14">
        <v>0.02</v>
      </c>
      <c r="F64" s="17">
        <f>E64*F56</f>
        <v>6.33</v>
      </c>
      <c r="G64" s="18"/>
      <c r="H64" s="18">
        <f>G64*F64</f>
        <v>0</v>
      </c>
      <c r="I64" s="18"/>
      <c r="J64" s="18"/>
      <c r="K64" s="18"/>
      <c r="L64" s="18"/>
      <c r="M64" s="137">
        <f>L64+J64+H64</f>
        <v>0</v>
      </c>
    </row>
    <row r="65" spans="2:13" ht="28.8" x14ac:dyDescent="0.3">
      <c r="B65" s="134">
        <v>13</v>
      </c>
      <c r="C65" s="10" t="s">
        <v>187</v>
      </c>
      <c r="D65" s="10" t="s">
        <v>154</v>
      </c>
      <c r="E65" s="10"/>
      <c r="F65" s="38">
        <v>140</v>
      </c>
      <c r="G65" s="11"/>
      <c r="H65" s="12"/>
      <c r="I65" s="13"/>
      <c r="J65" s="12"/>
      <c r="K65" s="13"/>
      <c r="L65" s="12"/>
      <c r="M65" s="135"/>
    </row>
    <row r="66" spans="2:13" x14ac:dyDescent="0.3">
      <c r="B66" s="136"/>
      <c r="C66" s="15" t="s">
        <v>189</v>
      </c>
      <c r="D66" s="16" t="s">
        <v>154</v>
      </c>
      <c r="E66" s="14">
        <v>1</v>
      </c>
      <c r="F66" s="17">
        <f>F65*E66</f>
        <v>140</v>
      </c>
      <c r="G66" s="18"/>
      <c r="H66" s="18"/>
      <c r="I66" s="18"/>
      <c r="J66" s="18">
        <f>F66*I66</f>
        <v>0</v>
      </c>
      <c r="K66" s="18"/>
      <c r="L66" s="18"/>
      <c r="M66" s="137">
        <f>H66+J66+L66</f>
        <v>0</v>
      </c>
    </row>
    <row r="67" spans="2:13" x14ac:dyDescent="0.3">
      <c r="B67" s="136"/>
      <c r="C67" s="15" t="s">
        <v>10</v>
      </c>
      <c r="D67" s="16" t="s">
        <v>5</v>
      </c>
      <c r="E67" s="14">
        <v>3.5000000000000001E-3</v>
      </c>
      <c r="F67" s="17">
        <f>F65*E67</f>
        <v>0.49</v>
      </c>
      <c r="G67" s="18"/>
      <c r="H67" s="18"/>
      <c r="I67" s="18"/>
      <c r="J67" s="18"/>
      <c r="K67" s="18"/>
      <c r="L67" s="18">
        <f>F67*K67</f>
        <v>0</v>
      </c>
      <c r="M67" s="137">
        <f>H67+J67+L67</f>
        <v>0</v>
      </c>
    </row>
    <row r="68" spans="2:13" x14ac:dyDescent="0.3">
      <c r="B68" s="136"/>
      <c r="C68" s="15" t="s">
        <v>38</v>
      </c>
      <c r="D68" s="16"/>
      <c r="E68" s="14"/>
      <c r="F68" s="17">
        <f>E68*2353</f>
        <v>0</v>
      </c>
      <c r="G68" s="50"/>
      <c r="H68" s="18"/>
      <c r="I68" s="18"/>
      <c r="J68" s="18"/>
      <c r="K68" s="18"/>
      <c r="L68" s="18"/>
      <c r="M68" s="137"/>
    </row>
    <row r="69" spans="2:13" x14ac:dyDescent="0.3">
      <c r="B69" s="136"/>
      <c r="C69" s="15" t="s">
        <v>188</v>
      </c>
      <c r="D69" s="16" t="s">
        <v>154</v>
      </c>
      <c r="E69" s="14">
        <v>1.03</v>
      </c>
      <c r="F69" s="17">
        <f>F65*E69</f>
        <v>144.20000000000002</v>
      </c>
      <c r="G69" s="18"/>
      <c r="H69" s="18">
        <f>F69*G69</f>
        <v>0</v>
      </c>
      <c r="I69" s="18"/>
      <c r="J69" s="18"/>
      <c r="K69" s="18"/>
      <c r="L69" s="18"/>
      <c r="M69" s="137">
        <f>H69+J69+L69</f>
        <v>0</v>
      </c>
    </row>
    <row r="70" spans="2:13" x14ac:dyDescent="0.3">
      <c r="B70" s="136"/>
      <c r="C70" s="15" t="s">
        <v>8</v>
      </c>
      <c r="D70" s="16" t="s">
        <v>5</v>
      </c>
      <c r="E70" s="14">
        <v>0.06</v>
      </c>
      <c r="F70" s="17">
        <f>F65*E70</f>
        <v>8.4</v>
      </c>
      <c r="G70" s="18"/>
      <c r="H70" s="18">
        <f>F70*G70</f>
        <v>0</v>
      </c>
      <c r="I70" s="18"/>
      <c r="J70" s="18"/>
      <c r="K70" s="18"/>
      <c r="L70" s="18"/>
      <c r="M70" s="137">
        <f>H70+J70+L70</f>
        <v>0</v>
      </c>
    </row>
    <row r="71" spans="2:13" ht="14.4" x14ac:dyDescent="0.3">
      <c r="B71" s="134">
        <v>14</v>
      </c>
      <c r="C71" s="10" t="s">
        <v>15</v>
      </c>
      <c r="D71" s="10" t="s">
        <v>60</v>
      </c>
      <c r="E71" s="10"/>
      <c r="F71" s="38">
        <v>439</v>
      </c>
      <c r="G71" s="11"/>
      <c r="H71" s="12"/>
      <c r="I71" s="13"/>
      <c r="J71" s="12"/>
      <c r="K71" s="13"/>
      <c r="L71" s="12"/>
      <c r="M71" s="135"/>
    </row>
    <row r="72" spans="2:13" x14ac:dyDescent="0.3">
      <c r="B72" s="136"/>
      <c r="C72" s="15" t="s">
        <v>12</v>
      </c>
      <c r="D72" s="16" t="s">
        <v>60</v>
      </c>
      <c r="E72" s="14">
        <v>1</v>
      </c>
      <c r="F72" s="17">
        <f>F71</f>
        <v>439</v>
      </c>
      <c r="G72" s="18"/>
      <c r="H72" s="18"/>
      <c r="I72" s="18"/>
      <c r="J72" s="18">
        <f>I72*F72</f>
        <v>0</v>
      </c>
      <c r="K72" s="18"/>
      <c r="L72" s="18"/>
      <c r="M72" s="137">
        <f t="shared" ref="M72:M77" si="6">L72+J72+H72</f>
        <v>0</v>
      </c>
    </row>
    <row r="73" spans="2:13" x14ac:dyDescent="0.3">
      <c r="B73" s="136"/>
      <c r="C73" s="15" t="s">
        <v>10</v>
      </c>
      <c r="D73" s="16" t="s">
        <v>5</v>
      </c>
      <c r="E73" s="14">
        <v>2.5999999999999999E-2</v>
      </c>
      <c r="F73" s="17">
        <f>E73*F71</f>
        <v>11.414</v>
      </c>
      <c r="G73" s="18"/>
      <c r="H73" s="18"/>
      <c r="I73" s="18"/>
      <c r="J73" s="18"/>
      <c r="K73" s="18"/>
      <c r="L73" s="18">
        <f>K73*F73</f>
        <v>0</v>
      </c>
      <c r="M73" s="137">
        <f t="shared" si="6"/>
        <v>0</v>
      </c>
    </row>
    <row r="74" spans="2:13" x14ac:dyDescent="0.3">
      <c r="B74" s="136"/>
      <c r="C74" s="15" t="s">
        <v>7</v>
      </c>
      <c r="D74" s="16"/>
      <c r="E74" s="14"/>
      <c r="F74" s="17"/>
      <c r="G74" s="18"/>
      <c r="H74" s="18"/>
      <c r="I74" s="18"/>
      <c r="J74" s="18"/>
      <c r="K74" s="18"/>
      <c r="L74" s="18"/>
      <c r="M74" s="137">
        <f t="shared" si="6"/>
        <v>0</v>
      </c>
    </row>
    <row r="75" spans="2:13" x14ac:dyDescent="0.3">
      <c r="B75" s="136"/>
      <c r="C75" s="15" t="s">
        <v>14</v>
      </c>
      <c r="D75" s="16" t="s">
        <v>60</v>
      </c>
      <c r="E75" s="14">
        <v>1.05</v>
      </c>
      <c r="F75" s="17">
        <f>E75*F71</f>
        <v>460.95000000000005</v>
      </c>
      <c r="G75" s="18"/>
      <c r="H75" s="18">
        <f>G75*F75</f>
        <v>0</v>
      </c>
      <c r="I75" s="18"/>
      <c r="J75" s="18"/>
      <c r="K75" s="18"/>
      <c r="L75" s="18"/>
      <c r="M75" s="137">
        <f t="shared" si="6"/>
        <v>0</v>
      </c>
    </row>
    <row r="76" spans="2:13" x14ac:dyDescent="0.3">
      <c r="B76" s="136"/>
      <c r="C76" s="15" t="s">
        <v>9</v>
      </c>
      <c r="D76" s="16" t="s">
        <v>6</v>
      </c>
      <c r="E76" s="14">
        <v>8</v>
      </c>
      <c r="F76" s="17">
        <f>E76*F71</f>
        <v>3512</v>
      </c>
      <c r="G76" s="18"/>
      <c r="H76" s="18">
        <f>G76*F76</f>
        <v>0</v>
      </c>
      <c r="I76" s="18"/>
      <c r="J76" s="18"/>
      <c r="K76" s="18"/>
      <c r="L76" s="18"/>
      <c r="M76" s="137">
        <f t="shared" si="6"/>
        <v>0</v>
      </c>
    </row>
    <row r="77" spans="2:13" x14ac:dyDescent="0.3">
      <c r="B77" s="136"/>
      <c r="C77" s="15" t="s">
        <v>8</v>
      </c>
      <c r="D77" s="16" t="s">
        <v>5</v>
      </c>
      <c r="E77" s="14">
        <v>9.5999999999999992E-3</v>
      </c>
      <c r="F77" s="17">
        <f>E77*F71</f>
        <v>4.2143999999999995</v>
      </c>
      <c r="G77" s="18"/>
      <c r="H77" s="18">
        <f>G77*F77</f>
        <v>0</v>
      </c>
      <c r="I77" s="18"/>
      <c r="J77" s="18"/>
      <c r="K77" s="18"/>
      <c r="L77" s="18"/>
      <c r="M77" s="137">
        <f t="shared" si="6"/>
        <v>0</v>
      </c>
    </row>
    <row r="78" spans="2:13" ht="14.4" x14ac:dyDescent="0.3">
      <c r="B78" s="134">
        <v>15</v>
      </c>
      <c r="C78" s="10" t="s">
        <v>157</v>
      </c>
      <c r="D78" s="10" t="s">
        <v>43</v>
      </c>
      <c r="E78" s="10"/>
      <c r="F78" s="38">
        <v>35</v>
      </c>
      <c r="G78" s="11"/>
      <c r="H78" s="12"/>
      <c r="I78" s="13"/>
      <c r="J78" s="12"/>
      <c r="K78" s="13"/>
      <c r="L78" s="12"/>
      <c r="M78" s="135"/>
    </row>
    <row r="79" spans="2:13" x14ac:dyDescent="0.3">
      <c r="B79" s="136"/>
      <c r="C79" s="15" t="s">
        <v>12</v>
      </c>
      <c r="D79" s="16" t="s">
        <v>43</v>
      </c>
      <c r="E79" s="14">
        <v>1</v>
      </c>
      <c r="F79" s="17">
        <f>F78</f>
        <v>35</v>
      </c>
      <c r="G79" s="18"/>
      <c r="H79" s="18">
        <f>G79*F79</f>
        <v>0</v>
      </c>
      <c r="I79" s="18"/>
      <c r="J79" s="18">
        <f>I79*F79</f>
        <v>0</v>
      </c>
      <c r="K79" s="18"/>
      <c r="L79" s="18"/>
      <c r="M79" s="137">
        <f t="shared" ref="M79" si="7">L79+J79+H79</f>
        <v>0</v>
      </c>
    </row>
    <row r="80" spans="2:13" ht="14.4" x14ac:dyDescent="0.3">
      <c r="B80" s="134">
        <f>B78+1</f>
        <v>16</v>
      </c>
      <c r="C80" s="10" t="s">
        <v>78</v>
      </c>
      <c r="D80" s="10" t="s">
        <v>11</v>
      </c>
      <c r="E80" s="10"/>
      <c r="F80" s="38">
        <v>71.3</v>
      </c>
      <c r="G80" s="11"/>
      <c r="H80" s="12"/>
      <c r="I80" s="13"/>
      <c r="J80" s="12"/>
      <c r="K80" s="13"/>
      <c r="L80" s="12"/>
      <c r="M80" s="135"/>
    </row>
    <row r="81" spans="1:13" x14ac:dyDescent="0.3">
      <c r="B81" s="136"/>
      <c r="C81" s="15" t="s">
        <v>12</v>
      </c>
      <c r="D81" s="16" t="s">
        <v>11</v>
      </c>
      <c r="E81" s="14">
        <v>1</v>
      </c>
      <c r="F81" s="17">
        <f>F80</f>
        <v>71.3</v>
      </c>
      <c r="G81" s="18"/>
      <c r="H81" s="18"/>
      <c r="I81" s="18"/>
      <c r="J81" s="18">
        <f>I81*F81</f>
        <v>0</v>
      </c>
      <c r="K81" s="18"/>
      <c r="L81" s="18"/>
      <c r="M81" s="137">
        <f>L81+J81+H81</f>
        <v>0</v>
      </c>
    </row>
    <row r="82" spans="1:13" x14ac:dyDescent="0.3">
      <c r="B82" s="136"/>
      <c r="C82" s="15" t="s">
        <v>7</v>
      </c>
      <c r="D82" s="16"/>
      <c r="E82" s="14"/>
      <c r="F82" s="17"/>
      <c r="G82" s="18"/>
      <c r="H82" s="18"/>
      <c r="I82" s="18"/>
      <c r="J82" s="18"/>
      <c r="K82" s="18"/>
      <c r="L82" s="18"/>
      <c r="M82" s="137">
        <f t="shared" ref="M82" si="8">L82+J82+H82</f>
        <v>0</v>
      </c>
    </row>
    <row r="83" spans="1:13" x14ac:dyDescent="0.3">
      <c r="B83" s="136"/>
      <c r="C83" s="15" t="s">
        <v>77</v>
      </c>
      <c r="D83" s="16" t="s">
        <v>11</v>
      </c>
      <c r="E83" s="14">
        <v>1</v>
      </c>
      <c r="F83" s="17">
        <f>E83*F80</f>
        <v>71.3</v>
      </c>
      <c r="G83" s="18"/>
      <c r="H83" s="18">
        <f>G83*F83</f>
        <v>0</v>
      </c>
      <c r="I83" s="18"/>
      <c r="J83" s="18"/>
      <c r="K83" s="18"/>
      <c r="L83" s="18"/>
      <c r="M83" s="137">
        <f>L83+J83+H83</f>
        <v>0</v>
      </c>
    </row>
    <row r="84" spans="1:13" s="19" customFormat="1" ht="14.4" x14ac:dyDescent="0.3">
      <c r="B84" s="134"/>
      <c r="C84" s="10"/>
      <c r="D84" s="10"/>
      <c r="E84" s="10"/>
      <c r="F84" s="38"/>
      <c r="G84" s="11"/>
      <c r="H84" s="12"/>
      <c r="I84" s="13"/>
      <c r="J84" s="12"/>
      <c r="K84" s="13"/>
      <c r="L84" s="12"/>
      <c r="M84" s="135"/>
    </row>
    <row r="85" spans="1:13" s="23" customFormat="1" ht="14.4" x14ac:dyDescent="0.3">
      <c r="B85" s="138"/>
      <c r="C85" s="20" t="s">
        <v>2</v>
      </c>
      <c r="D85" s="21"/>
      <c r="E85" s="21"/>
      <c r="F85" s="21"/>
      <c r="G85" s="21"/>
      <c r="H85" s="41">
        <f>SUM(H6:H84)</f>
        <v>0</v>
      </c>
      <c r="I85" s="22"/>
      <c r="J85" s="41">
        <f>SUM(J6:J84)</f>
        <v>0</v>
      </c>
      <c r="K85" s="22"/>
      <c r="L85" s="41">
        <f>SUM(L6:L84)</f>
        <v>0</v>
      </c>
      <c r="M85" s="139">
        <f>SUM(M6:M84)</f>
        <v>0</v>
      </c>
    </row>
    <row r="86" spans="1:13" s="33" customFormat="1" ht="14.4" x14ac:dyDescent="0.3">
      <c r="A86" s="32"/>
      <c r="B86" s="136"/>
      <c r="C86" s="90" t="s">
        <v>148</v>
      </c>
      <c r="D86" s="91">
        <v>0</v>
      </c>
      <c r="E86" s="14"/>
      <c r="F86" s="14"/>
      <c r="G86" s="14"/>
      <c r="H86" s="14"/>
      <c r="I86" s="14"/>
      <c r="J86" s="14"/>
      <c r="K86" s="14"/>
      <c r="L86" s="14"/>
      <c r="M86" s="140">
        <f>H85*D86</f>
        <v>0</v>
      </c>
    </row>
    <row r="87" spans="1:13" s="33" customFormat="1" ht="14.4" x14ac:dyDescent="0.3">
      <c r="A87" s="32"/>
      <c r="B87" s="136"/>
      <c r="C87" s="93" t="s">
        <v>2</v>
      </c>
      <c r="D87" s="94"/>
      <c r="E87" s="95"/>
      <c r="F87" s="95"/>
      <c r="G87" s="95"/>
      <c r="H87" s="95"/>
      <c r="I87" s="95"/>
      <c r="J87" s="95"/>
      <c r="K87" s="95"/>
      <c r="L87" s="95"/>
      <c r="M87" s="141">
        <f>M86+M85</f>
        <v>0</v>
      </c>
    </row>
    <row r="88" spans="1:13" s="33" customFormat="1" ht="14.4" x14ac:dyDescent="0.3">
      <c r="A88" s="32"/>
      <c r="B88" s="136"/>
      <c r="C88" s="90" t="s">
        <v>4</v>
      </c>
      <c r="D88" s="91">
        <v>0</v>
      </c>
      <c r="E88" s="14"/>
      <c r="F88" s="14"/>
      <c r="G88" s="14"/>
      <c r="H88" s="14"/>
      <c r="I88" s="14"/>
      <c r="J88" s="14"/>
      <c r="K88" s="14"/>
      <c r="L88" s="14"/>
      <c r="M88" s="140">
        <f>M87*D88</f>
        <v>0</v>
      </c>
    </row>
    <row r="89" spans="1:13" s="33" customFormat="1" ht="14.4" x14ac:dyDescent="0.3">
      <c r="A89" s="32"/>
      <c r="B89" s="136"/>
      <c r="C89" s="93" t="s">
        <v>2</v>
      </c>
      <c r="D89" s="94"/>
      <c r="E89" s="95"/>
      <c r="F89" s="95"/>
      <c r="G89" s="95"/>
      <c r="H89" s="95"/>
      <c r="I89" s="95"/>
      <c r="J89" s="95"/>
      <c r="K89" s="95"/>
      <c r="L89" s="95"/>
      <c r="M89" s="141">
        <f>M87+M88</f>
        <v>0</v>
      </c>
    </row>
    <row r="90" spans="1:13" s="33" customFormat="1" ht="14.4" x14ac:dyDescent="0.3">
      <c r="A90" s="32"/>
      <c r="B90" s="136"/>
      <c r="C90" s="90" t="s">
        <v>149</v>
      </c>
      <c r="D90" s="91">
        <v>0</v>
      </c>
      <c r="E90" s="14"/>
      <c r="F90" s="14"/>
      <c r="G90" s="14"/>
      <c r="H90" s="14"/>
      <c r="I90" s="14"/>
      <c r="J90" s="14"/>
      <c r="K90" s="14"/>
      <c r="L90" s="14"/>
      <c r="M90" s="140">
        <f>M89*D90</f>
        <v>0</v>
      </c>
    </row>
    <row r="91" spans="1:13" s="33" customFormat="1" ht="14.4" x14ac:dyDescent="0.3">
      <c r="A91" s="32"/>
      <c r="B91" s="136"/>
      <c r="C91" s="93" t="s">
        <v>2</v>
      </c>
      <c r="D91" s="94"/>
      <c r="E91" s="95"/>
      <c r="F91" s="95"/>
      <c r="G91" s="95"/>
      <c r="H91" s="95"/>
      <c r="I91" s="95"/>
      <c r="J91" s="95"/>
      <c r="K91" s="95"/>
      <c r="L91" s="95"/>
      <c r="M91" s="141">
        <f>M89+M90</f>
        <v>0</v>
      </c>
    </row>
    <row r="92" spans="1:13" s="33" customFormat="1" ht="14.4" x14ac:dyDescent="0.3">
      <c r="A92" s="32"/>
      <c r="B92" s="136"/>
      <c r="C92" s="90" t="s">
        <v>150</v>
      </c>
      <c r="D92" s="91">
        <v>0</v>
      </c>
      <c r="E92" s="14"/>
      <c r="F92" s="14"/>
      <c r="G92" s="14"/>
      <c r="H92" s="14"/>
      <c r="I92" s="14"/>
      <c r="J92" s="14"/>
      <c r="K92" s="14"/>
      <c r="L92" s="14"/>
      <c r="M92" s="140">
        <f>M91*D92</f>
        <v>0</v>
      </c>
    </row>
    <row r="93" spans="1:13" s="33" customFormat="1" ht="14.4" x14ac:dyDescent="0.3">
      <c r="A93" s="32"/>
      <c r="B93" s="136"/>
      <c r="C93" s="93" t="s">
        <v>2</v>
      </c>
      <c r="D93" s="94"/>
      <c r="E93" s="95"/>
      <c r="F93" s="95"/>
      <c r="G93" s="95"/>
      <c r="H93" s="95"/>
      <c r="I93" s="95"/>
      <c r="J93" s="95"/>
      <c r="K93" s="95"/>
      <c r="L93" s="95"/>
      <c r="M93" s="141">
        <f>M91+M92</f>
        <v>0</v>
      </c>
    </row>
    <row r="94" spans="1:13" s="33" customFormat="1" ht="14.4" x14ac:dyDescent="0.3">
      <c r="A94" s="32"/>
      <c r="B94" s="136"/>
      <c r="C94" s="90" t="s">
        <v>151</v>
      </c>
      <c r="D94" s="91">
        <v>0</v>
      </c>
      <c r="E94" s="14"/>
      <c r="F94" s="14"/>
      <c r="G94" s="14"/>
      <c r="H94" s="14"/>
      <c r="I94" s="14"/>
      <c r="J94" s="14"/>
      <c r="K94" s="14"/>
      <c r="L94" s="14"/>
      <c r="M94" s="140">
        <f>M93*D94</f>
        <v>0</v>
      </c>
    </row>
    <row r="95" spans="1:13" s="33" customFormat="1" ht="15" thickBot="1" x14ac:dyDescent="0.35">
      <c r="A95" s="32"/>
      <c r="B95" s="169"/>
      <c r="C95" s="170" t="s">
        <v>2</v>
      </c>
      <c r="D95" s="171"/>
      <c r="E95" s="170"/>
      <c r="F95" s="171"/>
      <c r="G95" s="171"/>
      <c r="H95" s="172"/>
      <c r="I95" s="173"/>
      <c r="J95" s="173"/>
      <c r="K95" s="173"/>
      <c r="L95" s="173"/>
      <c r="M95" s="174">
        <f>M94+M93</f>
        <v>0</v>
      </c>
    </row>
  </sheetData>
  <mergeCells count="10">
    <mergeCell ref="B1:M1"/>
    <mergeCell ref="B2:B3"/>
    <mergeCell ref="C2:C3"/>
    <mergeCell ref="D2:D3"/>
    <mergeCell ref="E2:E3"/>
    <mergeCell ref="F2:F3"/>
    <mergeCell ref="G2:H2"/>
    <mergeCell ref="I2:J2"/>
    <mergeCell ref="K2:L2"/>
    <mergeCell ref="M2:M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5"/>
  <sheetViews>
    <sheetView showGridLines="0" zoomScaleNormal="100" workbookViewId="0">
      <selection activeCell="H10" sqref="H10"/>
    </sheetView>
  </sheetViews>
  <sheetFormatPr defaultColWidth="8.88671875" defaultRowHeight="14.4" x14ac:dyDescent="0.3"/>
  <cols>
    <col min="1" max="1" width="1.77734375" style="32" customWidth="1"/>
    <col min="2" max="2" width="5.77734375" style="23" customWidth="1"/>
    <col min="3" max="3" width="53.109375" style="33" customWidth="1"/>
    <col min="4" max="4" width="9.77734375" style="34" customWidth="1"/>
    <col min="5" max="5" width="8.21875" style="35" customWidth="1"/>
    <col min="6" max="6" width="9.88671875" style="35" bestFit="1" customWidth="1"/>
    <col min="7" max="7" width="11.44140625" style="36" customWidth="1"/>
    <col min="8" max="8" width="15.21875" style="36" customWidth="1"/>
    <col min="9" max="9" width="12.44140625" style="36" customWidth="1"/>
    <col min="10" max="10" width="14.21875" style="36" customWidth="1"/>
    <col min="11" max="11" width="8.44140625" style="36" customWidth="1"/>
    <col min="12" max="12" width="12.44140625" style="36" customWidth="1"/>
    <col min="13" max="13" width="15" style="36" bestFit="1" customWidth="1"/>
    <col min="14" max="16384" width="8.88671875" style="32"/>
  </cols>
  <sheetData>
    <row r="1" spans="2:13" s="2" customFormat="1" thickBot="1" x14ac:dyDescent="0.35">
      <c r="B1" s="3"/>
      <c r="C1" s="4"/>
      <c r="D1" s="3"/>
      <c r="E1" s="26"/>
      <c r="F1" s="27"/>
      <c r="G1" s="27"/>
      <c r="H1" s="27"/>
      <c r="I1" s="27"/>
      <c r="J1" s="27"/>
      <c r="K1" s="27"/>
      <c r="L1" s="241"/>
      <c r="M1" s="241"/>
    </row>
    <row r="2" spans="2:13" s="5" customFormat="1" x14ac:dyDescent="0.3">
      <c r="B2" s="233" t="s">
        <v>42</v>
      </c>
      <c r="C2" s="235" t="s">
        <v>41</v>
      </c>
      <c r="D2" s="235" t="s">
        <v>40</v>
      </c>
      <c r="E2" s="235" t="s">
        <v>39</v>
      </c>
      <c r="F2" s="235" t="s">
        <v>33</v>
      </c>
      <c r="G2" s="238" t="s">
        <v>38</v>
      </c>
      <c r="H2" s="238"/>
      <c r="I2" s="238" t="s">
        <v>37</v>
      </c>
      <c r="J2" s="238"/>
      <c r="K2" s="238" t="s">
        <v>36</v>
      </c>
      <c r="L2" s="238"/>
      <c r="M2" s="239" t="s">
        <v>35</v>
      </c>
    </row>
    <row r="3" spans="2:13" s="5" customFormat="1" ht="28.8" x14ac:dyDescent="0.3">
      <c r="B3" s="234"/>
      <c r="C3" s="236"/>
      <c r="D3" s="236"/>
      <c r="E3" s="236"/>
      <c r="F3" s="237"/>
      <c r="G3" s="6" t="s">
        <v>34</v>
      </c>
      <c r="H3" s="6" t="s">
        <v>2</v>
      </c>
      <c r="I3" s="6" t="s">
        <v>34</v>
      </c>
      <c r="J3" s="6" t="s">
        <v>2</v>
      </c>
      <c r="K3" s="6" t="s">
        <v>34</v>
      </c>
      <c r="L3" s="6" t="s">
        <v>2</v>
      </c>
      <c r="M3" s="240"/>
    </row>
    <row r="4" spans="2:13" s="8" customFormat="1" x14ac:dyDescent="0.3">
      <c r="B4" s="132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133">
        <v>12</v>
      </c>
    </row>
    <row r="5" spans="2:13" s="8" customFormat="1" ht="28.8" x14ac:dyDescent="0.3">
      <c r="B5" s="134">
        <v>1</v>
      </c>
      <c r="C5" s="10" t="s">
        <v>58</v>
      </c>
      <c r="D5" s="10" t="s">
        <v>61</v>
      </c>
      <c r="E5" s="10"/>
      <c r="F5" s="40">
        <f>(F13+F22)*0.3*0.3</f>
        <v>62.099999999999994</v>
      </c>
      <c r="G5" s="11"/>
      <c r="H5" s="12"/>
      <c r="I5" s="13"/>
      <c r="J5" s="12"/>
      <c r="K5" s="13"/>
      <c r="L5" s="12"/>
      <c r="M5" s="135"/>
    </row>
    <row r="6" spans="2:13" s="8" customFormat="1" ht="15" x14ac:dyDescent="0.3">
      <c r="B6" s="136"/>
      <c r="C6" s="15" t="s">
        <v>51</v>
      </c>
      <c r="D6" s="16" t="s">
        <v>59</v>
      </c>
      <c r="E6" s="14">
        <v>1</v>
      </c>
      <c r="F6" s="17">
        <f>E6*F5</f>
        <v>62.099999999999994</v>
      </c>
      <c r="G6" s="18"/>
      <c r="H6" s="18"/>
      <c r="I6" s="18"/>
      <c r="J6" s="18"/>
      <c r="K6" s="18"/>
      <c r="L6" s="18">
        <f>K6*F6</f>
        <v>0</v>
      </c>
      <c r="M6" s="137">
        <f>L6+J6+H6</f>
        <v>0</v>
      </c>
    </row>
    <row r="7" spans="2:13" s="8" customFormat="1" ht="15" x14ac:dyDescent="0.3">
      <c r="B7" s="134">
        <v>2</v>
      </c>
      <c r="C7" s="10" t="s">
        <v>57</v>
      </c>
      <c r="D7" s="10" t="s">
        <v>61</v>
      </c>
      <c r="E7" s="10"/>
      <c r="F7" s="40">
        <f>(F13+F22*0.3*0.05)</f>
        <v>473.3</v>
      </c>
      <c r="G7" s="11"/>
      <c r="H7" s="12"/>
      <c r="I7" s="13"/>
      <c r="J7" s="12"/>
      <c r="K7" s="13"/>
      <c r="L7" s="12"/>
      <c r="M7" s="135"/>
    </row>
    <row r="8" spans="2:13" s="8" customFormat="1" ht="15" x14ac:dyDescent="0.3">
      <c r="B8" s="136"/>
      <c r="C8" s="15" t="s">
        <v>12</v>
      </c>
      <c r="D8" s="16" t="s">
        <v>59</v>
      </c>
      <c r="E8" s="14">
        <v>1</v>
      </c>
      <c r="F8" s="17">
        <f>F7*E8</f>
        <v>473.3</v>
      </c>
      <c r="G8" s="18"/>
      <c r="H8" s="18"/>
      <c r="I8" s="18"/>
      <c r="J8" s="18">
        <f>I8*F8</f>
        <v>0</v>
      </c>
      <c r="K8" s="18"/>
      <c r="L8" s="18"/>
      <c r="M8" s="137">
        <f>L8+J8+H8</f>
        <v>0</v>
      </c>
    </row>
    <row r="9" spans="2:13" s="8" customFormat="1" ht="13.8" x14ac:dyDescent="0.3">
      <c r="B9" s="136"/>
      <c r="C9" s="15" t="s">
        <v>56</v>
      </c>
      <c r="D9" s="16" t="s">
        <v>24</v>
      </c>
      <c r="E9" s="14">
        <v>0.13</v>
      </c>
      <c r="F9" s="17">
        <f>F7*E9</f>
        <v>61.529000000000003</v>
      </c>
      <c r="G9" s="18"/>
      <c r="H9" s="18"/>
      <c r="I9" s="18"/>
      <c r="J9" s="18"/>
      <c r="K9" s="18"/>
      <c r="L9" s="18">
        <f>K9*F9</f>
        <v>0</v>
      </c>
      <c r="M9" s="137">
        <f>L9+J9+H9</f>
        <v>0</v>
      </c>
    </row>
    <row r="10" spans="2:13" s="8" customFormat="1" ht="13.8" x14ac:dyDescent="0.3">
      <c r="B10" s="136"/>
      <c r="C10" s="15" t="s">
        <v>7</v>
      </c>
      <c r="D10" s="16"/>
      <c r="E10" s="14"/>
      <c r="F10" s="17"/>
      <c r="G10" s="18"/>
      <c r="H10" s="18"/>
      <c r="I10" s="18"/>
      <c r="J10" s="18"/>
      <c r="K10" s="18"/>
      <c r="L10" s="18"/>
      <c r="M10" s="137">
        <f>L10+J10+H10</f>
        <v>0</v>
      </c>
    </row>
    <row r="11" spans="2:13" s="8" customFormat="1" ht="15" x14ac:dyDescent="0.3">
      <c r="B11" s="136"/>
      <c r="C11" s="15" t="s">
        <v>55</v>
      </c>
      <c r="D11" s="16" t="s">
        <v>59</v>
      </c>
      <c r="E11" s="14">
        <v>1.1200000000000001</v>
      </c>
      <c r="F11" s="17">
        <f>F7*E11</f>
        <v>530.09600000000012</v>
      </c>
      <c r="G11" s="18"/>
      <c r="H11" s="18">
        <f>G11*F11</f>
        <v>0</v>
      </c>
      <c r="I11" s="18"/>
      <c r="J11" s="18"/>
      <c r="K11" s="18"/>
      <c r="L11" s="18"/>
      <c r="M11" s="137">
        <f>L11+J11+H11</f>
        <v>0</v>
      </c>
    </row>
    <row r="12" spans="2:13" s="8" customFormat="1" ht="13.8" x14ac:dyDescent="0.3">
      <c r="B12" s="136"/>
      <c r="C12" s="15" t="s">
        <v>8</v>
      </c>
      <c r="D12" s="16" t="s">
        <v>5</v>
      </c>
      <c r="E12" s="14">
        <v>1</v>
      </c>
      <c r="F12" s="17">
        <f>F7*E12</f>
        <v>473.3</v>
      </c>
      <c r="G12" s="18"/>
      <c r="H12" s="18">
        <f>G12*F12</f>
        <v>0</v>
      </c>
      <c r="I12" s="18"/>
      <c r="J12" s="18"/>
      <c r="K12" s="18"/>
      <c r="L12" s="18"/>
      <c r="M12" s="137">
        <f>L12+J12+H12</f>
        <v>0</v>
      </c>
    </row>
    <row r="13" spans="2:13" s="8" customFormat="1" x14ac:dyDescent="0.3">
      <c r="B13" s="134">
        <v>3</v>
      </c>
      <c r="C13" s="10" t="s">
        <v>82</v>
      </c>
      <c r="D13" s="10" t="s">
        <v>11</v>
      </c>
      <c r="E13" s="10"/>
      <c r="F13" s="40">
        <v>470</v>
      </c>
      <c r="G13" s="11"/>
      <c r="H13" s="12"/>
      <c r="I13" s="13"/>
      <c r="J13" s="12"/>
      <c r="K13" s="13"/>
      <c r="L13" s="12"/>
      <c r="M13" s="135"/>
    </row>
    <row r="14" spans="2:13" s="8" customFormat="1" ht="13.8" x14ac:dyDescent="0.3">
      <c r="B14" s="136"/>
      <c r="C14" s="15" t="s">
        <v>12</v>
      </c>
      <c r="D14" s="16" t="s">
        <v>11</v>
      </c>
      <c r="E14" s="14">
        <v>1</v>
      </c>
      <c r="F14" s="17">
        <f>E14*F13</f>
        <v>470</v>
      </c>
      <c r="G14" s="18"/>
      <c r="H14" s="18"/>
      <c r="I14" s="50"/>
      <c r="J14" s="18">
        <f>I14*F14</f>
        <v>0</v>
      </c>
      <c r="K14" s="18"/>
      <c r="L14" s="18"/>
      <c r="M14" s="137">
        <f>L14+J14+H14</f>
        <v>0</v>
      </c>
    </row>
    <row r="15" spans="2:13" s="8" customFormat="1" ht="13.8" x14ac:dyDescent="0.3">
      <c r="B15" s="136"/>
      <c r="C15" s="15" t="s">
        <v>7</v>
      </c>
      <c r="D15" s="16"/>
      <c r="E15" s="14"/>
      <c r="F15" s="17"/>
      <c r="G15" s="18"/>
      <c r="H15" s="18"/>
      <c r="I15" s="18"/>
      <c r="J15" s="18"/>
      <c r="K15" s="18"/>
      <c r="L15" s="18"/>
      <c r="M15" s="137">
        <f>L15+J15+H15</f>
        <v>0</v>
      </c>
    </row>
    <row r="16" spans="2:13" s="8" customFormat="1" ht="13.8" x14ac:dyDescent="0.3">
      <c r="B16" s="136"/>
      <c r="C16" s="15" t="s">
        <v>83</v>
      </c>
      <c r="D16" s="16" t="s">
        <v>11</v>
      </c>
      <c r="E16" s="14">
        <v>1.01</v>
      </c>
      <c r="F16" s="17">
        <f>E16*F13</f>
        <v>474.7</v>
      </c>
      <c r="G16" s="50"/>
      <c r="H16" s="18">
        <f>G16*F16</f>
        <v>0</v>
      </c>
      <c r="I16" s="18"/>
      <c r="J16" s="18"/>
      <c r="K16" s="18"/>
      <c r="L16" s="18"/>
      <c r="M16" s="137">
        <f>L16+J16+H16</f>
        <v>0</v>
      </c>
    </row>
    <row r="17" spans="2:16" s="8" customFormat="1" ht="13.8" x14ac:dyDescent="0.3">
      <c r="B17" s="136"/>
      <c r="C17" s="15" t="s">
        <v>54</v>
      </c>
      <c r="D17" s="16" t="s">
        <v>11</v>
      </c>
      <c r="E17" s="14">
        <v>1.05</v>
      </c>
      <c r="F17" s="17">
        <f>E17*F13</f>
        <v>493.5</v>
      </c>
      <c r="G17" s="18"/>
      <c r="H17" s="18">
        <f>G17*F17</f>
        <v>0</v>
      </c>
      <c r="I17" s="18"/>
      <c r="J17" s="18"/>
      <c r="K17" s="18"/>
      <c r="L17" s="18"/>
      <c r="M17" s="137">
        <f>L17+J17+H17</f>
        <v>0</v>
      </c>
    </row>
    <row r="18" spans="2:16" s="8" customFormat="1" x14ac:dyDescent="0.3">
      <c r="B18" s="134">
        <f>B13+1</f>
        <v>4</v>
      </c>
      <c r="C18" s="10" t="s">
        <v>81</v>
      </c>
      <c r="D18" s="10" t="s">
        <v>11</v>
      </c>
      <c r="E18" s="10"/>
      <c r="F18" s="40">
        <f>F13</f>
        <v>470</v>
      </c>
      <c r="G18" s="11"/>
      <c r="H18" s="12"/>
      <c r="I18" s="13"/>
      <c r="J18" s="12"/>
      <c r="K18" s="13"/>
      <c r="L18" s="12"/>
      <c r="M18" s="135"/>
    </row>
    <row r="19" spans="2:16" s="8" customFormat="1" ht="13.8" x14ac:dyDescent="0.3">
      <c r="B19" s="136"/>
      <c r="C19" s="15" t="s">
        <v>12</v>
      </c>
      <c r="D19" s="16" t="s">
        <v>11</v>
      </c>
      <c r="E19" s="14">
        <v>1</v>
      </c>
      <c r="F19" s="17">
        <f>E19*F18</f>
        <v>470</v>
      </c>
      <c r="G19" s="18"/>
      <c r="H19" s="18"/>
      <c r="I19" s="18"/>
      <c r="J19" s="18">
        <f>I19*F19</f>
        <v>0</v>
      </c>
      <c r="K19" s="18"/>
      <c r="L19" s="18"/>
      <c r="M19" s="137">
        <f>L19+J19+H19</f>
        <v>0</v>
      </c>
    </row>
    <row r="20" spans="2:16" s="8" customFormat="1" ht="13.8" x14ac:dyDescent="0.3">
      <c r="B20" s="136"/>
      <c r="C20" s="15" t="s">
        <v>7</v>
      </c>
      <c r="D20" s="16"/>
      <c r="E20" s="14"/>
      <c r="F20" s="17"/>
      <c r="G20" s="18"/>
      <c r="H20" s="18"/>
      <c r="I20" s="18"/>
      <c r="J20" s="18"/>
      <c r="K20" s="18"/>
      <c r="L20" s="18"/>
      <c r="M20" s="137">
        <f>L20+J20+H20</f>
        <v>0</v>
      </c>
    </row>
    <row r="21" spans="2:16" s="8" customFormat="1" x14ac:dyDescent="0.3">
      <c r="B21" s="136"/>
      <c r="C21" s="15" t="s">
        <v>63</v>
      </c>
      <c r="D21" s="16" t="s">
        <v>11</v>
      </c>
      <c r="E21" s="14">
        <v>1.01</v>
      </c>
      <c r="F21" s="17">
        <f>E21*F18</f>
        <v>474.7</v>
      </c>
      <c r="G21" s="50"/>
      <c r="H21" s="18">
        <f>G21*F21</f>
        <v>0</v>
      </c>
      <c r="I21" s="18"/>
      <c r="J21" s="18"/>
      <c r="K21" s="18"/>
      <c r="L21" s="18"/>
      <c r="M21" s="137">
        <f>L21+J21+H21</f>
        <v>0</v>
      </c>
    </row>
    <row r="22" spans="2:16" s="8" customFormat="1" ht="28.8" x14ac:dyDescent="0.3">
      <c r="B22" s="134">
        <f>B18+1</f>
        <v>5</v>
      </c>
      <c r="C22" s="10" t="s">
        <v>53</v>
      </c>
      <c r="D22" s="10" t="s">
        <v>11</v>
      </c>
      <c r="E22" s="10"/>
      <c r="F22" s="40">
        <f>220</f>
        <v>220</v>
      </c>
      <c r="G22" s="11"/>
      <c r="H22" s="12"/>
      <c r="I22" s="13"/>
      <c r="J22" s="12"/>
      <c r="K22" s="13"/>
      <c r="L22" s="12"/>
      <c r="M22" s="135"/>
    </row>
    <row r="23" spans="2:16" s="8" customFormat="1" ht="13.8" x14ac:dyDescent="0.3">
      <c r="B23" s="136"/>
      <c r="C23" s="15" t="s">
        <v>12</v>
      </c>
      <c r="D23" s="16" t="s">
        <v>11</v>
      </c>
      <c r="E23" s="14">
        <v>1</v>
      </c>
      <c r="F23" s="17">
        <f>F22*E23</f>
        <v>220</v>
      </c>
      <c r="G23" s="18"/>
      <c r="H23" s="18"/>
      <c r="I23" s="18"/>
      <c r="J23" s="18">
        <f>I23*F23</f>
        <v>0</v>
      </c>
      <c r="K23" s="18"/>
      <c r="L23" s="18"/>
      <c r="M23" s="137">
        <f>L23+J23+H23</f>
        <v>0</v>
      </c>
    </row>
    <row r="24" spans="2:16" s="8" customFormat="1" ht="13.8" x14ac:dyDescent="0.3">
      <c r="B24" s="136"/>
      <c r="C24" s="15" t="s">
        <v>7</v>
      </c>
      <c r="D24" s="16"/>
      <c r="E24" s="14"/>
      <c r="F24" s="17"/>
      <c r="G24" s="18"/>
      <c r="H24" s="18"/>
      <c r="I24" s="18"/>
      <c r="J24" s="18"/>
      <c r="K24" s="18"/>
      <c r="L24" s="18"/>
      <c r="M24" s="137">
        <f>L24+J24+H24</f>
        <v>0</v>
      </c>
    </row>
    <row r="25" spans="2:16" s="8" customFormat="1" ht="13.8" x14ac:dyDescent="0.3">
      <c r="B25" s="136"/>
      <c r="C25" s="15" t="s">
        <v>84</v>
      </c>
      <c r="D25" s="16" t="s">
        <v>11</v>
      </c>
      <c r="E25" s="14">
        <v>1.01</v>
      </c>
      <c r="F25" s="17">
        <f>E25*F22</f>
        <v>222.2</v>
      </c>
      <c r="G25" s="50"/>
      <c r="H25" s="18">
        <f>G25*F25</f>
        <v>0</v>
      </c>
      <c r="I25" s="18"/>
      <c r="J25" s="18"/>
      <c r="K25" s="18"/>
      <c r="L25" s="18"/>
      <c r="M25" s="137">
        <f>L25+J25+H25</f>
        <v>0</v>
      </c>
    </row>
    <row r="26" spans="2:16" s="8" customFormat="1" x14ac:dyDescent="0.3">
      <c r="B26" s="136"/>
      <c r="C26" s="15" t="s">
        <v>62</v>
      </c>
      <c r="D26" s="16" t="s">
        <v>11</v>
      </c>
      <c r="E26" s="14">
        <v>1.01</v>
      </c>
      <c r="F26" s="17">
        <f>E26*F23</f>
        <v>222.2</v>
      </c>
      <c r="G26" s="50"/>
      <c r="H26" s="18">
        <f>G26*F26</f>
        <v>0</v>
      </c>
      <c r="I26" s="18"/>
      <c r="J26" s="18"/>
      <c r="K26" s="18"/>
      <c r="L26" s="18"/>
      <c r="M26" s="137">
        <f>L26+J26+H26</f>
        <v>0</v>
      </c>
    </row>
    <row r="27" spans="2:16" s="8" customFormat="1" ht="15" x14ac:dyDescent="0.3">
      <c r="B27" s="134">
        <f>B22+1</f>
        <v>6</v>
      </c>
      <c r="C27" s="10" t="s">
        <v>52</v>
      </c>
      <c r="D27" s="10" t="s">
        <v>61</v>
      </c>
      <c r="E27" s="10"/>
      <c r="F27" s="10">
        <f>16*0.6*0.7</f>
        <v>6.72</v>
      </c>
      <c r="G27" s="11"/>
      <c r="H27" s="12"/>
      <c r="I27" s="13"/>
      <c r="J27" s="12"/>
      <c r="K27" s="13"/>
      <c r="L27" s="12"/>
      <c r="M27" s="135"/>
    </row>
    <row r="28" spans="2:16" s="8" customFormat="1" ht="15" x14ac:dyDescent="0.3">
      <c r="B28" s="136"/>
      <c r="C28" s="15" t="s">
        <v>65</v>
      </c>
      <c r="D28" s="16" t="s">
        <v>59</v>
      </c>
      <c r="E28" s="14">
        <v>1</v>
      </c>
      <c r="F28" s="17">
        <f>E28*F27</f>
        <v>6.72</v>
      </c>
      <c r="G28" s="18"/>
      <c r="H28" s="18"/>
      <c r="I28" s="18"/>
      <c r="J28" s="18"/>
      <c r="K28" s="18"/>
      <c r="L28" s="18">
        <f>K28*F28</f>
        <v>0</v>
      </c>
      <c r="M28" s="137">
        <f>L28+J28+H28</f>
        <v>0</v>
      </c>
    </row>
    <row r="29" spans="2:16" s="8" customFormat="1" ht="32.4" customHeight="1" x14ac:dyDescent="0.3">
      <c r="B29" s="134">
        <f>B27+1</f>
        <v>7</v>
      </c>
      <c r="C29" s="10" t="s">
        <v>50</v>
      </c>
      <c r="D29" s="10" t="s">
        <v>61</v>
      </c>
      <c r="E29" s="10"/>
      <c r="F29" s="10">
        <f>16*0.5*0.7</f>
        <v>5.6</v>
      </c>
      <c r="G29" s="11"/>
      <c r="H29" s="12"/>
      <c r="I29" s="13"/>
      <c r="J29" s="12"/>
      <c r="K29" s="13"/>
      <c r="L29" s="12"/>
      <c r="M29" s="135"/>
    </row>
    <row r="30" spans="2:16" s="28" customFormat="1" ht="15" x14ac:dyDescent="0.3">
      <c r="B30" s="136"/>
      <c r="C30" s="15" t="s">
        <v>75</v>
      </c>
      <c r="D30" s="16" t="s">
        <v>59</v>
      </c>
      <c r="E30" s="14">
        <v>1</v>
      </c>
      <c r="F30" s="17">
        <f>F29*E30</f>
        <v>5.6</v>
      </c>
      <c r="G30" s="18"/>
      <c r="H30" s="18">
        <f>G30*F30</f>
        <v>0</v>
      </c>
      <c r="I30" s="18"/>
      <c r="J30" s="18">
        <f>I30*F30</f>
        <v>0</v>
      </c>
      <c r="K30" s="18"/>
      <c r="L30" s="18"/>
      <c r="M30" s="137">
        <f>L30+J30+H30</f>
        <v>0</v>
      </c>
    </row>
    <row r="31" spans="2:16" s="8" customFormat="1" x14ac:dyDescent="0.3">
      <c r="B31" s="134">
        <f>B29+1</f>
        <v>8</v>
      </c>
      <c r="C31" s="10" t="s">
        <v>49</v>
      </c>
      <c r="D31" s="10" t="s">
        <v>47</v>
      </c>
      <c r="E31" s="10"/>
      <c r="F31" s="10">
        <v>16</v>
      </c>
      <c r="G31" s="11"/>
      <c r="H31" s="12"/>
      <c r="I31" s="13"/>
      <c r="J31" s="12"/>
      <c r="K31" s="13"/>
      <c r="L31" s="12"/>
      <c r="M31" s="135"/>
    </row>
    <row r="32" spans="2:16" s="28" customFormat="1" ht="13.8" x14ac:dyDescent="0.3">
      <c r="B32" s="136"/>
      <c r="C32" s="15" t="s">
        <v>12</v>
      </c>
      <c r="D32" s="16" t="s">
        <v>47</v>
      </c>
      <c r="E32" s="14">
        <v>1</v>
      </c>
      <c r="F32" s="17">
        <f>E32*F31</f>
        <v>16</v>
      </c>
      <c r="G32" s="50"/>
      <c r="H32" s="50"/>
      <c r="I32" s="50"/>
      <c r="J32" s="50">
        <f>I32*F32</f>
        <v>0</v>
      </c>
      <c r="K32" s="50"/>
      <c r="L32" s="18"/>
      <c r="M32" s="137">
        <f>L32+J32+H32</f>
        <v>0</v>
      </c>
      <c r="N32" s="242" t="s">
        <v>198</v>
      </c>
      <c r="O32" s="243"/>
      <c r="P32" s="243"/>
    </row>
    <row r="33" spans="2:16" s="28" customFormat="1" ht="13.8" x14ac:dyDescent="0.3">
      <c r="B33" s="136"/>
      <c r="C33" s="15" t="s">
        <v>20</v>
      </c>
      <c r="D33" s="16" t="s">
        <v>5</v>
      </c>
      <c r="E33" s="14">
        <v>1</v>
      </c>
      <c r="F33" s="17">
        <f>E33*F31</f>
        <v>16</v>
      </c>
      <c r="G33" s="50"/>
      <c r="H33" s="50"/>
      <c r="I33" s="50"/>
      <c r="J33" s="50"/>
      <c r="K33" s="50"/>
      <c r="L33" s="18">
        <f>K33*F33</f>
        <v>0</v>
      </c>
      <c r="M33" s="137">
        <f>L33+J33+H33</f>
        <v>0</v>
      </c>
      <c r="N33" s="242"/>
      <c r="O33" s="243"/>
      <c r="P33" s="243"/>
    </row>
    <row r="34" spans="2:16" s="28" customFormat="1" ht="13.8" x14ac:dyDescent="0.3">
      <c r="B34" s="136"/>
      <c r="C34" s="15" t="s">
        <v>7</v>
      </c>
      <c r="D34" s="16"/>
      <c r="E34" s="14"/>
      <c r="F34" s="17"/>
      <c r="G34" s="50"/>
      <c r="H34" s="50"/>
      <c r="I34" s="50"/>
      <c r="J34" s="50"/>
      <c r="K34" s="50"/>
      <c r="L34" s="18"/>
      <c r="M34" s="137">
        <f>L34+J34+H34</f>
        <v>0</v>
      </c>
      <c r="N34" s="242"/>
      <c r="O34" s="243"/>
      <c r="P34" s="243"/>
    </row>
    <row r="35" spans="2:16" s="28" customFormat="1" ht="13.8" x14ac:dyDescent="0.3">
      <c r="B35" s="136"/>
      <c r="C35" s="15" t="s">
        <v>48</v>
      </c>
      <c r="D35" s="16" t="s">
        <v>47</v>
      </c>
      <c r="E35" s="14">
        <v>1</v>
      </c>
      <c r="F35" s="17">
        <f>E35*F31</f>
        <v>16</v>
      </c>
      <c r="G35" s="50"/>
      <c r="H35" s="50">
        <f>G35*F35</f>
        <v>0</v>
      </c>
      <c r="I35" s="50"/>
      <c r="J35" s="50"/>
      <c r="K35" s="50"/>
      <c r="L35" s="18"/>
      <c r="M35" s="137">
        <f>L35+J35+H35</f>
        <v>0</v>
      </c>
      <c r="N35" s="242"/>
      <c r="O35" s="243"/>
      <c r="P35" s="243"/>
    </row>
    <row r="36" spans="2:16" s="8" customFormat="1" x14ac:dyDescent="0.3">
      <c r="B36" s="134">
        <f>B31+1</f>
        <v>9</v>
      </c>
      <c r="C36" s="10" t="s">
        <v>46</v>
      </c>
      <c r="D36" s="10" t="s">
        <v>43</v>
      </c>
      <c r="E36" s="10"/>
      <c r="F36" s="10">
        <v>23</v>
      </c>
      <c r="G36" s="11"/>
      <c r="H36" s="12"/>
      <c r="I36" s="13"/>
      <c r="J36" s="12"/>
      <c r="K36" s="13"/>
      <c r="L36" s="12"/>
      <c r="M36" s="135"/>
      <c r="N36" s="242"/>
      <c r="O36" s="243"/>
      <c r="P36" s="243"/>
    </row>
    <row r="37" spans="2:16" s="28" customFormat="1" ht="13.8" x14ac:dyDescent="0.3">
      <c r="B37" s="136"/>
      <c r="C37" s="15" t="s">
        <v>12</v>
      </c>
      <c r="D37" s="16" t="s">
        <v>43</v>
      </c>
      <c r="E37" s="14">
        <v>1</v>
      </c>
      <c r="F37" s="17">
        <f>E37*F36</f>
        <v>23</v>
      </c>
      <c r="G37" s="50"/>
      <c r="H37" s="50"/>
      <c r="I37" s="50"/>
      <c r="J37" s="50">
        <f>I37*F37</f>
        <v>0</v>
      </c>
      <c r="K37" s="18"/>
      <c r="L37" s="18"/>
      <c r="M37" s="137">
        <f t="shared" ref="M37:M38" si="0">L37+J37+H37</f>
        <v>0</v>
      </c>
      <c r="N37" s="242"/>
      <c r="O37" s="243"/>
      <c r="P37" s="243"/>
    </row>
    <row r="38" spans="2:16" s="28" customFormat="1" ht="13.8" x14ac:dyDescent="0.3">
      <c r="B38" s="136"/>
      <c r="C38" s="15" t="s">
        <v>7</v>
      </c>
      <c r="D38" s="16"/>
      <c r="E38" s="14"/>
      <c r="F38" s="17"/>
      <c r="G38" s="50"/>
      <c r="H38" s="50"/>
      <c r="I38" s="50"/>
      <c r="J38" s="50"/>
      <c r="K38" s="18"/>
      <c r="L38" s="18"/>
      <c r="M38" s="137">
        <f t="shared" si="0"/>
        <v>0</v>
      </c>
      <c r="N38" s="242"/>
      <c r="O38" s="243"/>
      <c r="P38" s="243"/>
    </row>
    <row r="39" spans="2:16" s="28" customFormat="1" ht="13.8" x14ac:dyDescent="0.3">
      <c r="B39" s="136"/>
      <c r="C39" s="15" t="s">
        <v>45</v>
      </c>
      <c r="D39" s="16" t="s">
        <v>43</v>
      </c>
      <c r="E39" s="14">
        <v>1</v>
      </c>
      <c r="F39" s="17">
        <f>E39*F36</f>
        <v>23</v>
      </c>
      <c r="G39" s="50"/>
      <c r="H39" s="50">
        <f>G39*F39</f>
        <v>0</v>
      </c>
      <c r="I39" s="50"/>
      <c r="J39" s="50"/>
      <c r="K39" s="18"/>
      <c r="L39" s="18"/>
      <c r="M39" s="137">
        <f>L39+J39+H39</f>
        <v>0</v>
      </c>
      <c r="N39" s="242"/>
      <c r="O39" s="243"/>
      <c r="P39" s="243"/>
    </row>
    <row r="40" spans="2:16" s="28" customFormat="1" ht="13.8" x14ac:dyDescent="0.3">
      <c r="B40" s="136"/>
      <c r="C40" s="15" t="s">
        <v>44</v>
      </c>
      <c r="D40" s="16" t="s">
        <v>43</v>
      </c>
      <c r="E40" s="14"/>
      <c r="F40" s="17">
        <v>31</v>
      </c>
      <c r="G40" s="50"/>
      <c r="H40" s="50">
        <f>G40*F40</f>
        <v>0</v>
      </c>
      <c r="I40" s="50"/>
      <c r="J40" s="50"/>
      <c r="K40" s="18"/>
      <c r="L40" s="18"/>
      <c r="M40" s="137">
        <f>L40+J40+H40</f>
        <v>0</v>
      </c>
      <c r="N40" s="242"/>
      <c r="O40" s="243"/>
      <c r="P40" s="243"/>
    </row>
    <row r="41" spans="2:16" s="28" customFormat="1" ht="13.8" x14ac:dyDescent="0.3">
      <c r="B41" s="136"/>
      <c r="C41" s="15" t="s">
        <v>8</v>
      </c>
      <c r="D41" s="16" t="s">
        <v>5</v>
      </c>
      <c r="E41" s="14">
        <v>0.05</v>
      </c>
      <c r="F41" s="17">
        <f>F36*E41</f>
        <v>1.1500000000000001</v>
      </c>
      <c r="G41" s="18"/>
      <c r="H41" s="18">
        <f>G41*F41</f>
        <v>0</v>
      </c>
      <c r="I41" s="18"/>
      <c r="J41" s="18"/>
      <c r="K41" s="18"/>
      <c r="L41" s="18"/>
      <c r="M41" s="137">
        <f>L41+J41+H41</f>
        <v>0</v>
      </c>
      <c r="N41" s="242"/>
      <c r="O41" s="243"/>
      <c r="P41" s="243"/>
    </row>
    <row r="42" spans="2:16" s="28" customFormat="1" x14ac:dyDescent="0.3">
      <c r="B42" s="134">
        <f>B36+1</f>
        <v>10</v>
      </c>
      <c r="C42" s="10" t="s">
        <v>115</v>
      </c>
      <c r="D42" s="10" t="s">
        <v>11</v>
      </c>
      <c r="E42" s="10"/>
      <c r="F42" s="10">
        <f>F31*3</f>
        <v>48</v>
      </c>
      <c r="G42" s="11"/>
      <c r="H42" s="12"/>
      <c r="I42" s="13"/>
      <c r="J42" s="12"/>
      <c r="K42" s="13"/>
      <c r="L42" s="12"/>
      <c r="M42" s="135"/>
      <c r="N42" s="242"/>
      <c r="O42" s="243"/>
      <c r="P42" s="243"/>
    </row>
    <row r="43" spans="2:16" s="28" customFormat="1" ht="13.8" x14ac:dyDescent="0.3">
      <c r="B43" s="136"/>
      <c r="C43" s="15" t="s">
        <v>12</v>
      </c>
      <c r="D43" s="16" t="s">
        <v>11</v>
      </c>
      <c r="E43" s="14">
        <v>1</v>
      </c>
      <c r="F43" s="17">
        <f>E43*F42</f>
        <v>48</v>
      </c>
      <c r="G43" s="18"/>
      <c r="H43" s="18"/>
      <c r="I43" s="18"/>
      <c r="J43" s="18">
        <f>I43*F43</f>
        <v>0</v>
      </c>
      <c r="K43" s="18"/>
      <c r="L43" s="18"/>
      <c r="M43" s="137">
        <f>L43+J43+H43</f>
        <v>0</v>
      </c>
    </row>
    <row r="44" spans="2:16" s="28" customFormat="1" ht="13.8" x14ac:dyDescent="0.3">
      <c r="B44" s="136"/>
      <c r="C44" s="15" t="s">
        <v>7</v>
      </c>
      <c r="D44" s="16"/>
      <c r="E44" s="14"/>
      <c r="F44" s="17"/>
      <c r="G44" s="18"/>
      <c r="H44" s="18"/>
      <c r="I44" s="18"/>
      <c r="J44" s="18"/>
      <c r="K44" s="18"/>
      <c r="L44" s="18"/>
      <c r="M44" s="137">
        <f t="shared" ref="M44:M51" si="1">L44+J44+H44</f>
        <v>0</v>
      </c>
    </row>
    <row r="45" spans="2:16" s="28" customFormat="1" ht="13.8" x14ac:dyDescent="0.3">
      <c r="B45" s="136"/>
      <c r="C45" s="15" t="s">
        <v>116</v>
      </c>
      <c r="D45" s="16" t="s">
        <v>11</v>
      </c>
      <c r="E45" s="14">
        <v>1.01</v>
      </c>
      <c r="F45" s="17">
        <f>E45*F42</f>
        <v>48.480000000000004</v>
      </c>
      <c r="G45" s="18"/>
      <c r="H45" s="18">
        <f>G45*F45</f>
        <v>0</v>
      </c>
      <c r="I45" s="18"/>
      <c r="J45" s="18"/>
      <c r="K45" s="18"/>
      <c r="L45" s="18"/>
      <c r="M45" s="137">
        <f>L45+J45+H45</f>
        <v>0</v>
      </c>
    </row>
    <row r="46" spans="2:16" s="28" customFormat="1" ht="13.8" x14ac:dyDescent="0.3">
      <c r="B46" s="136"/>
      <c r="C46" s="15" t="s">
        <v>8</v>
      </c>
      <c r="D46" s="16" t="s">
        <v>5</v>
      </c>
      <c r="E46" s="14">
        <v>0.04</v>
      </c>
      <c r="F46" s="17">
        <f>E46*F42</f>
        <v>1.92</v>
      </c>
      <c r="G46" s="18"/>
      <c r="H46" s="18">
        <f>G46*F46</f>
        <v>0</v>
      </c>
      <c r="I46" s="18"/>
      <c r="J46" s="18"/>
      <c r="K46" s="18"/>
      <c r="L46" s="18"/>
      <c r="M46" s="137">
        <f>L46+J46+H46</f>
        <v>0</v>
      </c>
    </row>
    <row r="47" spans="2:16" s="28" customFormat="1" x14ac:dyDescent="0.3">
      <c r="B47" s="134">
        <f>B42+1</f>
        <v>11</v>
      </c>
      <c r="C47" s="10" t="s">
        <v>117</v>
      </c>
      <c r="D47" s="10" t="s">
        <v>43</v>
      </c>
      <c r="E47" s="10"/>
      <c r="F47" s="10">
        <f>F42</f>
        <v>48</v>
      </c>
      <c r="G47" s="11"/>
      <c r="H47" s="12"/>
      <c r="I47" s="13"/>
      <c r="J47" s="12"/>
      <c r="K47" s="13"/>
      <c r="L47" s="12"/>
      <c r="M47" s="135"/>
    </row>
    <row r="48" spans="2:16" s="28" customFormat="1" ht="13.8" x14ac:dyDescent="0.3">
      <c r="B48" s="136"/>
      <c r="C48" s="15" t="s">
        <v>12</v>
      </c>
      <c r="D48" s="16" t="s">
        <v>11</v>
      </c>
      <c r="E48" s="14">
        <v>1</v>
      </c>
      <c r="F48" s="17">
        <f>E48*F47</f>
        <v>48</v>
      </c>
      <c r="G48" s="18"/>
      <c r="H48" s="18"/>
      <c r="I48" s="18"/>
      <c r="J48" s="18">
        <f>I48*F48</f>
        <v>0</v>
      </c>
      <c r="K48" s="18"/>
      <c r="L48" s="18"/>
      <c r="M48" s="137">
        <f t="shared" si="1"/>
        <v>0</v>
      </c>
    </row>
    <row r="49" spans="1:13" s="28" customFormat="1" ht="13.8" x14ac:dyDescent="0.3">
      <c r="B49" s="136"/>
      <c r="C49" s="15" t="s">
        <v>7</v>
      </c>
      <c r="D49" s="16"/>
      <c r="E49" s="14"/>
      <c r="F49" s="17"/>
      <c r="G49" s="18"/>
      <c r="H49" s="18"/>
      <c r="I49" s="18"/>
      <c r="J49" s="18"/>
      <c r="K49" s="18"/>
      <c r="L49" s="18"/>
      <c r="M49" s="137">
        <f t="shared" si="1"/>
        <v>0</v>
      </c>
    </row>
    <row r="50" spans="1:13" s="28" customFormat="1" ht="13.8" x14ac:dyDescent="0.3">
      <c r="B50" s="136"/>
      <c r="C50" s="15" t="s">
        <v>118</v>
      </c>
      <c r="D50" s="16" t="s">
        <v>43</v>
      </c>
      <c r="E50" s="14">
        <v>1</v>
      </c>
      <c r="F50" s="17">
        <f>E50*F47</f>
        <v>48</v>
      </c>
      <c r="G50" s="18"/>
      <c r="H50" s="18">
        <f>G50*F50</f>
        <v>0</v>
      </c>
      <c r="I50" s="18"/>
      <c r="J50" s="18"/>
      <c r="K50" s="18"/>
      <c r="L50" s="18"/>
      <c r="M50" s="137">
        <f t="shared" si="1"/>
        <v>0</v>
      </c>
    </row>
    <row r="51" spans="1:13" s="28" customFormat="1" ht="13.8" x14ac:dyDescent="0.3">
      <c r="B51" s="136"/>
      <c r="C51" s="15" t="s">
        <v>8</v>
      </c>
      <c r="D51" s="16" t="s">
        <v>5</v>
      </c>
      <c r="E51" s="14">
        <v>0.65</v>
      </c>
      <c r="F51" s="17">
        <f>E51*F47</f>
        <v>31.200000000000003</v>
      </c>
      <c r="G51" s="18"/>
      <c r="H51" s="18">
        <f>G51*F51</f>
        <v>0</v>
      </c>
      <c r="I51" s="18"/>
      <c r="J51" s="18"/>
      <c r="K51" s="18"/>
      <c r="L51" s="18"/>
      <c r="M51" s="137">
        <f t="shared" si="1"/>
        <v>0</v>
      </c>
    </row>
    <row r="52" spans="1:13" s="8" customFormat="1" ht="15" x14ac:dyDescent="0.3">
      <c r="B52" s="134">
        <f>B47+1</f>
        <v>12</v>
      </c>
      <c r="C52" s="10" t="s">
        <v>114</v>
      </c>
      <c r="D52" s="10" t="s">
        <v>61</v>
      </c>
      <c r="E52" s="10"/>
      <c r="F52" s="10">
        <f>F27</f>
        <v>6.72</v>
      </c>
      <c r="G52" s="11"/>
      <c r="H52" s="12"/>
      <c r="I52" s="11"/>
      <c r="J52" s="12"/>
      <c r="K52" s="11"/>
      <c r="L52" s="12">
        <f>K52*F52</f>
        <v>0</v>
      </c>
      <c r="M52" s="148">
        <f>L52+J52+H52</f>
        <v>0</v>
      </c>
    </row>
    <row r="53" spans="1:13" s="19" customFormat="1" x14ac:dyDescent="0.3">
      <c r="B53" s="134"/>
      <c r="C53" s="10"/>
      <c r="D53" s="10"/>
      <c r="E53" s="10"/>
      <c r="F53" s="38"/>
      <c r="G53" s="11"/>
      <c r="H53" s="12"/>
      <c r="I53" s="13"/>
      <c r="J53" s="12"/>
      <c r="K53" s="13"/>
      <c r="L53" s="12"/>
      <c r="M53" s="135"/>
    </row>
    <row r="54" spans="1:13" s="23" customFormat="1" x14ac:dyDescent="0.3">
      <c r="B54" s="167"/>
      <c r="C54" s="30" t="s">
        <v>2</v>
      </c>
      <c r="D54" s="29"/>
      <c r="E54" s="31"/>
      <c r="F54" s="29"/>
      <c r="G54" s="31"/>
      <c r="H54" s="31">
        <f>SUM(H5:H53)</f>
        <v>0</v>
      </c>
      <c r="I54" s="31"/>
      <c r="J54" s="31">
        <f>SUM(J5:J53)</f>
        <v>0</v>
      </c>
      <c r="K54" s="31"/>
      <c r="L54" s="31">
        <f>SUM(L5:L53)</f>
        <v>0</v>
      </c>
      <c r="M54" s="168">
        <f>SUM(M5:M53)</f>
        <v>0</v>
      </c>
    </row>
    <row r="55" spans="1:13" s="33" customFormat="1" x14ac:dyDescent="0.3">
      <c r="A55" s="32"/>
      <c r="B55" s="136"/>
      <c r="C55" s="90" t="s">
        <v>148</v>
      </c>
      <c r="D55" s="91">
        <v>0</v>
      </c>
      <c r="E55" s="14"/>
      <c r="F55" s="14"/>
      <c r="G55" s="14"/>
      <c r="H55" s="14"/>
      <c r="I55" s="14"/>
      <c r="J55" s="14"/>
      <c r="K55" s="14"/>
      <c r="L55" s="14"/>
      <c r="M55" s="140">
        <f>H54*D55</f>
        <v>0</v>
      </c>
    </row>
    <row r="56" spans="1:13" s="33" customFormat="1" x14ac:dyDescent="0.3">
      <c r="A56" s="32"/>
      <c r="B56" s="136"/>
      <c r="C56" s="93" t="s">
        <v>2</v>
      </c>
      <c r="D56" s="94"/>
      <c r="E56" s="95"/>
      <c r="F56" s="95"/>
      <c r="G56" s="95"/>
      <c r="H56" s="95"/>
      <c r="I56" s="95"/>
      <c r="J56" s="95"/>
      <c r="K56" s="95"/>
      <c r="L56" s="95"/>
      <c r="M56" s="141">
        <f>M55+M54</f>
        <v>0</v>
      </c>
    </row>
    <row r="57" spans="1:13" s="33" customFormat="1" x14ac:dyDescent="0.3">
      <c r="A57" s="32"/>
      <c r="B57" s="136"/>
      <c r="C57" s="90" t="s">
        <v>4</v>
      </c>
      <c r="D57" s="91">
        <v>0</v>
      </c>
      <c r="E57" s="14"/>
      <c r="F57" s="14"/>
      <c r="G57" s="14"/>
      <c r="H57" s="14"/>
      <c r="I57" s="14"/>
      <c r="J57" s="14"/>
      <c r="K57" s="14"/>
      <c r="L57" s="14"/>
      <c r="M57" s="140">
        <f>M56*D57</f>
        <v>0</v>
      </c>
    </row>
    <row r="58" spans="1:13" s="33" customFormat="1" x14ac:dyDescent="0.3">
      <c r="A58" s="32"/>
      <c r="B58" s="136"/>
      <c r="C58" s="93" t="s">
        <v>2</v>
      </c>
      <c r="D58" s="94"/>
      <c r="E58" s="95"/>
      <c r="F58" s="95"/>
      <c r="G58" s="95"/>
      <c r="H58" s="95"/>
      <c r="I58" s="95"/>
      <c r="J58" s="95"/>
      <c r="K58" s="95"/>
      <c r="L58" s="95"/>
      <c r="M58" s="141">
        <f>M56+M57</f>
        <v>0</v>
      </c>
    </row>
    <row r="59" spans="1:13" s="33" customFormat="1" x14ac:dyDescent="0.3">
      <c r="A59" s="32"/>
      <c r="B59" s="136"/>
      <c r="C59" s="90" t="s">
        <v>149</v>
      </c>
      <c r="D59" s="91">
        <v>0</v>
      </c>
      <c r="E59" s="14"/>
      <c r="F59" s="14"/>
      <c r="G59" s="14"/>
      <c r="H59" s="14"/>
      <c r="I59" s="14"/>
      <c r="J59" s="14"/>
      <c r="K59" s="14"/>
      <c r="L59" s="14"/>
      <c r="M59" s="140">
        <f>M58*D59</f>
        <v>0</v>
      </c>
    </row>
    <row r="60" spans="1:13" s="33" customFormat="1" x14ac:dyDescent="0.3">
      <c r="A60" s="32"/>
      <c r="B60" s="136"/>
      <c r="C60" s="93" t="s">
        <v>2</v>
      </c>
      <c r="D60" s="94"/>
      <c r="E60" s="95"/>
      <c r="F60" s="95"/>
      <c r="G60" s="95"/>
      <c r="H60" s="95"/>
      <c r="I60" s="95"/>
      <c r="J60" s="95"/>
      <c r="K60" s="95"/>
      <c r="L60" s="95"/>
      <c r="M60" s="141">
        <f>M58+M59</f>
        <v>0</v>
      </c>
    </row>
    <row r="61" spans="1:13" s="33" customFormat="1" x14ac:dyDescent="0.3">
      <c r="A61" s="32"/>
      <c r="B61" s="136"/>
      <c r="C61" s="90" t="s">
        <v>150</v>
      </c>
      <c r="D61" s="91">
        <v>0</v>
      </c>
      <c r="E61" s="14"/>
      <c r="F61" s="14"/>
      <c r="G61" s="14"/>
      <c r="H61" s="14"/>
      <c r="I61" s="14"/>
      <c r="J61" s="14"/>
      <c r="K61" s="14"/>
      <c r="L61" s="14"/>
      <c r="M61" s="140">
        <f>M60*D61</f>
        <v>0</v>
      </c>
    </row>
    <row r="62" spans="1:13" s="33" customFormat="1" x14ac:dyDescent="0.3">
      <c r="A62" s="32"/>
      <c r="B62" s="136"/>
      <c r="C62" s="93" t="s">
        <v>2</v>
      </c>
      <c r="D62" s="94"/>
      <c r="E62" s="95"/>
      <c r="F62" s="95"/>
      <c r="G62" s="95"/>
      <c r="H62" s="95"/>
      <c r="I62" s="95"/>
      <c r="J62" s="95"/>
      <c r="K62" s="95"/>
      <c r="L62" s="95"/>
      <c r="M62" s="141">
        <f>M60+M61</f>
        <v>0</v>
      </c>
    </row>
    <row r="63" spans="1:13" s="33" customFormat="1" x14ac:dyDescent="0.3">
      <c r="A63" s="32"/>
      <c r="B63" s="136"/>
      <c r="C63" s="90" t="s">
        <v>151</v>
      </c>
      <c r="D63" s="91">
        <v>0</v>
      </c>
      <c r="E63" s="14"/>
      <c r="F63" s="14"/>
      <c r="G63" s="14"/>
      <c r="H63" s="14"/>
      <c r="I63" s="14"/>
      <c r="J63" s="14"/>
      <c r="K63" s="14"/>
      <c r="L63" s="14"/>
      <c r="M63" s="140">
        <f>M62*D63</f>
        <v>0</v>
      </c>
    </row>
    <row r="64" spans="1:13" s="33" customFormat="1" ht="15" thickBot="1" x14ac:dyDescent="0.35">
      <c r="A64" s="32"/>
      <c r="B64" s="169"/>
      <c r="C64" s="170" t="s">
        <v>2</v>
      </c>
      <c r="D64" s="171"/>
      <c r="E64" s="170"/>
      <c r="F64" s="171"/>
      <c r="G64" s="171"/>
      <c r="H64" s="172"/>
      <c r="I64" s="173"/>
      <c r="J64" s="173"/>
      <c r="K64" s="173"/>
      <c r="L64" s="173"/>
      <c r="M64" s="174">
        <f>M63+M62</f>
        <v>0</v>
      </c>
    </row>
    <row r="65" spans="13:13" x14ac:dyDescent="0.3">
      <c r="M65" s="37"/>
    </row>
  </sheetData>
  <mergeCells count="11">
    <mergeCell ref="N32:P42"/>
    <mergeCell ref="B2:B3"/>
    <mergeCell ref="C2:C3"/>
    <mergeCell ref="D2:D3"/>
    <mergeCell ref="E2:E3"/>
    <mergeCell ref="F2:F3"/>
    <mergeCell ref="L1:M1"/>
    <mergeCell ref="G2:H2"/>
    <mergeCell ref="I2:J2"/>
    <mergeCell ref="K2:L2"/>
    <mergeCell ref="M2:M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7"/>
  <sheetViews>
    <sheetView showGridLines="0" zoomScaleNormal="100" workbookViewId="0">
      <selection activeCell="O8" sqref="O8"/>
    </sheetView>
  </sheetViews>
  <sheetFormatPr defaultColWidth="8.88671875" defaultRowHeight="14.4" x14ac:dyDescent="0.3"/>
  <cols>
    <col min="1" max="1" width="6.33203125" style="32" customWidth="1"/>
    <col min="2" max="2" width="5" style="23" customWidth="1"/>
    <col min="3" max="3" width="40.88671875" style="33" customWidth="1"/>
    <col min="4" max="4" width="7.44140625" style="34" customWidth="1"/>
    <col min="5" max="5" width="8.77734375" style="35" customWidth="1"/>
    <col min="6" max="6" width="9.88671875" style="35" customWidth="1"/>
    <col min="7" max="7" width="12" style="35" customWidth="1"/>
    <col min="8" max="8" width="11.44140625" style="36" customWidth="1"/>
    <col min="9" max="9" width="13.33203125" style="36" customWidth="1"/>
    <col min="10" max="10" width="12.44140625" style="36" customWidth="1"/>
    <col min="11" max="11" width="14.21875" style="36" customWidth="1"/>
    <col min="12" max="12" width="12.6640625" style="36" customWidth="1"/>
    <col min="13" max="13" width="12.44140625" style="36" customWidth="1"/>
    <col min="14" max="14" width="15" style="36" bestFit="1" customWidth="1"/>
    <col min="15" max="16384" width="8.88671875" style="32"/>
  </cols>
  <sheetData>
    <row r="1" spans="2:14" s="2" customFormat="1" ht="7.2" customHeight="1" thickBot="1" x14ac:dyDescent="0.35">
      <c r="B1" s="3"/>
      <c r="C1" s="4"/>
      <c r="D1" s="3"/>
      <c r="E1" s="27"/>
      <c r="F1" s="27"/>
      <c r="G1" s="27"/>
      <c r="H1" s="27"/>
      <c r="I1" s="27"/>
      <c r="J1" s="27"/>
      <c r="K1" s="27"/>
      <c r="L1" s="27"/>
      <c r="M1" s="241"/>
      <c r="N1" s="241"/>
    </row>
    <row r="2" spans="2:14" s="5" customFormat="1" x14ac:dyDescent="0.3">
      <c r="B2" s="233" t="s">
        <v>42</v>
      </c>
      <c r="C2" s="235" t="s">
        <v>41</v>
      </c>
      <c r="D2" s="235" t="s">
        <v>206</v>
      </c>
      <c r="E2" s="235" t="s">
        <v>200</v>
      </c>
      <c r="F2" s="235" t="s">
        <v>192</v>
      </c>
      <c r="G2" s="235" t="s">
        <v>193</v>
      </c>
      <c r="H2" s="238" t="s">
        <v>38</v>
      </c>
      <c r="I2" s="238"/>
      <c r="J2" s="238" t="s">
        <v>37</v>
      </c>
      <c r="K2" s="238"/>
      <c r="L2" s="238" t="s">
        <v>36</v>
      </c>
      <c r="M2" s="238"/>
      <c r="N2" s="239" t="s">
        <v>35</v>
      </c>
    </row>
    <row r="3" spans="2:14" s="5" customFormat="1" ht="28.8" customHeight="1" x14ac:dyDescent="0.3">
      <c r="B3" s="234"/>
      <c r="C3" s="236"/>
      <c r="D3" s="236"/>
      <c r="E3" s="237"/>
      <c r="F3" s="244"/>
      <c r="G3" s="244"/>
      <c r="H3" s="6" t="s">
        <v>34</v>
      </c>
      <c r="I3" s="6" t="s">
        <v>2</v>
      </c>
      <c r="J3" s="6" t="s">
        <v>34</v>
      </c>
      <c r="K3" s="6" t="s">
        <v>2</v>
      </c>
      <c r="L3" s="6" t="s">
        <v>34</v>
      </c>
      <c r="M3" s="6" t="s">
        <v>2</v>
      </c>
      <c r="N3" s="240"/>
    </row>
    <row r="4" spans="2:14" s="8" customFormat="1" ht="13.8" x14ac:dyDescent="0.3">
      <c r="B4" s="136">
        <v>1</v>
      </c>
      <c r="C4" s="203" t="s">
        <v>111</v>
      </c>
      <c r="D4" s="16" t="s">
        <v>43</v>
      </c>
      <c r="E4" s="17">
        <v>9</v>
      </c>
      <c r="F4" s="16" t="s">
        <v>201</v>
      </c>
      <c r="G4" s="14" t="s">
        <v>202</v>
      </c>
      <c r="H4" s="18"/>
      <c r="I4" s="18">
        <f t="shared" ref="I4:I15" si="0">H4*E4</f>
        <v>0</v>
      </c>
      <c r="J4" s="18"/>
      <c r="K4" s="18">
        <f t="shared" ref="K4:K15" si="1">J4*E4</f>
        <v>0</v>
      </c>
      <c r="L4" s="18"/>
      <c r="M4" s="18">
        <f>L4*E4</f>
        <v>0</v>
      </c>
      <c r="N4" s="137">
        <f t="shared" ref="N4:N15" si="2">M4+K4+I4</f>
        <v>0</v>
      </c>
    </row>
    <row r="5" spans="2:14" s="8" customFormat="1" ht="13.8" x14ac:dyDescent="0.3">
      <c r="B5" s="136">
        <v>2</v>
      </c>
      <c r="C5" s="203" t="s">
        <v>92</v>
      </c>
      <c r="D5" s="16" t="s">
        <v>43</v>
      </c>
      <c r="E5" s="17">
        <v>12</v>
      </c>
      <c r="F5" s="16" t="s">
        <v>201</v>
      </c>
      <c r="G5" s="14" t="s">
        <v>202</v>
      </c>
      <c r="H5" s="18"/>
      <c r="I5" s="18">
        <f t="shared" si="0"/>
        <v>0</v>
      </c>
      <c r="J5" s="18"/>
      <c r="K5" s="18">
        <f t="shared" si="1"/>
        <v>0</v>
      </c>
      <c r="L5" s="18"/>
      <c r="M5" s="18"/>
      <c r="N5" s="137">
        <f t="shared" si="2"/>
        <v>0</v>
      </c>
    </row>
    <row r="6" spans="2:14" s="8" customFormat="1" ht="13.8" x14ac:dyDescent="0.3">
      <c r="B6" s="136">
        <v>3</v>
      </c>
      <c r="C6" s="203" t="s">
        <v>91</v>
      </c>
      <c r="D6" s="16" t="s">
        <v>43</v>
      </c>
      <c r="E6" s="17">
        <v>4</v>
      </c>
      <c r="F6" s="16" t="s">
        <v>203</v>
      </c>
      <c r="G6" s="14" t="s">
        <v>204</v>
      </c>
      <c r="H6" s="18"/>
      <c r="I6" s="18">
        <f t="shared" si="0"/>
        <v>0</v>
      </c>
      <c r="J6" s="18"/>
      <c r="K6" s="18">
        <f t="shared" si="1"/>
        <v>0</v>
      </c>
      <c r="L6" s="18"/>
      <c r="M6" s="18">
        <f>L6*E6</f>
        <v>0</v>
      </c>
      <c r="N6" s="137">
        <f t="shared" si="2"/>
        <v>0</v>
      </c>
    </row>
    <row r="7" spans="2:14" s="8" customFormat="1" ht="27.6" x14ac:dyDescent="0.3">
      <c r="B7" s="136">
        <v>4</v>
      </c>
      <c r="C7" s="203" t="s">
        <v>90</v>
      </c>
      <c r="D7" s="16" t="s">
        <v>43</v>
      </c>
      <c r="E7" s="17">
        <v>4</v>
      </c>
      <c r="F7" s="16" t="s">
        <v>205</v>
      </c>
      <c r="G7" s="14" t="s">
        <v>202</v>
      </c>
      <c r="H7" s="18"/>
      <c r="I7" s="18">
        <f t="shared" si="0"/>
        <v>0</v>
      </c>
      <c r="J7" s="18"/>
      <c r="K7" s="18">
        <f t="shared" si="1"/>
        <v>0</v>
      </c>
      <c r="L7" s="18"/>
      <c r="M7" s="18"/>
      <c r="N7" s="137">
        <f t="shared" si="2"/>
        <v>0</v>
      </c>
    </row>
    <row r="8" spans="2:14" s="8" customFormat="1" ht="13.8" x14ac:dyDescent="0.3">
      <c r="B8" s="136">
        <v>5</v>
      </c>
      <c r="C8" s="203" t="s">
        <v>89</v>
      </c>
      <c r="D8" s="16" t="s">
        <v>43</v>
      </c>
      <c r="E8" s="17">
        <v>7</v>
      </c>
      <c r="F8" s="16" t="s">
        <v>205</v>
      </c>
      <c r="G8" s="14" t="s">
        <v>202</v>
      </c>
      <c r="H8" s="18"/>
      <c r="I8" s="18">
        <f t="shared" si="0"/>
        <v>0</v>
      </c>
      <c r="J8" s="18"/>
      <c r="K8" s="18">
        <f t="shared" si="1"/>
        <v>0</v>
      </c>
      <c r="L8" s="18"/>
      <c r="M8" s="18"/>
      <c r="N8" s="137">
        <f t="shared" si="2"/>
        <v>0</v>
      </c>
    </row>
    <row r="9" spans="2:14" s="8" customFormat="1" ht="13.8" x14ac:dyDescent="0.3">
      <c r="B9" s="136">
        <v>6</v>
      </c>
      <c r="C9" s="203" t="s">
        <v>88</v>
      </c>
      <c r="D9" s="16" t="s">
        <v>43</v>
      </c>
      <c r="E9" s="17">
        <v>2</v>
      </c>
      <c r="F9" s="16" t="s">
        <v>201</v>
      </c>
      <c r="G9" s="14" t="s">
        <v>202</v>
      </c>
      <c r="H9" s="18"/>
      <c r="I9" s="18">
        <f t="shared" si="0"/>
        <v>0</v>
      </c>
      <c r="J9" s="18"/>
      <c r="K9" s="18">
        <f t="shared" si="1"/>
        <v>0</v>
      </c>
      <c r="L9" s="18"/>
      <c r="M9" s="18"/>
      <c r="N9" s="137">
        <f t="shared" si="2"/>
        <v>0</v>
      </c>
    </row>
    <row r="10" spans="2:14" s="8" customFormat="1" ht="13.8" x14ac:dyDescent="0.3">
      <c r="B10" s="136">
        <v>7</v>
      </c>
      <c r="C10" s="203" t="s">
        <v>199</v>
      </c>
      <c r="D10" s="16" t="s">
        <v>43</v>
      </c>
      <c r="E10" s="17">
        <f>SUM(E4:E9)</f>
        <v>38</v>
      </c>
      <c r="F10" s="17"/>
      <c r="G10" s="17"/>
      <c r="H10" s="18"/>
      <c r="I10" s="18"/>
      <c r="J10" s="18"/>
      <c r="K10" s="18"/>
      <c r="L10" s="18"/>
      <c r="M10" s="18"/>
      <c r="N10" s="137"/>
    </row>
    <row r="11" spans="2:14" s="8" customFormat="1" ht="13.8" x14ac:dyDescent="0.3">
      <c r="B11" s="136">
        <v>8</v>
      </c>
      <c r="C11" s="203" t="s">
        <v>195</v>
      </c>
      <c r="D11" s="16" t="s">
        <v>60</v>
      </c>
      <c r="E11" s="17">
        <v>1383</v>
      </c>
      <c r="F11" s="17"/>
      <c r="G11" s="17"/>
      <c r="H11" s="18"/>
      <c r="I11" s="18">
        <f t="shared" si="0"/>
        <v>0</v>
      </c>
      <c r="J11" s="50"/>
      <c r="K11" s="18">
        <f t="shared" si="1"/>
        <v>0</v>
      </c>
      <c r="L11" s="18"/>
      <c r="M11" s="18"/>
      <c r="N11" s="137">
        <f t="shared" si="2"/>
        <v>0</v>
      </c>
    </row>
    <row r="12" spans="2:14" s="8" customFormat="1" ht="27.6" x14ac:dyDescent="0.3">
      <c r="B12" s="136">
        <v>9</v>
      </c>
      <c r="C12" s="203" t="s">
        <v>196</v>
      </c>
      <c r="D12" s="16" t="s">
        <v>60</v>
      </c>
      <c r="E12" s="17">
        <f>E11</f>
        <v>1383</v>
      </c>
      <c r="F12" s="17"/>
      <c r="G12" s="17"/>
      <c r="H12" s="18"/>
      <c r="I12" s="18">
        <f t="shared" si="0"/>
        <v>0</v>
      </c>
      <c r="J12" s="18"/>
      <c r="K12" s="18">
        <f t="shared" si="1"/>
        <v>0</v>
      </c>
      <c r="L12" s="18"/>
      <c r="M12" s="18">
        <f>L12*E12</f>
        <v>0</v>
      </c>
      <c r="N12" s="137">
        <f t="shared" si="2"/>
        <v>0</v>
      </c>
    </row>
    <row r="13" spans="2:14" s="8" customFormat="1" ht="13.8" x14ac:dyDescent="0.3">
      <c r="B13" s="136">
        <v>10</v>
      </c>
      <c r="C13" s="203" t="s">
        <v>139</v>
      </c>
      <c r="D13" s="16" t="s">
        <v>60</v>
      </c>
      <c r="E13" s="17">
        <f>E12</f>
        <v>1383</v>
      </c>
      <c r="F13" s="17"/>
      <c r="G13" s="17"/>
      <c r="H13" s="18"/>
      <c r="I13" s="18">
        <f t="shared" si="0"/>
        <v>0</v>
      </c>
      <c r="J13" s="18"/>
      <c r="K13" s="18">
        <f t="shared" si="1"/>
        <v>0</v>
      </c>
      <c r="L13" s="18"/>
      <c r="M13" s="18">
        <f>L13*E13</f>
        <v>0</v>
      </c>
      <c r="N13" s="137">
        <f t="shared" si="2"/>
        <v>0</v>
      </c>
    </row>
    <row r="14" spans="2:14" s="8" customFormat="1" ht="16.2" x14ac:dyDescent="0.3">
      <c r="B14" s="136">
        <v>11</v>
      </c>
      <c r="C14" s="203" t="s">
        <v>158</v>
      </c>
      <c r="D14" s="16" t="s">
        <v>76</v>
      </c>
      <c r="E14" s="17">
        <v>276.60000000000002</v>
      </c>
      <c r="F14" s="17"/>
      <c r="G14" s="17"/>
      <c r="H14" s="50"/>
      <c r="I14" s="18">
        <f t="shared" si="0"/>
        <v>0</v>
      </c>
      <c r="J14" s="18"/>
      <c r="K14" s="18">
        <f t="shared" si="1"/>
        <v>0</v>
      </c>
      <c r="L14" s="18"/>
      <c r="M14" s="18">
        <f>L14*E14</f>
        <v>0</v>
      </c>
      <c r="N14" s="137">
        <f t="shared" si="2"/>
        <v>0</v>
      </c>
    </row>
    <row r="15" spans="2:14" s="8" customFormat="1" ht="13.8" x14ac:dyDescent="0.3">
      <c r="B15" s="136">
        <v>12</v>
      </c>
      <c r="C15" s="203" t="s">
        <v>197</v>
      </c>
      <c r="D15" s="54" t="s">
        <v>112</v>
      </c>
      <c r="E15" s="17">
        <v>3</v>
      </c>
      <c r="F15" s="17"/>
      <c r="G15" s="17"/>
      <c r="H15" s="50"/>
      <c r="I15" s="18">
        <f t="shared" si="0"/>
        <v>0</v>
      </c>
      <c r="J15" s="18"/>
      <c r="K15" s="18">
        <f t="shared" si="1"/>
        <v>0</v>
      </c>
      <c r="L15" s="18"/>
      <c r="M15" s="18"/>
      <c r="N15" s="137">
        <f t="shared" si="2"/>
        <v>0</v>
      </c>
    </row>
    <row r="16" spans="2:14" s="23" customFormat="1" x14ac:dyDescent="0.3">
      <c r="B16" s="167"/>
      <c r="C16" s="30" t="s">
        <v>2</v>
      </c>
      <c r="D16" s="29"/>
      <c r="E16" s="29"/>
      <c r="F16" s="202"/>
      <c r="G16" s="202"/>
      <c r="H16" s="31"/>
      <c r="I16" s="31">
        <f>SUM(I4:I15)</f>
        <v>0</v>
      </c>
      <c r="J16" s="31"/>
      <c r="K16" s="31">
        <f>SUM(K4:K15)</f>
        <v>0</v>
      </c>
      <c r="L16" s="31"/>
      <c r="M16" s="31">
        <f>SUM(M4:M15)</f>
        <v>0</v>
      </c>
      <c r="N16" s="168">
        <f>SUM(N4:N15)</f>
        <v>0</v>
      </c>
    </row>
    <row r="17" spans="1:14" s="33" customFormat="1" x14ac:dyDescent="0.3">
      <c r="A17" s="32"/>
      <c r="B17" s="136"/>
      <c r="C17" s="90" t="s">
        <v>148</v>
      </c>
      <c r="D17" s="91">
        <v>0</v>
      </c>
      <c r="E17" s="14"/>
      <c r="F17" s="14"/>
      <c r="G17" s="14"/>
      <c r="H17" s="14"/>
      <c r="I17" s="14"/>
      <c r="J17" s="14"/>
      <c r="K17" s="14"/>
      <c r="L17" s="14"/>
      <c r="M17" s="14"/>
      <c r="N17" s="140">
        <f>I16*D17</f>
        <v>0</v>
      </c>
    </row>
    <row r="18" spans="1:14" s="33" customFormat="1" x14ac:dyDescent="0.3">
      <c r="A18" s="32"/>
      <c r="B18" s="136"/>
      <c r="C18" s="93" t="s">
        <v>2</v>
      </c>
      <c r="D18" s="94"/>
      <c r="E18" s="95"/>
      <c r="F18" s="95"/>
      <c r="G18" s="95"/>
      <c r="H18" s="95"/>
      <c r="I18" s="95"/>
      <c r="J18" s="95"/>
      <c r="K18" s="95"/>
      <c r="L18" s="95"/>
      <c r="M18" s="95"/>
      <c r="N18" s="141">
        <f>N17+N16</f>
        <v>0</v>
      </c>
    </row>
    <row r="19" spans="1:14" s="33" customFormat="1" x14ac:dyDescent="0.3">
      <c r="A19" s="32"/>
      <c r="B19" s="136"/>
      <c r="C19" s="90" t="s">
        <v>4</v>
      </c>
      <c r="D19" s="91">
        <v>0</v>
      </c>
      <c r="E19" s="14"/>
      <c r="F19" s="14"/>
      <c r="G19" s="14"/>
      <c r="H19" s="14"/>
      <c r="I19" s="14"/>
      <c r="J19" s="14"/>
      <c r="K19" s="14"/>
      <c r="L19" s="14"/>
      <c r="M19" s="14"/>
      <c r="N19" s="140">
        <f>N18*D19</f>
        <v>0</v>
      </c>
    </row>
    <row r="20" spans="1:14" s="33" customFormat="1" x14ac:dyDescent="0.3">
      <c r="A20" s="32"/>
      <c r="B20" s="136"/>
      <c r="C20" s="93" t="s">
        <v>2</v>
      </c>
      <c r="D20" s="94"/>
      <c r="E20" s="95"/>
      <c r="F20" s="95"/>
      <c r="G20" s="95"/>
      <c r="H20" s="95"/>
      <c r="I20" s="95"/>
      <c r="J20" s="95"/>
      <c r="K20" s="95"/>
      <c r="L20" s="95"/>
      <c r="M20" s="95"/>
      <c r="N20" s="141">
        <f>N18+N19</f>
        <v>0</v>
      </c>
    </row>
    <row r="21" spans="1:14" s="33" customFormat="1" x14ac:dyDescent="0.3">
      <c r="A21" s="32"/>
      <c r="B21" s="136"/>
      <c r="C21" s="90" t="s">
        <v>149</v>
      </c>
      <c r="D21" s="91">
        <v>0</v>
      </c>
      <c r="E21" s="14"/>
      <c r="F21" s="14"/>
      <c r="G21" s="14"/>
      <c r="H21" s="14"/>
      <c r="I21" s="14"/>
      <c r="J21" s="14"/>
      <c r="K21" s="14"/>
      <c r="L21" s="14"/>
      <c r="M21" s="14"/>
      <c r="N21" s="140">
        <f>N20*D21</f>
        <v>0</v>
      </c>
    </row>
    <row r="22" spans="1:14" s="33" customFormat="1" x14ac:dyDescent="0.3">
      <c r="A22" s="32"/>
      <c r="B22" s="136"/>
      <c r="C22" s="93" t="s">
        <v>2</v>
      </c>
      <c r="D22" s="94"/>
      <c r="E22" s="95"/>
      <c r="F22" s="95"/>
      <c r="G22" s="95"/>
      <c r="H22" s="95"/>
      <c r="I22" s="95"/>
      <c r="J22" s="95"/>
      <c r="K22" s="95"/>
      <c r="L22" s="95"/>
      <c r="M22" s="95"/>
      <c r="N22" s="141">
        <f>N20+N21</f>
        <v>0</v>
      </c>
    </row>
    <row r="23" spans="1:14" s="33" customFormat="1" x14ac:dyDescent="0.3">
      <c r="A23" s="32"/>
      <c r="B23" s="136"/>
      <c r="C23" s="90" t="s">
        <v>150</v>
      </c>
      <c r="D23" s="91">
        <v>0</v>
      </c>
      <c r="E23" s="14"/>
      <c r="F23" s="14"/>
      <c r="G23" s="14"/>
      <c r="H23" s="14"/>
      <c r="I23" s="14"/>
      <c r="J23" s="14"/>
      <c r="K23" s="14"/>
      <c r="L23" s="14"/>
      <c r="M23" s="14"/>
      <c r="N23" s="140">
        <f>N22*D23</f>
        <v>0</v>
      </c>
    </row>
    <row r="24" spans="1:14" s="33" customFormat="1" x14ac:dyDescent="0.3">
      <c r="A24" s="32"/>
      <c r="B24" s="136"/>
      <c r="C24" s="93" t="s">
        <v>2</v>
      </c>
      <c r="D24" s="94"/>
      <c r="E24" s="95"/>
      <c r="F24" s="95"/>
      <c r="G24" s="95"/>
      <c r="H24" s="95"/>
      <c r="I24" s="95"/>
      <c r="J24" s="95"/>
      <c r="K24" s="95"/>
      <c r="L24" s="95"/>
      <c r="M24" s="95"/>
      <c r="N24" s="141">
        <f>N22+N23</f>
        <v>0</v>
      </c>
    </row>
    <row r="25" spans="1:14" s="33" customFormat="1" x14ac:dyDescent="0.3">
      <c r="A25" s="32"/>
      <c r="B25" s="136"/>
      <c r="C25" s="90" t="s">
        <v>151</v>
      </c>
      <c r="D25" s="91">
        <v>0</v>
      </c>
      <c r="E25" s="14"/>
      <c r="F25" s="14"/>
      <c r="G25" s="14"/>
      <c r="H25" s="14"/>
      <c r="I25" s="14"/>
      <c r="J25" s="14"/>
      <c r="K25" s="14"/>
      <c r="L25" s="14"/>
      <c r="M25" s="14"/>
      <c r="N25" s="140">
        <f>N24*D25</f>
        <v>0</v>
      </c>
    </row>
    <row r="26" spans="1:14" s="33" customFormat="1" ht="15" thickBot="1" x14ac:dyDescent="0.35">
      <c r="A26" s="32"/>
      <c r="B26" s="169"/>
      <c r="C26" s="170" t="s">
        <v>2</v>
      </c>
      <c r="D26" s="171"/>
      <c r="E26" s="171"/>
      <c r="F26" s="171"/>
      <c r="G26" s="171"/>
      <c r="H26" s="171"/>
      <c r="I26" s="172"/>
      <c r="J26" s="173"/>
      <c r="K26" s="173"/>
      <c r="L26" s="173"/>
      <c r="M26" s="173"/>
      <c r="N26" s="174">
        <f>N25+N24</f>
        <v>0</v>
      </c>
    </row>
    <row r="27" spans="1:14" x14ac:dyDescent="0.3">
      <c r="N27" s="37"/>
    </row>
  </sheetData>
  <mergeCells count="11">
    <mergeCell ref="M1:N1"/>
    <mergeCell ref="B2:B3"/>
    <mergeCell ref="C2:C3"/>
    <mergeCell ref="D2:D3"/>
    <mergeCell ref="E2:E3"/>
    <mergeCell ref="H2:I2"/>
    <mergeCell ref="J2:K2"/>
    <mergeCell ref="L2:M2"/>
    <mergeCell ref="N2:N3"/>
    <mergeCell ref="F2:F3"/>
    <mergeCell ref="G2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6"/>
  <sheetViews>
    <sheetView showGridLines="0" zoomScale="101" zoomScaleNormal="90" workbookViewId="0">
      <selection activeCell="N15" sqref="N15"/>
    </sheetView>
  </sheetViews>
  <sheetFormatPr defaultColWidth="8.88671875" defaultRowHeight="13.8" x14ac:dyDescent="0.3"/>
  <cols>
    <col min="1" max="1" width="5.44140625" style="57" customWidth="1"/>
    <col min="2" max="2" width="4.77734375" style="57" customWidth="1"/>
    <col min="3" max="3" width="46.21875" style="58" customWidth="1"/>
    <col min="4" max="4" width="8.44140625" style="58" customWidth="1"/>
    <col min="5" max="5" width="9.77734375" style="58" customWidth="1"/>
    <col min="6" max="6" width="14.6640625" style="58" customWidth="1"/>
    <col min="7" max="7" width="10.77734375" style="57" bestFit="1" customWidth="1"/>
    <col min="8" max="8" width="11.77734375" style="57" bestFit="1" customWidth="1"/>
    <col min="9" max="9" width="8.21875" style="57" bestFit="1" customWidth="1"/>
    <col min="10" max="10" width="11.77734375" style="57" bestFit="1" customWidth="1"/>
    <col min="11" max="11" width="12.21875" style="57" customWidth="1"/>
    <col min="12" max="12" width="11.109375" style="57" customWidth="1"/>
    <col min="13" max="13" width="17.44140625" style="57" customWidth="1"/>
    <col min="14" max="14" width="19.44140625" style="57" customWidth="1"/>
    <col min="15" max="16384" width="8.88671875" style="57"/>
  </cols>
  <sheetData>
    <row r="1" spans="1:14" s="72" customFormat="1" ht="18.600000000000001" thickBot="1" x14ac:dyDescent="0.35">
      <c r="B1" s="253" t="s">
        <v>97</v>
      </c>
      <c r="C1" s="253"/>
      <c r="D1" s="253"/>
      <c r="E1" s="73"/>
      <c r="F1" s="73"/>
    </row>
    <row r="2" spans="1:14" ht="14.4" x14ac:dyDescent="0.3">
      <c r="B2" s="254" t="s">
        <v>42</v>
      </c>
      <c r="C2" s="248" t="s">
        <v>41</v>
      </c>
      <c r="D2" s="248" t="s">
        <v>206</v>
      </c>
      <c r="E2" s="235" t="s">
        <v>39</v>
      </c>
      <c r="F2" s="248" t="s">
        <v>33</v>
      </c>
      <c r="G2" s="250" t="s">
        <v>38</v>
      </c>
      <c r="H2" s="250"/>
      <c r="I2" s="250" t="s">
        <v>37</v>
      </c>
      <c r="J2" s="250"/>
      <c r="K2" s="250" t="s">
        <v>36</v>
      </c>
      <c r="L2" s="250"/>
      <c r="M2" s="251" t="s">
        <v>35</v>
      </c>
    </row>
    <row r="3" spans="1:14" ht="14.4" x14ac:dyDescent="0.3">
      <c r="B3" s="255"/>
      <c r="C3" s="256"/>
      <c r="D3" s="256"/>
      <c r="E3" s="236"/>
      <c r="F3" s="249"/>
      <c r="G3" s="74" t="s">
        <v>34</v>
      </c>
      <c r="H3" s="74" t="s">
        <v>2</v>
      </c>
      <c r="I3" s="74" t="s">
        <v>34</v>
      </c>
      <c r="J3" s="74" t="s">
        <v>2</v>
      </c>
      <c r="K3" s="74" t="s">
        <v>34</v>
      </c>
      <c r="L3" s="74" t="s">
        <v>2</v>
      </c>
      <c r="M3" s="252"/>
    </row>
    <row r="4" spans="1:14" ht="14.4" x14ac:dyDescent="0.3">
      <c r="B4" s="175">
        <v>1</v>
      </c>
      <c r="C4" s="61">
        <v>2</v>
      </c>
      <c r="D4" s="61">
        <v>3</v>
      </c>
      <c r="E4" s="61">
        <v>4</v>
      </c>
      <c r="F4" s="61">
        <v>5</v>
      </c>
      <c r="G4" s="61">
        <v>6</v>
      </c>
      <c r="H4" s="61">
        <v>7</v>
      </c>
      <c r="I4" s="61">
        <v>8</v>
      </c>
      <c r="J4" s="61">
        <v>9</v>
      </c>
      <c r="K4" s="61">
        <v>10</v>
      </c>
      <c r="L4" s="61">
        <v>11</v>
      </c>
      <c r="M4" s="176">
        <v>12</v>
      </c>
    </row>
    <row r="5" spans="1:14" s="8" customFormat="1" ht="14.4" x14ac:dyDescent="0.3">
      <c r="A5" s="57"/>
      <c r="B5" s="177"/>
      <c r="C5" s="75"/>
      <c r="D5" s="75"/>
      <c r="E5" s="75"/>
      <c r="F5" s="76"/>
      <c r="G5" s="77"/>
      <c r="H5" s="78"/>
      <c r="I5" s="79"/>
      <c r="J5" s="78"/>
      <c r="K5" s="79"/>
      <c r="L5" s="78"/>
      <c r="M5" s="178"/>
    </row>
    <row r="6" spans="1:14" s="8" customFormat="1" ht="41.4" x14ac:dyDescent="0.3">
      <c r="A6" s="57"/>
      <c r="B6" s="179">
        <v>1</v>
      </c>
      <c r="C6" s="204" t="s">
        <v>85</v>
      </c>
      <c r="D6" s="69" t="s">
        <v>43</v>
      </c>
      <c r="E6" s="69"/>
      <c r="F6" s="67">
        <v>1</v>
      </c>
      <c r="G6" s="70"/>
      <c r="H6" s="71">
        <f>G6*F6</f>
        <v>0</v>
      </c>
      <c r="I6" s="71"/>
      <c r="J6" s="71">
        <f t="shared" ref="J6" si="0">I6*F6</f>
        <v>0</v>
      </c>
      <c r="K6" s="71"/>
      <c r="L6" s="71"/>
      <c r="M6" s="206">
        <f>H6+J6+L6</f>
        <v>0</v>
      </c>
      <c r="N6" s="207" t="s">
        <v>194</v>
      </c>
    </row>
    <row r="7" spans="1:14" ht="27.6" x14ac:dyDescent="0.3">
      <c r="B7" s="245">
        <v>2</v>
      </c>
      <c r="C7" s="212" t="s">
        <v>98</v>
      </c>
      <c r="D7" s="69" t="s">
        <v>140</v>
      </c>
      <c r="E7" s="69"/>
      <c r="F7" s="67">
        <v>50</v>
      </c>
      <c r="G7" s="70"/>
      <c r="H7" s="89"/>
      <c r="I7" s="89"/>
      <c r="J7" s="89">
        <f>I7*F7</f>
        <v>0</v>
      </c>
      <c r="K7" s="89"/>
      <c r="L7" s="89"/>
      <c r="M7" s="181">
        <f t="shared" ref="M7:M15" si="1">H7+J7+L7</f>
        <v>0</v>
      </c>
    </row>
    <row r="8" spans="1:14" x14ac:dyDescent="0.3">
      <c r="B8" s="245"/>
      <c r="C8" s="204" t="s">
        <v>141</v>
      </c>
      <c r="D8" s="69" t="s">
        <v>16</v>
      </c>
      <c r="E8" s="69">
        <v>0.1</v>
      </c>
      <c r="F8" s="67">
        <f>F7*E8</f>
        <v>5</v>
      </c>
      <c r="G8" s="70"/>
      <c r="H8" s="89">
        <f>G8*F8</f>
        <v>0</v>
      </c>
      <c r="I8" s="89"/>
      <c r="J8" s="89"/>
      <c r="K8" s="89"/>
      <c r="L8" s="89"/>
      <c r="M8" s="181">
        <f t="shared" si="1"/>
        <v>0</v>
      </c>
    </row>
    <row r="9" spans="1:14" ht="68.400000000000006" customHeight="1" x14ac:dyDescent="0.3">
      <c r="B9" s="245"/>
      <c r="C9" s="204" t="s">
        <v>208</v>
      </c>
      <c r="D9" s="67" t="s">
        <v>140</v>
      </c>
      <c r="E9" s="69">
        <v>1</v>
      </c>
      <c r="F9" s="67">
        <f>F7*E9</f>
        <v>50</v>
      </c>
      <c r="G9" s="70"/>
      <c r="H9" s="89">
        <f>G9*F9</f>
        <v>0</v>
      </c>
      <c r="I9" s="89"/>
      <c r="J9" s="89"/>
      <c r="K9" s="89"/>
      <c r="L9" s="89"/>
      <c r="M9" s="230">
        <f t="shared" si="1"/>
        <v>0</v>
      </c>
      <c r="N9" s="68"/>
    </row>
    <row r="10" spans="1:14" x14ac:dyDescent="0.3">
      <c r="B10" s="245"/>
      <c r="C10" s="204" t="s">
        <v>142</v>
      </c>
      <c r="D10" s="69"/>
      <c r="E10" s="69">
        <v>1.5</v>
      </c>
      <c r="F10" s="67">
        <f>F9*E10</f>
        <v>75</v>
      </c>
      <c r="G10" s="70"/>
      <c r="H10" s="89">
        <f>G10*F10</f>
        <v>0</v>
      </c>
      <c r="I10" s="89"/>
      <c r="J10" s="89"/>
      <c r="K10" s="89"/>
      <c r="L10" s="89"/>
      <c r="M10" s="181">
        <f t="shared" si="1"/>
        <v>0</v>
      </c>
    </row>
    <row r="11" spans="1:14" x14ac:dyDescent="0.3">
      <c r="B11" s="179">
        <v>3</v>
      </c>
      <c r="C11" s="204" t="s">
        <v>21</v>
      </c>
      <c r="D11" s="69" t="s">
        <v>60</v>
      </c>
      <c r="E11" s="69"/>
      <c r="F11" s="213">
        <v>3193.5536999999999</v>
      </c>
      <c r="G11" s="70"/>
      <c r="H11" s="71">
        <f t="shared" ref="H11:H12" si="2">G11*F11</f>
        <v>0</v>
      </c>
      <c r="I11" s="71"/>
      <c r="J11" s="71">
        <f>I11*F11</f>
        <v>0</v>
      </c>
      <c r="K11" s="71"/>
      <c r="L11" s="71"/>
      <c r="M11" s="180">
        <f t="shared" si="1"/>
        <v>0</v>
      </c>
    </row>
    <row r="12" spans="1:14" x14ac:dyDescent="0.3">
      <c r="B12" s="246">
        <v>4</v>
      </c>
      <c r="C12" s="204" t="s">
        <v>110</v>
      </c>
      <c r="D12" s="69" t="s">
        <v>60</v>
      </c>
      <c r="E12" s="69"/>
      <c r="F12" s="214">
        <v>32</v>
      </c>
      <c r="G12" s="70"/>
      <c r="H12" s="71">
        <f t="shared" si="2"/>
        <v>0</v>
      </c>
      <c r="I12" s="71"/>
      <c r="J12" s="71">
        <f>I12*F12</f>
        <v>0</v>
      </c>
      <c r="K12" s="71"/>
      <c r="L12" s="71"/>
      <c r="M12" s="180">
        <f t="shared" si="1"/>
        <v>0</v>
      </c>
    </row>
    <row r="13" spans="1:14" x14ac:dyDescent="0.3">
      <c r="B13" s="247"/>
      <c r="C13" s="204" t="s">
        <v>143</v>
      </c>
      <c r="D13" s="69" t="s">
        <v>16</v>
      </c>
      <c r="E13" s="69">
        <v>0.1</v>
      </c>
      <c r="F13" s="214">
        <f>F12*E13</f>
        <v>3.2</v>
      </c>
      <c r="G13" s="70"/>
      <c r="H13" s="71">
        <f>G13*F13</f>
        <v>0</v>
      </c>
      <c r="I13" s="71"/>
      <c r="J13" s="71"/>
      <c r="K13" s="71"/>
      <c r="L13" s="71"/>
      <c r="M13" s="180">
        <f t="shared" si="1"/>
        <v>0</v>
      </c>
    </row>
    <row r="14" spans="1:14" ht="41.4" x14ac:dyDescent="0.3">
      <c r="B14" s="179">
        <v>5</v>
      </c>
      <c r="C14" s="204" t="s">
        <v>87</v>
      </c>
      <c r="D14" s="69" t="s">
        <v>43</v>
      </c>
      <c r="E14" s="69"/>
      <c r="F14" s="67">
        <v>5</v>
      </c>
      <c r="G14" s="70"/>
      <c r="H14" s="71">
        <f>G14*F14</f>
        <v>0</v>
      </c>
      <c r="I14" s="71"/>
      <c r="J14" s="71">
        <f>I14*F14</f>
        <v>0</v>
      </c>
      <c r="K14" s="71"/>
      <c r="L14" s="71"/>
      <c r="M14" s="206">
        <f t="shared" si="1"/>
        <v>0</v>
      </c>
      <c r="N14" s="207" t="s">
        <v>194</v>
      </c>
    </row>
    <row r="15" spans="1:14" ht="41.4" x14ac:dyDescent="0.3">
      <c r="B15" s="179">
        <v>6</v>
      </c>
      <c r="C15" s="204" t="s">
        <v>86</v>
      </c>
      <c r="D15" s="69" t="s">
        <v>43</v>
      </c>
      <c r="E15" s="69"/>
      <c r="F15" s="67">
        <v>12</v>
      </c>
      <c r="G15" s="70"/>
      <c r="H15" s="71">
        <f>G15*F15</f>
        <v>0</v>
      </c>
      <c r="I15" s="71"/>
      <c r="J15" s="71">
        <f>I15*F15</f>
        <v>0</v>
      </c>
      <c r="K15" s="71"/>
      <c r="L15" s="71"/>
      <c r="M15" s="206">
        <f t="shared" si="1"/>
        <v>0</v>
      </c>
      <c r="N15" s="207" t="s">
        <v>194</v>
      </c>
    </row>
    <row r="16" spans="1:14" ht="15" thickBot="1" x14ac:dyDescent="0.35">
      <c r="B16" s="182"/>
      <c r="C16" s="80" t="s">
        <v>2</v>
      </c>
      <c r="D16" s="81"/>
      <c r="E16" s="217"/>
      <c r="F16" s="217"/>
      <c r="G16" s="218"/>
      <c r="H16" s="183">
        <f>SUM(H6:H15)</f>
        <v>0</v>
      </c>
      <c r="I16" s="184"/>
      <c r="J16" s="183">
        <f>SUM(J6:J15)</f>
        <v>0</v>
      </c>
      <c r="K16" s="184"/>
      <c r="L16" s="183">
        <f>SUM(L6:L15)</f>
        <v>0</v>
      </c>
      <c r="M16" s="185">
        <f>SUM(M6:M15)</f>
        <v>0</v>
      </c>
    </row>
    <row r="17" spans="2:13" ht="14.4" x14ac:dyDescent="0.3">
      <c r="B17" s="186"/>
      <c r="C17" s="83" t="s">
        <v>138</v>
      </c>
      <c r="D17" s="84">
        <v>0</v>
      </c>
      <c r="E17" s="219"/>
      <c r="F17" s="219"/>
      <c r="G17" s="220"/>
      <c r="H17" s="220"/>
      <c r="I17" s="220"/>
      <c r="J17" s="220"/>
      <c r="K17" s="220"/>
      <c r="L17" s="220"/>
      <c r="M17" s="221">
        <f>H16*D17</f>
        <v>0</v>
      </c>
    </row>
    <row r="18" spans="2:13" ht="14.4" x14ac:dyDescent="0.3">
      <c r="B18" s="186"/>
      <c r="C18" s="85" t="s">
        <v>2</v>
      </c>
      <c r="D18" s="82"/>
      <c r="E18" s="219"/>
      <c r="F18" s="219"/>
      <c r="G18" s="220"/>
      <c r="H18" s="220"/>
      <c r="I18" s="220"/>
      <c r="J18" s="220"/>
      <c r="K18" s="220"/>
      <c r="L18" s="220"/>
      <c r="M18" s="220">
        <f>M16+M17</f>
        <v>0</v>
      </c>
    </row>
    <row r="19" spans="2:13" x14ac:dyDescent="0.3">
      <c r="B19" s="187"/>
      <c r="C19" s="86" t="s">
        <v>4</v>
      </c>
      <c r="D19" s="215">
        <v>0</v>
      </c>
      <c r="E19" s="222"/>
      <c r="F19" s="223"/>
      <c r="G19" s="224"/>
      <c r="H19" s="224"/>
      <c r="I19" s="224"/>
      <c r="J19" s="224"/>
      <c r="K19" s="224"/>
      <c r="L19" s="224"/>
      <c r="M19" s="225">
        <f>M18*D19</f>
        <v>0</v>
      </c>
    </row>
    <row r="20" spans="2:13" x14ac:dyDescent="0.3">
      <c r="B20" s="187"/>
      <c r="C20" s="88" t="s">
        <v>2</v>
      </c>
      <c r="D20" s="215"/>
      <c r="E20" s="222"/>
      <c r="F20" s="223"/>
      <c r="G20" s="224"/>
      <c r="H20" s="224"/>
      <c r="I20" s="224"/>
      <c r="J20" s="224"/>
      <c r="K20" s="224"/>
      <c r="L20" s="224"/>
      <c r="M20" s="226">
        <f>M19+M18</f>
        <v>0</v>
      </c>
    </row>
    <row r="21" spans="2:13" x14ac:dyDescent="0.3">
      <c r="B21" s="187"/>
      <c r="C21" s="86" t="s">
        <v>3</v>
      </c>
      <c r="D21" s="215">
        <v>0</v>
      </c>
      <c r="E21" s="222"/>
      <c r="F21" s="223"/>
      <c r="G21" s="224"/>
      <c r="H21" s="224"/>
      <c r="I21" s="224"/>
      <c r="J21" s="224"/>
      <c r="K21" s="224"/>
      <c r="L21" s="224"/>
      <c r="M21" s="225">
        <f>M20*D21</f>
        <v>0</v>
      </c>
    </row>
    <row r="22" spans="2:13" x14ac:dyDescent="0.3">
      <c r="B22" s="187"/>
      <c r="C22" s="88" t="s">
        <v>2</v>
      </c>
      <c r="D22" s="215"/>
      <c r="E22" s="222"/>
      <c r="F22" s="223"/>
      <c r="G22" s="224"/>
      <c r="H22" s="224"/>
      <c r="I22" s="224"/>
      <c r="J22" s="224"/>
      <c r="K22" s="224"/>
      <c r="L22" s="224"/>
      <c r="M22" s="226">
        <f>M21+M20</f>
        <v>0</v>
      </c>
    </row>
    <row r="23" spans="2:13" x14ac:dyDescent="0.3">
      <c r="B23" s="187"/>
      <c r="C23" s="90" t="s">
        <v>150</v>
      </c>
      <c r="D23" s="215">
        <v>0</v>
      </c>
      <c r="E23" s="222"/>
      <c r="F23" s="223"/>
      <c r="G23" s="224"/>
      <c r="H23" s="224"/>
      <c r="I23" s="224"/>
      <c r="J23" s="224"/>
      <c r="K23" s="224"/>
      <c r="L23" s="224"/>
      <c r="M23" s="225">
        <f>M22*D23</f>
        <v>0</v>
      </c>
    </row>
    <row r="24" spans="2:13" x14ac:dyDescent="0.3">
      <c r="B24" s="187"/>
      <c r="C24" s="88" t="s">
        <v>2</v>
      </c>
      <c r="D24" s="215"/>
      <c r="E24" s="222"/>
      <c r="F24" s="223"/>
      <c r="G24" s="224"/>
      <c r="H24" s="224"/>
      <c r="I24" s="224"/>
      <c r="J24" s="224"/>
      <c r="K24" s="224"/>
      <c r="L24" s="224"/>
      <c r="M24" s="226">
        <f>M23+M22</f>
        <v>0</v>
      </c>
    </row>
    <row r="25" spans="2:13" x14ac:dyDescent="0.3">
      <c r="B25" s="187"/>
      <c r="C25" s="86" t="s">
        <v>1</v>
      </c>
      <c r="D25" s="215">
        <v>0</v>
      </c>
      <c r="E25" s="222"/>
      <c r="F25" s="223"/>
      <c r="G25" s="224"/>
      <c r="H25" s="224"/>
      <c r="I25" s="224"/>
      <c r="J25" s="224"/>
      <c r="K25" s="224"/>
      <c r="L25" s="224"/>
      <c r="M25" s="225">
        <f>M24*D25</f>
        <v>0</v>
      </c>
    </row>
    <row r="26" spans="2:13" ht="15" thickBot="1" x14ac:dyDescent="0.35">
      <c r="B26" s="188"/>
      <c r="C26" s="189" t="s">
        <v>2</v>
      </c>
      <c r="D26" s="216"/>
      <c r="E26" s="227"/>
      <c r="F26" s="227"/>
      <c r="G26" s="227"/>
      <c r="H26" s="227"/>
      <c r="I26" s="228"/>
      <c r="J26" s="228"/>
      <c r="K26" s="228"/>
      <c r="L26" s="228"/>
      <c r="M26" s="229">
        <f>M25+M24</f>
        <v>0</v>
      </c>
    </row>
  </sheetData>
  <autoFilter ref="B2:F2" xr:uid="{00000000-0009-0000-0000-000004000000}"/>
  <mergeCells count="12">
    <mergeCell ref="K2:L2"/>
    <mergeCell ref="M2:M3"/>
    <mergeCell ref="B1:D1"/>
    <mergeCell ref="B2:B3"/>
    <mergeCell ref="C2:C3"/>
    <mergeCell ref="D2:D3"/>
    <mergeCell ref="E2:E3"/>
    <mergeCell ref="B7:B10"/>
    <mergeCell ref="B12:B13"/>
    <mergeCell ref="F2:F3"/>
    <mergeCell ref="G2:H2"/>
    <mergeCell ref="I2:J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18"/>
  <sheetViews>
    <sheetView showGridLines="0" zoomScale="101" zoomScaleNormal="90" workbookViewId="0">
      <selection activeCell="E24" sqref="E24"/>
    </sheetView>
  </sheetViews>
  <sheetFormatPr defaultColWidth="8.88671875" defaultRowHeight="13.8" x14ac:dyDescent="0.3"/>
  <cols>
    <col min="1" max="1" width="5.44140625" style="57" customWidth="1"/>
    <col min="2" max="2" width="51" style="57" bestFit="1" customWidth="1"/>
    <col min="3" max="3" width="18.44140625" style="58" customWidth="1"/>
    <col min="4" max="4" width="17.109375" style="58" customWidth="1"/>
    <col min="5" max="5" width="26.33203125" style="58" customWidth="1"/>
    <col min="6" max="6" width="24" style="58" customWidth="1"/>
    <col min="7" max="7" width="32" style="57" customWidth="1"/>
    <col min="8" max="16384" width="8.88671875" style="57"/>
  </cols>
  <sheetData>
    <row r="1" spans="2:7" s="52" customFormat="1" ht="17.399999999999999" customHeight="1" thickBot="1" x14ac:dyDescent="0.35">
      <c r="B1" s="257" t="s">
        <v>97</v>
      </c>
      <c r="C1" s="257"/>
      <c r="D1" s="257"/>
      <c r="E1" s="51"/>
      <c r="F1" s="51"/>
    </row>
    <row r="2" spans="2:7" s="53" customFormat="1" ht="36" customHeight="1" x14ac:dyDescent="0.3">
      <c r="B2" s="129" t="s">
        <v>96</v>
      </c>
      <c r="C2" s="130"/>
      <c r="D2" s="130" t="s">
        <v>95</v>
      </c>
      <c r="E2" s="130" t="s">
        <v>94</v>
      </c>
      <c r="F2" s="131" t="s">
        <v>93</v>
      </c>
    </row>
    <row r="3" spans="2:7" s="53" customFormat="1" ht="14.4" x14ac:dyDescent="0.3">
      <c r="B3" s="134" t="s">
        <v>122</v>
      </c>
      <c r="C3" s="10"/>
      <c r="D3" s="10"/>
      <c r="E3" s="38"/>
      <c r="F3" s="148"/>
    </row>
    <row r="4" spans="2:7" s="53" customFormat="1" ht="55.2" x14ac:dyDescent="0.3">
      <c r="B4" s="205" t="s">
        <v>122</v>
      </c>
      <c r="C4" s="54" t="s">
        <v>123</v>
      </c>
      <c r="D4" s="56"/>
      <c r="E4" s="55">
        <v>0</v>
      </c>
      <c r="F4" s="208">
        <f t="shared" ref="F4" si="0">E4*D4</f>
        <v>0</v>
      </c>
      <c r="G4" s="209" t="s">
        <v>207</v>
      </c>
    </row>
    <row r="5" spans="2:7" s="53" customFormat="1" ht="14.4" x14ac:dyDescent="0.3">
      <c r="B5" s="134" t="s">
        <v>121</v>
      </c>
      <c r="C5" s="10"/>
      <c r="D5" s="10"/>
      <c r="E5" s="38"/>
      <c r="F5" s="148"/>
    </row>
    <row r="6" spans="2:7" x14ac:dyDescent="0.3">
      <c r="B6" s="149" t="s">
        <v>159</v>
      </c>
      <c r="C6" s="56" t="s">
        <v>43</v>
      </c>
      <c r="D6" s="56">
        <v>2</v>
      </c>
      <c r="E6" s="55"/>
      <c r="F6" s="150">
        <f t="shared" ref="F6:F7" si="1">E6*D6</f>
        <v>0</v>
      </c>
    </row>
    <row r="7" spans="2:7" x14ac:dyDescent="0.3">
      <c r="B7" s="151" t="s">
        <v>109</v>
      </c>
      <c r="C7" s="59" t="s">
        <v>43</v>
      </c>
      <c r="D7" s="59">
        <v>80</v>
      </c>
      <c r="E7" s="60"/>
      <c r="F7" s="152">
        <f t="shared" si="1"/>
        <v>0</v>
      </c>
    </row>
    <row r="8" spans="2:7" ht="15" thickBot="1" x14ac:dyDescent="0.35">
      <c r="B8" s="153" t="s">
        <v>2</v>
      </c>
      <c r="C8" s="63"/>
      <c r="D8" s="63"/>
      <c r="E8" s="63"/>
      <c r="F8" s="154">
        <f>SUM(F4:F7)</f>
        <v>0</v>
      </c>
    </row>
    <row r="9" spans="2:7" ht="14.4" x14ac:dyDescent="0.3">
      <c r="B9" s="155" t="s">
        <v>138</v>
      </c>
      <c r="C9" s="65">
        <v>0</v>
      </c>
      <c r="D9" s="66"/>
      <c r="E9" s="64"/>
      <c r="F9" s="156">
        <f>F8*C9</f>
        <v>0</v>
      </c>
    </row>
    <row r="10" spans="2:7" ht="14.4" x14ac:dyDescent="0.3">
      <c r="B10" s="157" t="s">
        <v>2</v>
      </c>
      <c r="C10" s="64"/>
      <c r="D10" s="66"/>
      <c r="E10" s="64"/>
      <c r="F10" s="158">
        <f>F8+F9</f>
        <v>0</v>
      </c>
    </row>
    <row r="11" spans="2:7" x14ac:dyDescent="0.3">
      <c r="B11" s="159" t="s">
        <v>4</v>
      </c>
      <c r="C11" s="24">
        <v>0</v>
      </c>
      <c r="D11" s="14"/>
      <c r="E11" s="17"/>
      <c r="F11" s="160">
        <f>F10*C11</f>
        <v>0</v>
      </c>
    </row>
    <row r="12" spans="2:7" x14ac:dyDescent="0.3">
      <c r="B12" s="161" t="s">
        <v>2</v>
      </c>
      <c r="C12" s="24"/>
      <c r="D12" s="14"/>
      <c r="E12" s="17"/>
      <c r="F12" s="162">
        <f>F11+F10</f>
        <v>0</v>
      </c>
    </row>
    <row r="13" spans="2:7" x14ac:dyDescent="0.3">
      <c r="B13" s="159" t="s">
        <v>3</v>
      </c>
      <c r="C13" s="24">
        <v>0</v>
      </c>
      <c r="D13" s="14"/>
      <c r="E13" s="17"/>
      <c r="F13" s="160">
        <f>F12*C13</f>
        <v>0</v>
      </c>
    </row>
    <row r="14" spans="2:7" x14ac:dyDescent="0.3">
      <c r="B14" s="161" t="s">
        <v>2</v>
      </c>
      <c r="C14" s="24"/>
      <c r="D14" s="14"/>
      <c r="E14" s="17"/>
      <c r="F14" s="162">
        <f>F13+F12</f>
        <v>0</v>
      </c>
    </row>
    <row r="15" spans="2:7" x14ac:dyDescent="0.3">
      <c r="B15" s="163" t="s">
        <v>150</v>
      </c>
      <c r="C15" s="87">
        <v>0</v>
      </c>
      <c r="D15" s="14"/>
      <c r="E15" s="17"/>
      <c r="F15" s="160">
        <f>F14*C15</f>
        <v>0</v>
      </c>
    </row>
    <row r="16" spans="2:7" x14ac:dyDescent="0.3">
      <c r="B16" s="164" t="s">
        <v>2</v>
      </c>
      <c r="C16" s="87"/>
      <c r="D16" s="14"/>
      <c r="E16" s="17"/>
      <c r="F16" s="162">
        <f>F15+F14</f>
        <v>0</v>
      </c>
    </row>
    <row r="17" spans="2:6" x14ac:dyDescent="0.3">
      <c r="B17" s="159" t="s">
        <v>1</v>
      </c>
      <c r="C17" s="24">
        <v>0</v>
      </c>
      <c r="D17" s="14"/>
      <c r="E17" s="17"/>
      <c r="F17" s="160">
        <f>F16*C17</f>
        <v>0</v>
      </c>
    </row>
    <row r="18" spans="2:6" ht="15" thickBot="1" x14ac:dyDescent="0.35">
      <c r="B18" s="165" t="s">
        <v>2</v>
      </c>
      <c r="C18" s="144"/>
      <c r="D18" s="145"/>
      <c r="E18" s="145"/>
      <c r="F18" s="166">
        <f>F17+F16</f>
        <v>0</v>
      </c>
    </row>
  </sheetData>
  <autoFilter ref="B2:F2" xr:uid="{00000000-0009-0000-0000-000005000000}"/>
  <mergeCells count="1">
    <mergeCell ref="B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851"/>
  <sheetViews>
    <sheetView showGridLines="0" zoomScaleNormal="100" workbookViewId="0">
      <selection activeCell="I34" sqref="I34"/>
    </sheetView>
  </sheetViews>
  <sheetFormatPr defaultRowHeight="15.6" x14ac:dyDescent="0.3"/>
  <cols>
    <col min="1" max="1" width="5" style="116" customWidth="1"/>
    <col min="2" max="2" width="7.44140625" style="111" customWidth="1"/>
    <col min="3" max="3" width="64.44140625" style="112" customWidth="1"/>
    <col min="4" max="4" width="15.44140625" style="113" bestFit="1" customWidth="1"/>
    <col min="5" max="5" width="13.21875" style="114" bestFit="1" customWidth="1"/>
    <col min="6" max="6" width="12" style="115" bestFit="1" customWidth="1"/>
    <col min="7" max="7" width="10" style="116" bestFit="1" customWidth="1"/>
    <col min="8" max="8" width="12" style="113" bestFit="1" customWidth="1"/>
    <col min="9" max="9" width="9" style="116" bestFit="1" customWidth="1"/>
    <col min="10" max="10" width="11.44140625" style="113" bestFit="1" customWidth="1"/>
    <col min="11" max="11" width="8.77734375" style="125"/>
    <col min="12" max="158" width="8.77734375" style="116"/>
    <col min="159" max="159" width="6" style="116" customWidth="1"/>
    <col min="160" max="160" width="44.44140625" style="116" customWidth="1"/>
    <col min="161" max="161" width="10.44140625" style="116" customWidth="1"/>
    <col min="162" max="162" width="11.44140625" style="116" bestFit="1" customWidth="1"/>
    <col min="163" max="163" width="12.44140625" style="116" bestFit="1" customWidth="1"/>
    <col min="164" max="164" width="17.44140625" style="116" bestFit="1" customWidth="1"/>
    <col min="165" max="165" width="10.88671875" style="116" bestFit="1" customWidth="1"/>
    <col min="166" max="166" width="13.44140625" style="116" bestFit="1" customWidth="1"/>
    <col min="167" max="167" width="11" style="116" bestFit="1" customWidth="1"/>
    <col min="168" max="168" width="14.109375" style="116" bestFit="1" customWidth="1"/>
    <col min="169" max="169" width="17.44140625" style="116" bestFit="1" customWidth="1"/>
    <col min="170" max="170" width="8.77734375" style="116"/>
    <col min="171" max="171" width="10.44140625" style="116" bestFit="1" customWidth="1"/>
    <col min="172" max="414" width="8.77734375" style="116"/>
    <col min="415" max="415" width="6" style="116" customWidth="1"/>
    <col min="416" max="416" width="44.44140625" style="116" customWidth="1"/>
    <col min="417" max="417" width="10.44140625" style="116" customWidth="1"/>
    <col min="418" max="418" width="11.44140625" style="116" bestFit="1" customWidth="1"/>
    <col min="419" max="419" width="12.44140625" style="116" bestFit="1" customWidth="1"/>
    <col min="420" max="420" width="17.44140625" style="116" bestFit="1" customWidth="1"/>
    <col min="421" max="421" width="10.88671875" style="116" bestFit="1" customWidth="1"/>
    <col min="422" max="422" width="13.44140625" style="116" bestFit="1" customWidth="1"/>
    <col min="423" max="423" width="11" style="116" bestFit="1" customWidth="1"/>
    <col min="424" max="424" width="14.109375" style="116" bestFit="1" customWidth="1"/>
    <col min="425" max="425" width="17.44140625" style="116" bestFit="1" customWidth="1"/>
    <col min="426" max="426" width="8.77734375" style="116"/>
    <col min="427" max="427" width="10.44140625" style="116" bestFit="1" customWidth="1"/>
    <col min="428" max="670" width="8.77734375" style="116"/>
    <col min="671" max="671" width="6" style="116" customWidth="1"/>
    <col min="672" max="672" width="44.44140625" style="116" customWidth="1"/>
    <col min="673" max="673" width="10.44140625" style="116" customWidth="1"/>
    <col min="674" max="674" width="11.44140625" style="116" bestFit="1" customWidth="1"/>
    <col min="675" max="675" width="12.44140625" style="116" bestFit="1" customWidth="1"/>
    <col min="676" max="676" width="17.44140625" style="116" bestFit="1" customWidth="1"/>
    <col min="677" max="677" width="10.88671875" style="116" bestFit="1" customWidth="1"/>
    <col min="678" max="678" width="13.44140625" style="116" bestFit="1" customWidth="1"/>
    <col min="679" max="679" width="11" style="116" bestFit="1" customWidth="1"/>
    <col min="680" max="680" width="14.109375" style="116" bestFit="1" customWidth="1"/>
    <col min="681" max="681" width="17.44140625" style="116" bestFit="1" customWidth="1"/>
    <col min="682" max="682" width="8.77734375" style="116"/>
    <col min="683" max="683" width="10.44140625" style="116" bestFit="1" customWidth="1"/>
    <col min="684" max="926" width="8.77734375" style="116"/>
    <col min="927" max="927" width="6" style="116" customWidth="1"/>
    <col min="928" max="928" width="44.44140625" style="116" customWidth="1"/>
    <col min="929" max="929" width="10.44140625" style="116" customWidth="1"/>
    <col min="930" max="930" width="11.44140625" style="116" bestFit="1" customWidth="1"/>
    <col min="931" max="931" width="12.44140625" style="116" bestFit="1" customWidth="1"/>
    <col min="932" max="932" width="17.44140625" style="116" bestFit="1" customWidth="1"/>
    <col min="933" max="933" width="10.88671875" style="116" bestFit="1" customWidth="1"/>
    <col min="934" max="934" width="13.44140625" style="116" bestFit="1" customWidth="1"/>
    <col min="935" max="935" width="11" style="116" bestFit="1" customWidth="1"/>
    <col min="936" max="936" width="14.109375" style="116" bestFit="1" customWidth="1"/>
    <col min="937" max="937" width="17.44140625" style="116" bestFit="1" customWidth="1"/>
    <col min="938" max="938" width="8.77734375" style="116"/>
    <col min="939" max="939" width="10.44140625" style="116" bestFit="1" customWidth="1"/>
    <col min="940" max="1182" width="8.77734375" style="116"/>
    <col min="1183" max="1183" width="6" style="116" customWidth="1"/>
    <col min="1184" max="1184" width="44.44140625" style="116" customWidth="1"/>
    <col min="1185" max="1185" width="10.44140625" style="116" customWidth="1"/>
    <col min="1186" max="1186" width="11.44140625" style="116" bestFit="1" customWidth="1"/>
    <col min="1187" max="1187" width="12.44140625" style="116" bestFit="1" customWidth="1"/>
    <col min="1188" max="1188" width="17.44140625" style="116" bestFit="1" customWidth="1"/>
    <col min="1189" max="1189" width="10.88671875" style="116" bestFit="1" customWidth="1"/>
    <col min="1190" max="1190" width="13.44140625" style="116" bestFit="1" customWidth="1"/>
    <col min="1191" max="1191" width="11" style="116" bestFit="1" customWidth="1"/>
    <col min="1192" max="1192" width="14.109375" style="116" bestFit="1" customWidth="1"/>
    <col min="1193" max="1193" width="17.44140625" style="116" bestFit="1" customWidth="1"/>
    <col min="1194" max="1194" width="8.77734375" style="116"/>
    <col min="1195" max="1195" width="10.44140625" style="116" bestFit="1" customWidth="1"/>
    <col min="1196" max="1438" width="8.77734375" style="116"/>
    <col min="1439" max="1439" width="6" style="116" customWidth="1"/>
    <col min="1440" max="1440" width="44.44140625" style="116" customWidth="1"/>
    <col min="1441" max="1441" width="10.44140625" style="116" customWidth="1"/>
    <col min="1442" max="1442" width="11.44140625" style="116" bestFit="1" customWidth="1"/>
    <col min="1443" max="1443" width="12.44140625" style="116" bestFit="1" customWidth="1"/>
    <col min="1444" max="1444" width="17.44140625" style="116" bestFit="1" customWidth="1"/>
    <col min="1445" max="1445" width="10.88671875" style="116" bestFit="1" customWidth="1"/>
    <col min="1446" max="1446" width="13.44140625" style="116" bestFit="1" customWidth="1"/>
    <col min="1447" max="1447" width="11" style="116" bestFit="1" customWidth="1"/>
    <col min="1448" max="1448" width="14.109375" style="116" bestFit="1" customWidth="1"/>
    <col min="1449" max="1449" width="17.44140625" style="116" bestFit="1" customWidth="1"/>
    <col min="1450" max="1450" width="8.77734375" style="116"/>
    <col min="1451" max="1451" width="10.44140625" style="116" bestFit="1" customWidth="1"/>
    <col min="1452" max="1694" width="8.77734375" style="116"/>
    <col min="1695" max="1695" width="6" style="116" customWidth="1"/>
    <col min="1696" max="1696" width="44.44140625" style="116" customWidth="1"/>
    <col min="1697" max="1697" width="10.44140625" style="116" customWidth="1"/>
    <col min="1698" max="1698" width="11.44140625" style="116" bestFit="1" customWidth="1"/>
    <col min="1699" max="1699" width="12.44140625" style="116" bestFit="1" customWidth="1"/>
    <col min="1700" max="1700" width="17.44140625" style="116" bestFit="1" customWidth="1"/>
    <col min="1701" max="1701" width="10.88671875" style="116" bestFit="1" customWidth="1"/>
    <col min="1702" max="1702" width="13.44140625" style="116" bestFit="1" customWidth="1"/>
    <col min="1703" max="1703" width="11" style="116" bestFit="1" customWidth="1"/>
    <col min="1704" max="1704" width="14.109375" style="116" bestFit="1" customWidth="1"/>
    <col min="1705" max="1705" width="17.44140625" style="116" bestFit="1" customWidth="1"/>
    <col min="1706" max="1706" width="8.77734375" style="116"/>
    <col min="1707" max="1707" width="10.44140625" style="116" bestFit="1" customWidth="1"/>
    <col min="1708" max="1950" width="8.77734375" style="116"/>
    <col min="1951" max="1951" width="6" style="116" customWidth="1"/>
    <col min="1952" max="1952" width="44.44140625" style="116" customWidth="1"/>
    <col min="1953" max="1953" width="10.44140625" style="116" customWidth="1"/>
    <col min="1954" max="1954" width="11.44140625" style="116" bestFit="1" customWidth="1"/>
    <col min="1955" max="1955" width="12.44140625" style="116" bestFit="1" customWidth="1"/>
    <col min="1956" max="1956" width="17.44140625" style="116" bestFit="1" customWidth="1"/>
    <col min="1957" max="1957" width="10.88671875" style="116" bestFit="1" customWidth="1"/>
    <col min="1958" max="1958" width="13.44140625" style="116" bestFit="1" customWidth="1"/>
    <col min="1959" max="1959" width="11" style="116" bestFit="1" customWidth="1"/>
    <col min="1960" max="1960" width="14.109375" style="116" bestFit="1" customWidth="1"/>
    <col min="1961" max="1961" width="17.44140625" style="116" bestFit="1" customWidth="1"/>
    <col min="1962" max="1962" width="8.77734375" style="116"/>
    <col min="1963" max="1963" width="10.44140625" style="116" bestFit="1" customWidth="1"/>
    <col min="1964" max="2206" width="8.77734375" style="116"/>
    <col min="2207" max="2207" width="6" style="116" customWidth="1"/>
    <col min="2208" max="2208" width="44.44140625" style="116" customWidth="1"/>
    <col min="2209" max="2209" width="10.44140625" style="116" customWidth="1"/>
    <col min="2210" max="2210" width="11.44140625" style="116" bestFit="1" customWidth="1"/>
    <col min="2211" max="2211" width="12.44140625" style="116" bestFit="1" customWidth="1"/>
    <col min="2212" max="2212" width="17.44140625" style="116" bestFit="1" customWidth="1"/>
    <col min="2213" max="2213" width="10.88671875" style="116" bestFit="1" customWidth="1"/>
    <col min="2214" max="2214" width="13.44140625" style="116" bestFit="1" customWidth="1"/>
    <col min="2215" max="2215" width="11" style="116" bestFit="1" customWidth="1"/>
    <col min="2216" max="2216" width="14.109375" style="116" bestFit="1" customWidth="1"/>
    <col min="2217" max="2217" width="17.44140625" style="116" bestFit="1" customWidth="1"/>
    <col min="2218" max="2218" width="8.77734375" style="116"/>
    <col min="2219" max="2219" width="10.44140625" style="116" bestFit="1" customWidth="1"/>
    <col min="2220" max="2462" width="8.77734375" style="116"/>
    <col min="2463" max="2463" width="6" style="116" customWidth="1"/>
    <col min="2464" max="2464" width="44.44140625" style="116" customWidth="1"/>
    <col min="2465" max="2465" width="10.44140625" style="116" customWidth="1"/>
    <col min="2466" max="2466" width="11.44140625" style="116" bestFit="1" customWidth="1"/>
    <col min="2467" max="2467" width="12.44140625" style="116" bestFit="1" customWidth="1"/>
    <col min="2468" max="2468" width="17.44140625" style="116" bestFit="1" customWidth="1"/>
    <col min="2469" max="2469" width="10.88671875" style="116" bestFit="1" customWidth="1"/>
    <col min="2470" max="2470" width="13.44140625" style="116" bestFit="1" customWidth="1"/>
    <col min="2471" max="2471" width="11" style="116" bestFit="1" customWidth="1"/>
    <col min="2472" max="2472" width="14.109375" style="116" bestFit="1" customWidth="1"/>
    <col min="2473" max="2473" width="17.44140625" style="116" bestFit="1" customWidth="1"/>
    <col min="2474" max="2474" width="8.77734375" style="116"/>
    <col min="2475" max="2475" width="10.44140625" style="116" bestFit="1" customWidth="1"/>
    <col min="2476" max="2718" width="8.77734375" style="116"/>
    <col min="2719" max="2719" width="6" style="116" customWidth="1"/>
    <col min="2720" max="2720" width="44.44140625" style="116" customWidth="1"/>
    <col min="2721" max="2721" width="10.44140625" style="116" customWidth="1"/>
    <col min="2722" max="2722" width="11.44140625" style="116" bestFit="1" customWidth="1"/>
    <col min="2723" max="2723" width="12.44140625" style="116" bestFit="1" customWidth="1"/>
    <col min="2724" max="2724" width="17.44140625" style="116" bestFit="1" customWidth="1"/>
    <col min="2725" max="2725" width="10.88671875" style="116" bestFit="1" customWidth="1"/>
    <col min="2726" max="2726" width="13.44140625" style="116" bestFit="1" customWidth="1"/>
    <col min="2727" max="2727" width="11" style="116" bestFit="1" customWidth="1"/>
    <col min="2728" max="2728" width="14.109375" style="116" bestFit="1" customWidth="1"/>
    <col min="2729" max="2729" width="17.44140625" style="116" bestFit="1" customWidth="1"/>
    <col min="2730" max="2730" width="8.77734375" style="116"/>
    <col min="2731" max="2731" width="10.44140625" style="116" bestFit="1" customWidth="1"/>
    <col min="2732" max="2974" width="8.77734375" style="116"/>
    <col min="2975" max="2975" width="6" style="116" customWidth="1"/>
    <col min="2976" max="2976" width="44.44140625" style="116" customWidth="1"/>
    <col min="2977" max="2977" width="10.44140625" style="116" customWidth="1"/>
    <col min="2978" max="2978" width="11.44140625" style="116" bestFit="1" customWidth="1"/>
    <col min="2979" max="2979" width="12.44140625" style="116" bestFit="1" customWidth="1"/>
    <col min="2980" max="2980" width="17.44140625" style="116" bestFit="1" customWidth="1"/>
    <col min="2981" max="2981" width="10.88671875" style="116" bestFit="1" customWidth="1"/>
    <col min="2982" max="2982" width="13.44140625" style="116" bestFit="1" customWidth="1"/>
    <col min="2983" max="2983" width="11" style="116" bestFit="1" customWidth="1"/>
    <col min="2984" max="2984" width="14.109375" style="116" bestFit="1" customWidth="1"/>
    <col min="2985" max="2985" width="17.44140625" style="116" bestFit="1" customWidth="1"/>
    <col min="2986" max="2986" width="8.77734375" style="116"/>
    <col min="2987" max="2987" width="10.44140625" style="116" bestFit="1" customWidth="1"/>
    <col min="2988" max="3230" width="8.77734375" style="116"/>
    <col min="3231" max="3231" width="6" style="116" customWidth="1"/>
    <col min="3232" max="3232" width="44.44140625" style="116" customWidth="1"/>
    <col min="3233" max="3233" width="10.44140625" style="116" customWidth="1"/>
    <col min="3234" max="3234" width="11.44140625" style="116" bestFit="1" customWidth="1"/>
    <col min="3235" max="3235" width="12.44140625" style="116" bestFit="1" customWidth="1"/>
    <col min="3236" max="3236" width="17.44140625" style="116" bestFit="1" customWidth="1"/>
    <col min="3237" max="3237" width="10.88671875" style="116" bestFit="1" customWidth="1"/>
    <col min="3238" max="3238" width="13.44140625" style="116" bestFit="1" customWidth="1"/>
    <col min="3239" max="3239" width="11" style="116" bestFit="1" customWidth="1"/>
    <col min="3240" max="3240" width="14.109375" style="116" bestFit="1" customWidth="1"/>
    <col min="3241" max="3241" width="17.44140625" style="116" bestFit="1" customWidth="1"/>
    <col min="3242" max="3242" width="8.77734375" style="116"/>
    <col min="3243" max="3243" width="10.44140625" style="116" bestFit="1" customWidth="1"/>
    <col min="3244" max="3486" width="8.77734375" style="116"/>
    <col min="3487" max="3487" width="6" style="116" customWidth="1"/>
    <col min="3488" max="3488" width="44.44140625" style="116" customWidth="1"/>
    <col min="3489" max="3489" width="10.44140625" style="116" customWidth="1"/>
    <col min="3490" max="3490" width="11.44140625" style="116" bestFit="1" customWidth="1"/>
    <col min="3491" max="3491" width="12.44140625" style="116" bestFit="1" customWidth="1"/>
    <col min="3492" max="3492" width="17.44140625" style="116" bestFit="1" customWidth="1"/>
    <col min="3493" max="3493" width="10.88671875" style="116" bestFit="1" customWidth="1"/>
    <col min="3494" max="3494" width="13.44140625" style="116" bestFit="1" customWidth="1"/>
    <col min="3495" max="3495" width="11" style="116" bestFit="1" customWidth="1"/>
    <col min="3496" max="3496" width="14.109375" style="116" bestFit="1" customWidth="1"/>
    <col min="3497" max="3497" width="17.44140625" style="116" bestFit="1" customWidth="1"/>
    <col min="3498" max="3498" width="8.77734375" style="116"/>
    <col min="3499" max="3499" width="10.44140625" style="116" bestFit="1" customWidth="1"/>
    <col min="3500" max="3742" width="8.77734375" style="116"/>
    <col min="3743" max="3743" width="6" style="116" customWidth="1"/>
    <col min="3744" max="3744" width="44.44140625" style="116" customWidth="1"/>
    <col min="3745" max="3745" width="10.44140625" style="116" customWidth="1"/>
    <col min="3746" max="3746" width="11.44140625" style="116" bestFit="1" customWidth="1"/>
    <col min="3747" max="3747" width="12.44140625" style="116" bestFit="1" customWidth="1"/>
    <col min="3748" max="3748" width="17.44140625" style="116" bestFit="1" customWidth="1"/>
    <col min="3749" max="3749" width="10.88671875" style="116" bestFit="1" customWidth="1"/>
    <col min="3750" max="3750" width="13.44140625" style="116" bestFit="1" customWidth="1"/>
    <col min="3751" max="3751" width="11" style="116" bestFit="1" customWidth="1"/>
    <col min="3752" max="3752" width="14.109375" style="116" bestFit="1" customWidth="1"/>
    <col min="3753" max="3753" width="17.44140625" style="116" bestFit="1" customWidth="1"/>
    <col min="3754" max="3754" width="8.77734375" style="116"/>
    <col min="3755" max="3755" width="10.44140625" style="116" bestFit="1" customWidth="1"/>
    <col min="3756" max="3998" width="8.77734375" style="116"/>
    <col min="3999" max="3999" width="6" style="116" customWidth="1"/>
    <col min="4000" max="4000" width="44.44140625" style="116" customWidth="1"/>
    <col min="4001" max="4001" width="10.44140625" style="116" customWidth="1"/>
    <col min="4002" max="4002" width="11.44140625" style="116" bestFit="1" customWidth="1"/>
    <col min="4003" max="4003" width="12.44140625" style="116" bestFit="1" customWidth="1"/>
    <col min="4004" max="4004" width="17.44140625" style="116" bestFit="1" customWidth="1"/>
    <col min="4005" max="4005" width="10.88671875" style="116" bestFit="1" customWidth="1"/>
    <col min="4006" max="4006" width="13.44140625" style="116" bestFit="1" customWidth="1"/>
    <col min="4007" max="4007" width="11" style="116" bestFit="1" customWidth="1"/>
    <col min="4008" max="4008" width="14.109375" style="116" bestFit="1" customWidth="1"/>
    <col min="4009" max="4009" width="17.44140625" style="116" bestFit="1" customWidth="1"/>
    <col min="4010" max="4010" width="8.77734375" style="116"/>
    <col min="4011" max="4011" width="10.44140625" style="116" bestFit="1" customWidth="1"/>
    <col min="4012" max="4254" width="8.77734375" style="116"/>
    <col min="4255" max="4255" width="6" style="116" customWidth="1"/>
    <col min="4256" max="4256" width="44.44140625" style="116" customWidth="1"/>
    <col min="4257" max="4257" width="10.44140625" style="116" customWidth="1"/>
    <col min="4258" max="4258" width="11.44140625" style="116" bestFit="1" customWidth="1"/>
    <col min="4259" max="4259" width="12.44140625" style="116" bestFit="1" customWidth="1"/>
    <col min="4260" max="4260" width="17.44140625" style="116" bestFit="1" customWidth="1"/>
    <col min="4261" max="4261" width="10.88671875" style="116" bestFit="1" customWidth="1"/>
    <col min="4262" max="4262" width="13.44140625" style="116" bestFit="1" customWidth="1"/>
    <col min="4263" max="4263" width="11" style="116" bestFit="1" customWidth="1"/>
    <col min="4264" max="4264" width="14.109375" style="116" bestFit="1" customWidth="1"/>
    <col min="4265" max="4265" width="17.44140625" style="116" bestFit="1" customWidth="1"/>
    <col min="4266" max="4266" width="8.77734375" style="116"/>
    <col min="4267" max="4267" width="10.44140625" style="116" bestFit="1" customWidth="1"/>
    <col min="4268" max="4510" width="8.77734375" style="116"/>
    <col min="4511" max="4511" width="6" style="116" customWidth="1"/>
    <col min="4512" max="4512" width="44.44140625" style="116" customWidth="1"/>
    <col min="4513" max="4513" width="10.44140625" style="116" customWidth="1"/>
    <col min="4514" max="4514" width="11.44140625" style="116" bestFit="1" customWidth="1"/>
    <col min="4515" max="4515" width="12.44140625" style="116" bestFit="1" customWidth="1"/>
    <col min="4516" max="4516" width="17.44140625" style="116" bestFit="1" customWidth="1"/>
    <col min="4517" max="4517" width="10.88671875" style="116" bestFit="1" customWidth="1"/>
    <col min="4518" max="4518" width="13.44140625" style="116" bestFit="1" customWidth="1"/>
    <col min="4519" max="4519" width="11" style="116" bestFit="1" customWidth="1"/>
    <col min="4520" max="4520" width="14.109375" style="116" bestFit="1" customWidth="1"/>
    <col min="4521" max="4521" width="17.44140625" style="116" bestFit="1" customWidth="1"/>
    <col min="4522" max="4522" width="8.77734375" style="116"/>
    <col min="4523" max="4523" width="10.44140625" style="116" bestFit="1" customWidth="1"/>
    <col min="4524" max="4766" width="8.77734375" style="116"/>
    <col min="4767" max="4767" width="6" style="116" customWidth="1"/>
    <col min="4768" max="4768" width="44.44140625" style="116" customWidth="1"/>
    <col min="4769" max="4769" width="10.44140625" style="116" customWidth="1"/>
    <col min="4770" max="4770" width="11.44140625" style="116" bestFit="1" customWidth="1"/>
    <col min="4771" max="4771" width="12.44140625" style="116" bestFit="1" customWidth="1"/>
    <col min="4772" max="4772" width="17.44140625" style="116" bestFit="1" customWidth="1"/>
    <col min="4773" max="4773" width="10.88671875" style="116" bestFit="1" customWidth="1"/>
    <col min="4774" max="4774" width="13.44140625" style="116" bestFit="1" customWidth="1"/>
    <col min="4775" max="4775" width="11" style="116" bestFit="1" customWidth="1"/>
    <col min="4776" max="4776" width="14.109375" style="116" bestFit="1" customWidth="1"/>
    <col min="4777" max="4777" width="17.44140625" style="116" bestFit="1" customWidth="1"/>
    <col min="4778" max="4778" width="8.77734375" style="116"/>
    <col min="4779" max="4779" width="10.44140625" style="116" bestFit="1" customWidth="1"/>
    <col min="4780" max="5022" width="8.77734375" style="116"/>
    <col min="5023" max="5023" width="6" style="116" customWidth="1"/>
    <col min="5024" max="5024" width="44.44140625" style="116" customWidth="1"/>
    <col min="5025" max="5025" width="10.44140625" style="116" customWidth="1"/>
    <col min="5026" max="5026" width="11.44140625" style="116" bestFit="1" customWidth="1"/>
    <col min="5027" max="5027" width="12.44140625" style="116" bestFit="1" customWidth="1"/>
    <col min="5028" max="5028" width="17.44140625" style="116" bestFit="1" customWidth="1"/>
    <col min="5029" max="5029" width="10.88671875" style="116" bestFit="1" customWidth="1"/>
    <col min="5030" max="5030" width="13.44140625" style="116" bestFit="1" customWidth="1"/>
    <col min="5031" max="5031" width="11" style="116" bestFit="1" customWidth="1"/>
    <col min="5032" max="5032" width="14.109375" style="116" bestFit="1" customWidth="1"/>
    <col min="5033" max="5033" width="17.44140625" style="116" bestFit="1" customWidth="1"/>
    <col min="5034" max="5034" width="8.77734375" style="116"/>
    <col min="5035" max="5035" width="10.44140625" style="116" bestFit="1" customWidth="1"/>
    <col min="5036" max="5278" width="8.77734375" style="116"/>
    <col min="5279" max="5279" width="6" style="116" customWidth="1"/>
    <col min="5280" max="5280" width="44.44140625" style="116" customWidth="1"/>
    <col min="5281" max="5281" width="10.44140625" style="116" customWidth="1"/>
    <col min="5282" max="5282" width="11.44140625" style="116" bestFit="1" customWidth="1"/>
    <col min="5283" max="5283" width="12.44140625" style="116" bestFit="1" customWidth="1"/>
    <col min="5284" max="5284" width="17.44140625" style="116" bestFit="1" customWidth="1"/>
    <col min="5285" max="5285" width="10.88671875" style="116" bestFit="1" customWidth="1"/>
    <col min="5286" max="5286" width="13.44140625" style="116" bestFit="1" customWidth="1"/>
    <col min="5287" max="5287" width="11" style="116" bestFit="1" customWidth="1"/>
    <col min="5288" max="5288" width="14.109375" style="116" bestFit="1" customWidth="1"/>
    <col min="5289" max="5289" width="17.44140625" style="116" bestFit="1" customWidth="1"/>
    <col min="5290" max="5290" width="8.77734375" style="116"/>
    <col min="5291" max="5291" width="10.44140625" style="116" bestFit="1" customWidth="1"/>
    <col min="5292" max="5534" width="8.77734375" style="116"/>
    <col min="5535" max="5535" width="6" style="116" customWidth="1"/>
    <col min="5536" max="5536" width="44.44140625" style="116" customWidth="1"/>
    <col min="5537" max="5537" width="10.44140625" style="116" customWidth="1"/>
    <col min="5538" max="5538" width="11.44140625" style="116" bestFit="1" customWidth="1"/>
    <col min="5539" max="5539" width="12.44140625" style="116" bestFit="1" customWidth="1"/>
    <col min="5540" max="5540" width="17.44140625" style="116" bestFit="1" customWidth="1"/>
    <col min="5541" max="5541" width="10.88671875" style="116" bestFit="1" customWidth="1"/>
    <col min="5542" max="5542" width="13.44140625" style="116" bestFit="1" customWidth="1"/>
    <col min="5543" max="5543" width="11" style="116" bestFit="1" customWidth="1"/>
    <col min="5544" max="5544" width="14.109375" style="116" bestFit="1" customWidth="1"/>
    <col min="5545" max="5545" width="17.44140625" style="116" bestFit="1" customWidth="1"/>
    <col min="5546" max="5546" width="8.77734375" style="116"/>
    <col min="5547" max="5547" width="10.44140625" style="116" bestFit="1" customWidth="1"/>
    <col min="5548" max="5790" width="8.77734375" style="116"/>
    <col min="5791" max="5791" width="6" style="116" customWidth="1"/>
    <col min="5792" max="5792" width="44.44140625" style="116" customWidth="1"/>
    <col min="5793" max="5793" width="10.44140625" style="116" customWidth="1"/>
    <col min="5794" max="5794" width="11.44140625" style="116" bestFit="1" customWidth="1"/>
    <col min="5795" max="5795" width="12.44140625" style="116" bestFit="1" customWidth="1"/>
    <col min="5796" max="5796" width="17.44140625" style="116" bestFit="1" customWidth="1"/>
    <col min="5797" max="5797" width="10.88671875" style="116" bestFit="1" customWidth="1"/>
    <col min="5798" max="5798" width="13.44140625" style="116" bestFit="1" customWidth="1"/>
    <col min="5799" max="5799" width="11" style="116" bestFit="1" customWidth="1"/>
    <col min="5800" max="5800" width="14.109375" style="116" bestFit="1" customWidth="1"/>
    <col min="5801" max="5801" width="17.44140625" style="116" bestFit="1" customWidth="1"/>
    <col min="5802" max="5802" width="8.77734375" style="116"/>
    <col min="5803" max="5803" width="10.44140625" style="116" bestFit="1" customWidth="1"/>
    <col min="5804" max="6046" width="8.77734375" style="116"/>
    <col min="6047" max="6047" width="6" style="116" customWidth="1"/>
    <col min="6048" max="6048" width="44.44140625" style="116" customWidth="1"/>
    <col min="6049" max="6049" width="10.44140625" style="116" customWidth="1"/>
    <col min="6050" max="6050" width="11.44140625" style="116" bestFit="1" customWidth="1"/>
    <col min="6051" max="6051" width="12.44140625" style="116" bestFit="1" customWidth="1"/>
    <col min="6052" max="6052" width="17.44140625" style="116" bestFit="1" customWidth="1"/>
    <col min="6053" max="6053" width="10.88671875" style="116" bestFit="1" customWidth="1"/>
    <col min="6054" max="6054" width="13.44140625" style="116" bestFit="1" customWidth="1"/>
    <col min="6055" max="6055" width="11" style="116" bestFit="1" customWidth="1"/>
    <col min="6056" max="6056" width="14.109375" style="116" bestFit="1" customWidth="1"/>
    <col min="6057" max="6057" width="17.44140625" style="116" bestFit="1" customWidth="1"/>
    <col min="6058" max="6058" width="8.77734375" style="116"/>
    <col min="6059" max="6059" width="10.44140625" style="116" bestFit="1" customWidth="1"/>
    <col min="6060" max="6302" width="8.77734375" style="116"/>
    <col min="6303" max="6303" width="6" style="116" customWidth="1"/>
    <col min="6304" max="6304" width="44.44140625" style="116" customWidth="1"/>
    <col min="6305" max="6305" width="10.44140625" style="116" customWidth="1"/>
    <col min="6306" max="6306" width="11.44140625" style="116" bestFit="1" customWidth="1"/>
    <col min="6307" max="6307" width="12.44140625" style="116" bestFit="1" customWidth="1"/>
    <col min="6308" max="6308" width="17.44140625" style="116" bestFit="1" customWidth="1"/>
    <col min="6309" max="6309" width="10.88671875" style="116" bestFit="1" customWidth="1"/>
    <col min="6310" max="6310" width="13.44140625" style="116" bestFit="1" customWidth="1"/>
    <col min="6311" max="6311" width="11" style="116" bestFit="1" customWidth="1"/>
    <col min="6312" max="6312" width="14.109375" style="116" bestFit="1" customWidth="1"/>
    <col min="6313" max="6313" width="17.44140625" style="116" bestFit="1" customWidth="1"/>
    <col min="6314" max="6314" width="8.77734375" style="116"/>
    <col min="6315" max="6315" width="10.44140625" style="116" bestFit="1" customWidth="1"/>
    <col min="6316" max="6558" width="8.77734375" style="116"/>
    <col min="6559" max="6559" width="6" style="116" customWidth="1"/>
    <col min="6560" max="6560" width="44.44140625" style="116" customWidth="1"/>
    <col min="6561" max="6561" width="10.44140625" style="116" customWidth="1"/>
    <col min="6562" max="6562" width="11.44140625" style="116" bestFit="1" customWidth="1"/>
    <col min="6563" max="6563" width="12.44140625" style="116" bestFit="1" customWidth="1"/>
    <col min="6564" max="6564" width="17.44140625" style="116" bestFit="1" customWidth="1"/>
    <col min="6565" max="6565" width="10.88671875" style="116" bestFit="1" customWidth="1"/>
    <col min="6566" max="6566" width="13.44140625" style="116" bestFit="1" customWidth="1"/>
    <col min="6567" max="6567" width="11" style="116" bestFit="1" customWidth="1"/>
    <col min="6568" max="6568" width="14.109375" style="116" bestFit="1" customWidth="1"/>
    <col min="6569" max="6569" width="17.44140625" style="116" bestFit="1" customWidth="1"/>
    <col min="6570" max="6570" width="8.77734375" style="116"/>
    <col min="6571" max="6571" width="10.44140625" style="116" bestFit="1" customWidth="1"/>
    <col min="6572" max="6814" width="8.77734375" style="116"/>
    <col min="6815" max="6815" width="6" style="116" customWidth="1"/>
    <col min="6816" max="6816" width="44.44140625" style="116" customWidth="1"/>
    <col min="6817" max="6817" width="10.44140625" style="116" customWidth="1"/>
    <col min="6818" max="6818" width="11.44140625" style="116" bestFit="1" customWidth="1"/>
    <col min="6819" max="6819" width="12.44140625" style="116" bestFit="1" customWidth="1"/>
    <col min="6820" max="6820" width="17.44140625" style="116" bestFit="1" customWidth="1"/>
    <col min="6821" max="6821" width="10.88671875" style="116" bestFit="1" customWidth="1"/>
    <col min="6822" max="6822" width="13.44140625" style="116" bestFit="1" customWidth="1"/>
    <col min="6823" max="6823" width="11" style="116" bestFit="1" customWidth="1"/>
    <col min="6824" max="6824" width="14.109375" style="116" bestFit="1" customWidth="1"/>
    <col min="6825" max="6825" width="17.44140625" style="116" bestFit="1" customWidth="1"/>
    <col min="6826" max="6826" width="8.77734375" style="116"/>
    <col min="6827" max="6827" width="10.44140625" style="116" bestFit="1" customWidth="1"/>
    <col min="6828" max="7070" width="8.77734375" style="116"/>
    <col min="7071" max="7071" width="6" style="116" customWidth="1"/>
    <col min="7072" max="7072" width="44.44140625" style="116" customWidth="1"/>
    <col min="7073" max="7073" width="10.44140625" style="116" customWidth="1"/>
    <col min="7074" max="7074" width="11.44140625" style="116" bestFit="1" customWidth="1"/>
    <col min="7075" max="7075" width="12.44140625" style="116" bestFit="1" customWidth="1"/>
    <col min="7076" max="7076" width="17.44140625" style="116" bestFit="1" customWidth="1"/>
    <col min="7077" max="7077" width="10.88671875" style="116" bestFit="1" customWidth="1"/>
    <col min="7078" max="7078" width="13.44140625" style="116" bestFit="1" customWidth="1"/>
    <col min="7079" max="7079" width="11" style="116" bestFit="1" customWidth="1"/>
    <col min="7080" max="7080" width="14.109375" style="116" bestFit="1" customWidth="1"/>
    <col min="7081" max="7081" width="17.44140625" style="116" bestFit="1" customWidth="1"/>
    <col min="7082" max="7082" width="8.77734375" style="116"/>
    <col min="7083" max="7083" width="10.44140625" style="116" bestFit="1" customWidth="1"/>
    <col min="7084" max="7326" width="8.77734375" style="116"/>
    <col min="7327" max="7327" width="6" style="116" customWidth="1"/>
    <col min="7328" max="7328" width="44.44140625" style="116" customWidth="1"/>
    <col min="7329" max="7329" width="10.44140625" style="116" customWidth="1"/>
    <col min="7330" max="7330" width="11.44140625" style="116" bestFit="1" customWidth="1"/>
    <col min="7331" max="7331" width="12.44140625" style="116" bestFit="1" customWidth="1"/>
    <col min="7332" max="7332" width="17.44140625" style="116" bestFit="1" customWidth="1"/>
    <col min="7333" max="7333" width="10.88671875" style="116" bestFit="1" customWidth="1"/>
    <col min="7334" max="7334" width="13.44140625" style="116" bestFit="1" customWidth="1"/>
    <col min="7335" max="7335" width="11" style="116" bestFit="1" customWidth="1"/>
    <col min="7336" max="7336" width="14.109375" style="116" bestFit="1" customWidth="1"/>
    <col min="7337" max="7337" width="17.44140625" style="116" bestFit="1" customWidth="1"/>
    <col min="7338" max="7338" width="8.77734375" style="116"/>
    <col min="7339" max="7339" width="10.44140625" style="116" bestFit="1" customWidth="1"/>
    <col min="7340" max="7582" width="8.77734375" style="116"/>
    <col min="7583" max="7583" width="6" style="116" customWidth="1"/>
    <col min="7584" max="7584" width="44.44140625" style="116" customWidth="1"/>
    <col min="7585" max="7585" width="10.44140625" style="116" customWidth="1"/>
    <col min="7586" max="7586" width="11.44140625" style="116" bestFit="1" customWidth="1"/>
    <col min="7587" max="7587" width="12.44140625" style="116" bestFit="1" customWidth="1"/>
    <col min="7588" max="7588" width="17.44140625" style="116" bestFit="1" customWidth="1"/>
    <col min="7589" max="7589" width="10.88671875" style="116" bestFit="1" customWidth="1"/>
    <col min="7590" max="7590" width="13.44140625" style="116" bestFit="1" customWidth="1"/>
    <col min="7591" max="7591" width="11" style="116" bestFit="1" customWidth="1"/>
    <col min="7592" max="7592" width="14.109375" style="116" bestFit="1" customWidth="1"/>
    <col min="7593" max="7593" width="17.44140625" style="116" bestFit="1" customWidth="1"/>
    <col min="7594" max="7594" width="8.77734375" style="116"/>
    <col min="7595" max="7595" width="10.44140625" style="116" bestFit="1" customWidth="1"/>
    <col min="7596" max="7838" width="8.77734375" style="116"/>
    <col min="7839" max="7839" width="6" style="116" customWidth="1"/>
    <col min="7840" max="7840" width="44.44140625" style="116" customWidth="1"/>
    <col min="7841" max="7841" width="10.44140625" style="116" customWidth="1"/>
    <col min="7842" max="7842" width="11.44140625" style="116" bestFit="1" customWidth="1"/>
    <col min="7843" max="7843" width="12.44140625" style="116" bestFit="1" customWidth="1"/>
    <col min="7844" max="7844" width="17.44140625" style="116" bestFit="1" customWidth="1"/>
    <col min="7845" max="7845" width="10.88671875" style="116" bestFit="1" customWidth="1"/>
    <col min="7846" max="7846" width="13.44140625" style="116" bestFit="1" customWidth="1"/>
    <col min="7847" max="7847" width="11" style="116" bestFit="1" customWidth="1"/>
    <col min="7848" max="7848" width="14.109375" style="116" bestFit="1" customWidth="1"/>
    <col min="7849" max="7849" width="17.44140625" style="116" bestFit="1" customWidth="1"/>
    <col min="7850" max="7850" width="8.77734375" style="116"/>
    <col min="7851" max="7851" width="10.44140625" style="116" bestFit="1" customWidth="1"/>
    <col min="7852" max="8094" width="8.77734375" style="116"/>
    <col min="8095" max="8095" width="6" style="116" customWidth="1"/>
    <col min="8096" max="8096" width="44.44140625" style="116" customWidth="1"/>
    <col min="8097" max="8097" width="10.44140625" style="116" customWidth="1"/>
    <col min="8098" max="8098" width="11.44140625" style="116" bestFit="1" customWidth="1"/>
    <col min="8099" max="8099" width="12.44140625" style="116" bestFit="1" customWidth="1"/>
    <col min="8100" max="8100" width="17.44140625" style="116" bestFit="1" customWidth="1"/>
    <col min="8101" max="8101" width="10.88671875" style="116" bestFit="1" customWidth="1"/>
    <col min="8102" max="8102" width="13.44140625" style="116" bestFit="1" customWidth="1"/>
    <col min="8103" max="8103" width="11" style="116" bestFit="1" customWidth="1"/>
    <col min="8104" max="8104" width="14.109375" style="116" bestFit="1" customWidth="1"/>
    <col min="8105" max="8105" width="17.44140625" style="116" bestFit="1" customWidth="1"/>
    <col min="8106" max="8106" width="8.77734375" style="116"/>
    <col min="8107" max="8107" width="10.44140625" style="116" bestFit="1" customWidth="1"/>
    <col min="8108" max="8350" width="8.77734375" style="116"/>
    <col min="8351" max="8351" width="6" style="116" customWidth="1"/>
    <col min="8352" max="8352" width="44.44140625" style="116" customWidth="1"/>
    <col min="8353" max="8353" width="10.44140625" style="116" customWidth="1"/>
    <col min="8354" max="8354" width="11.44140625" style="116" bestFit="1" customWidth="1"/>
    <col min="8355" max="8355" width="12.44140625" style="116" bestFit="1" customWidth="1"/>
    <col min="8356" max="8356" width="17.44140625" style="116" bestFit="1" customWidth="1"/>
    <col min="8357" max="8357" width="10.88671875" style="116" bestFit="1" customWidth="1"/>
    <col min="8358" max="8358" width="13.44140625" style="116" bestFit="1" customWidth="1"/>
    <col min="8359" max="8359" width="11" style="116" bestFit="1" customWidth="1"/>
    <col min="8360" max="8360" width="14.109375" style="116" bestFit="1" customWidth="1"/>
    <col min="8361" max="8361" width="17.44140625" style="116" bestFit="1" customWidth="1"/>
    <col min="8362" max="8362" width="8.77734375" style="116"/>
    <col min="8363" max="8363" width="10.44140625" style="116" bestFit="1" customWidth="1"/>
    <col min="8364" max="8606" width="8.77734375" style="116"/>
    <col min="8607" max="8607" width="6" style="116" customWidth="1"/>
    <col min="8608" max="8608" width="44.44140625" style="116" customWidth="1"/>
    <col min="8609" max="8609" width="10.44140625" style="116" customWidth="1"/>
    <col min="8610" max="8610" width="11.44140625" style="116" bestFit="1" customWidth="1"/>
    <col min="8611" max="8611" width="12.44140625" style="116" bestFit="1" customWidth="1"/>
    <col min="8612" max="8612" width="17.44140625" style="116" bestFit="1" customWidth="1"/>
    <col min="8613" max="8613" width="10.88671875" style="116" bestFit="1" customWidth="1"/>
    <col min="8614" max="8614" width="13.44140625" style="116" bestFit="1" customWidth="1"/>
    <col min="8615" max="8615" width="11" style="116" bestFit="1" customWidth="1"/>
    <col min="8616" max="8616" width="14.109375" style="116" bestFit="1" customWidth="1"/>
    <col min="8617" max="8617" width="17.44140625" style="116" bestFit="1" customWidth="1"/>
    <col min="8618" max="8618" width="8.77734375" style="116"/>
    <col min="8619" max="8619" width="10.44140625" style="116" bestFit="1" customWidth="1"/>
    <col min="8620" max="8862" width="8.77734375" style="116"/>
    <col min="8863" max="8863" width="6" style="116" customWidth="1"/>
    <col min="8864" max="8864" width="44.44140625" style="116" customWidth="1"/>
    <col min="8865" max="8865" width="10.44140625" style="116" customWidth="1"/>
    <col min="8866" max="8866" width="11.44140625" style="116" bestFit="1" customWidth="1"/>
    <col min="8867" max="8867" width="12.44140625" style="116" bestFit="1" customWidth="1"/>
    <col min="8868" max="8868" width="17.44140625" style="116" bestFit="1" customWidth="1"/>
    <col min="8869" max="8869" width="10.88671875" style="116" bestFit="1" customWidth="1"/>
    <col min="8870" max="8870" width="13.44140625" style="116" bestFit="1" customWidth="1"/>
    <col min="8871" max="8871" width="11" style="116" bestFit="1" customWidth="1"/>
    <col min="8872" max="8872" width="14.109375" style="116" bestFit="1" customWidth="1"/>
    <col min="8873" max="8873" width="17.44140625" style="116" bestFit="1" customWidth="1"/>
    <col min="8874" max="8874" width="8.77734375" style="116"/>
    <col min="8875" max="8875" width="10.44140625" style="116" bestFit="1" customWidth="1"/>
    <col min="8876" max="9118" width="8.77734375" style="116"/>
    <col min="9119" max="9119" width="6" style="116" customWidth="1"/>
    <col min="9120" max="9120" width="44.44140625" style="116" customWidth="1"/>
    <col min="9121" max="9121" width="10.44140625" style="116" customWidth="1"/>
    <col min="9122" max="9122" width="11.44140625" style="116" bestFit="1" customWidth="1"/>
    <col min="9123" max="9123" width="12.44140625" style="116" bestFit="1" customWidth="1"/>
    <col min="9124" max="9124" width="17.44140625" style="116" bestFit="1" customWidth="1"/>
    <col min="9125" max="9125" width="10.88671875" style="116" bestFit="1" customWidth="1"/>
    <col min="9126" max="9126" width="13.44140625" style="116" bestFit="1" customWidth="1"/>
    <col min="9127" max="9127" width="11" style="116" bestFit="1" customWidth="1"/>
    <col min="9128" max="9128" width="14.109375" style="116" bestFit="1" customWidth="1"/>
    <col min="9129" max="9129" width="17.44140625" style="116" bestFit="1" customWidth="1"/>
    <col min="9130" max="9130" width="8.77734375" style="116"/>
    <col min="9131" max="9131" width="10.44140625" style="116" bestFit="1" customWidth="1"/>
    <col min="9132" max="9374" width="8.77734375" style="116"/>
    <col min="9375" max="9375" width="6" style="116" customWidth="1"/>
    <col min="9376" max="9376" width="44.44140625" style="116" customWidth="1"/>
    <col min="9377" max="9377" width="10.44140625" style="116" customWidth="1"/>
    <col min="9378" max="9378" width="11.44140625" style="116" bestFit="1" customWidth="1"/>
    <col min="9379" max="9379" width="12.44140625" style="116" bestFit="1" customWidth="1"/>
    <col min="9380" max="9380" width="17.44140625" style="116" bestFit="1" customWidth="1"/>
    <col min="9381" max="9381" width="10.88671875" style="116" bestFit="1" customWidth="1"/>
    <col min="9382" max="9382" width="13.44140625" style="116" bestFit="1" customWidth="1"/>
    <col min="9383" max="9383" width="11" style="116" bestFit="1" customWidth="1"/>
    <col min="9384" max="9384" width="14.109375" style="116" bestFit="1" customWidth="1"/>
    <col min="9385" max="9385" width="17.44140625" style="116" bestFit="1" customWidth="1"/>
    <col min="9386" max="9386" width="8.77734375" style="116"/>
    <col min="9387" max="9387" width="10.44140625" style="116" bestFit="1" customWidth="1"/>
    <col min="9388" max="9630" width="8.77734375" style="116"/>
    <col min="9631" max="9631" width="6" style="116" customWidth="1"/>
    <col min="9632" max="9632" width="44.44140625" style="116" customWidth="1"/>
    <col min="9633" max="9633" width="10.44140625" style="116" customWidth="1"/>
    <col min="9634" max="9634" width="11.44140625" style="116" bestFit="1" customWidth="1"/>
    <col min="9635" max="9635" width="12.44140625" style="116" bestFit="1" customWidth="1"/>
    <col min="9636" max="9636" width="17.44140625" style="116" bestFit="1" customWidth="1"/>
    <col min="9637" max="9637" width="10.88671875" style="116" bestFit="1" customWidth="1"/>
    <col min="9638" max="9638" width="13.44140625" style="116" bestFit="1" customWidth="1"/>
    <col min="9639" max="9639" width="11" style="116" bestFit="1" customWidth="1"/>
    <col min="9640" max="9640" width="14.109375" style="116" bestFit="1" customWidth="1"/>
    <col min="9641" max="9641" width="17.44140625" style="116" bestFit="1" customWidth="1"/>
    <col min="9642" max="9642" width="8.77734375" style="116"/>
    <col min="9643" max="9643" width="10.44140625" style="116" bestFit="1" customWidth="1"/>
    <col min="9644" max="9886" width="8.77734375" style="116"/>
    <col min="9887" max="9887" width="6" style="116" customWidth="1"/>
    <col min="9888" max="9888" width="44.44140625" style="116" customWidth="1"/>
    <col min="9889" max="9889" width="10.44140625" style="116" customWidth="1"/>
    <col min="9890" max="9890" width="11.44140625" style="116" bestFit="1" customWidth="1"/>
    <col min="9891" max="9891" width="12.44140625" style="116" bestFit="1" customWidth="1"/>
    <col min="9892" max="9892" width="17.44140625" style="116" bestFit="1" customWidth="1"/>
    <col min="9893" max="9893" width="10.88671875" style="116" bestFit="1" customWidth="1"/>
    <col min="9894" max="9894" width="13.44140625" style="116" bestFit="1" customWidth="1"/>
    <col min="9895" max="9895" width="11" style="116" bestFit="1" customWidth="1"/>
    <col min="9896" max="9896" width="14.109375" style="116" bestFit="1" customWidth="1"/>
    <col min="9897" max="9897" width="17.44140625" style="116" bestFit="1" customWidth="1"/>
    <col min="9898" max="9898" width="8.77734375" style="116"/>
    <col min="9899" max="9899" width="10.44140625" style="116" bestFit="1" customWidth="1"/>
    <col min="9900" max="10142" width="8.77734375" style="116"/>
    <col min="10143" max="10143" width="6" style="116" customWidth="1"/>
    <col min="10144" max="10144" width="44.44140625" style="116" customWidth="1"/>
    <col min="10145" max="10145" width="10.44140625" style="116" customWidth="1"/>
    <col min="10146" max="10146" width="11.44140625" style="116" bestFit="1" customWidth="1"/>
    <col min="10147" max="10147" width="12.44140625" style="116" bestFit="1" customWidth="1"/>
    <col min="10148" max="10148" width="17.44140625" style="116" bestFit="1" customWidth="1"/>
    <col min="10149" max="10149" width="10.88671875" style="116" bestFit="1" customWidth="1"/>
    <col min="10150" max="10150" width="13.44140625" style="116" bestFit="1" customWidth="1"/>
    <col min="10151" max="10151" width="11" style="116" bestFit="1" customWidth="1"/>
    <col min="10152" max="10152" width="14.109375" style="116" bestFit="1" customWidth="1"/>
    <col min="10153" max="10153" width="17.44140625" style="116" bestFit="1" customWidth="1"/>
    <col min="10154" max="10154" width="8.77734375" style="116"/>
    <col min="10155" max="10155" width="10.44140625" style="116" bestFit="1" customWidth="1"/>
    <col min="10156" max="10398" width="8.77734375" style="116"/>
    <col min="10399" max="10399" width="6" style="116" customWidth="1"/>
    <col min="10400" max="10400" width="44.44140625" style="116" customWidth="1"/>
    <col min="10401" max="10401" width="10.44140625" style="116" customWidth="1"/>
    <col min="10402" max="10402" width="11.44140625" style="116" bestFit="1" customWidth="1"/>
    <col min="10403" max="10403" width="12.44140625" style="116" bestFit="1" customWidth="1"/>
    <col min="10404" max="10404" width="17.44140625" style="116" bestFit="1" customWidth="1"/>
    <col min="10405" max="10405" width="10.88671875" style="116" bestFit="1" customWidth="1"/>
    <col min="10406" max="10406" width="13.44140625" style="116" bestFit="1" customWidth="1"/>
    <col min="10407" max="10407" width="11" style="116" bestFit="1" customWidth="1"/>
    <col min="10408" max="10408" width="14.109375" style="116" bestFit="1" customWidth="1"/>
    <col min="10409" max="10409" width="17.44140625" style="116" bestFit="1" customWidth="1"/>
    <col min="10410" max="10410" width="8.77734375" style="116"/>
    <col min="10411" max="10411" width="10.44140625" style="116" bestFit="1" customWidth="1"/>
    <col min="10412" max="10654" width="8.77734375" style="116"/>
    <col min="10655" max="10655" width="6" style="116" customWidth="1"/>
    <col min="10656" max="10656" width="44.44140625" style="116" customWidth="1"/>
    <col min="10657" max="10657" width="10.44140625" style="116" customWidth="1"/>
    <col min="10658" max="10658" width="11.44140625" style="116" bestFit="1" customWidth="1"/>
    <col min="10659" max="10659" width="12.44140625" style="116" bestFit="1" customWidth="1"/>
    <col min="10660" max="10660" width="17.44140625" style="116" bestFit="1" customWidth="1"/>
    <col min="10661" max="10661" width="10.88671875" style="116" bestFit="1" customWidth="1"/>
    <col min="10662" max="10662" width="13.44140625" style="116" bestFit="1" customWidth="1"/>
    <col min="10663" max="10663" width="11" style="116" bestFit="1" customWidth="1"/>
    <col min="10664" max="10664" width="14.109375" style="116" bestFit="1" customWidth="1"/>
    <col min="10665" max="10665" width="17.44140625" style="116" bestFit="1" customWidth="1"/>
    <col min="10666" max="10666" width="8.77734375" style="116"/>
    <col min="10667" max="10667" width="10.44140625" style="116" bestFit="1" customWidth="1"/>
    <col min="10668" max="10910" width="8.77734375" style="116"/>
    <col min="10911" max="10911" width="6" style="116" customWidth="1"/>
    <col min="10912" max="10912" width="44.44140625" style="116" customWidth="1"/>
    <col min="10913" max="10913" width="10.44140625" style="116" customWidth="1"/>
    <col min="10914" max="10914" width="11.44140625" style="116" bestFit="1" customWidth="1"/>
    <col min="10915" max="10915" width="12.44140625" style="116" bestFit="1" customWidth="1"/>
    <col min="10916" max="10916" width="17.44140625" style="116" bestFit="1" customWidth="1"/>
    <col min="10917" max="10917" width="10.88671875" style="116" bestFit="1" customWidth="1"/>
    <col min="10918" max="10918" width="13.44140625" style="116" bestFit="1" customWidth="1"/>
    <col min="10919" max="10919" width="11" style="116" bestFit="1" customWidth="1"/>
    <col min="10920" max="10920" width="14.109375" style="116" bestFit="1" customWidth="1"/>
    <col min="10921" max="10921" width="17.44140625" style="116" bestFit="1" customWidth="1"/>
    <col min="10922" max="10922" width="8.77734375" style="116"/>
    <col min="10923" max="10923" width="10.44140625" style="116" bestFit="1" customWidth="1"/>
    <col min="10924" max="11166" width="8.77734375" style="116"/>
    <col min="11167" max="11167" width="6" style="116" customWidth="1"/>
    <col min="11168" max="11168" width="44.44140625" style="116" customWidth="1"/>
    <col min="11169" max="11169" width="10.44140625" style="116" customWidth="1"/>
    <col min="11170" max="11170" width="11.44140625" style="116" bestFit="1" customWidth="1"/>
    <col min="11171" max="11171" width="12.44140625" style="116" bestFit="1" customWidth="1"/>
    <col min="11172" max="11172" width="17.44140625" style="116" bestFit="1" customWidth="1"/>
    <col min="11173" max="11173" width="10.88671875" style="116" bestFit="1" customWidth="1"/>
    <col min="11174" max="11174" width="13.44140625" style="116" bestFit="1" customWidth="1"/>
    <col min="11175" max="11175" width="11" style="116" bestFit="1" customWidth="1"/>
    <col min="11176" max="11176" width="14.109375" style="116" bestFit="1" customWidth="1"/>
    <col min="11177" max="11177" width="17.44140625" style="116" bestFit="1" customWidth="1"/>
    <col min="11178" max="11178" width="8.77734375" style="116"/>
    <col min="11179" max="11179" width="10.44140625" style="116" bestFit="1" customWidth="1"/>
    <col min="11180" max="11422" width="8.77734375" style="116"/>
    <col min="11423" max="11423" width="6" style="116" customWidth="1"/>
    <col min="11424" max="11424" width="44.44140625" style="116" customWidth="1"/>
    <col min="11425" max="11425" width="10.44140625" style="116" customWidth="1"/>
    <col min="11426" max="11426" width="11.44140625" style="116" bestFit="1" customWidth="1"/>
    <col min="11427" max="11427" width="12.44140625" style="116" bestFit="1" customWidth="1"/>
    <col min="11428" max="11428" width="17.44140625" style="116" bestFit="1" customWidth="1"/>
    <col min="11429" max="11429" width="10.88671875" style="116" bestFit="1" customWidth="1"/>
    <col min="11430" max="11430" width="13.44140625" style="116" bestFit="1" customWidth="1"/>
    <col min="11431" max="11431" width="11" style="116" bestFit="1" customWidth="1"/>
    <col min="11432" max="11432" width="14.109375" style="116" bestFit="1" customWidth="1"/>
    <col min="11433" max="11433" width="17.44140625" style="116" bestFit="1" customWidth="1"/>
    <col min="11434" max="11434" width="8.77734375" style="116"/>
    <col min="11435" max="11435" width="10.44140625" style="116" bestFit="1" customWidth="1"/>
    <col min="11436" max="11678" width="8.77734375" style="116"/>
    <col min="11679" max="11679" width="6" style="116" customWidth="1"/>
    <col min="11680" max="11680" width="44.44140625" style="116" customWidth="1"/>
    <col min="11681" max="11681" width="10.44140625" style="116" customWidth="1"/>
    <col min="11682" max="11682" width="11.44140625" style="116" bestFit="1" customWidth="1"/>
    <col min="11683" max="11683" width="12.44140625" style="116" bestFit="1" customWidth="1"/>
    <col min="11684" max="11684" width="17.44140625" style="116" bestFit="1" customWidth="1"/>
    <col min="11685" max="11685" width="10.88671875" style="116" bestFit="1" customWidth="1"/>
    <col min="11686" max="11686" width="13.44140625" style="116" bestFit="1" customWidth="1"/>
    <col min="11687" max="11687" width="11" style="116" bestFit="1" customWidth="1"/>
    <col min="11688" max="11688" width="14.109375" style="116" bestFit="1" customWidth="1"/>
    <col min="11689" max="11689" width="17.44140625" style="116" bestFit="1" customWidth="1"/>
    <col min="11690" max="11690" width="8.77734375" style="116"/>
    <col min="11691" max="11691" width="10.44140625" style="116" bestFit="1" customWidth="1"/>
    <col min="11692" max="11934" width="8.77734375" style="116"/>
    <col min="11935" max="11935" width="6" style="116" customWidth="1"/>
    <col min="11936" max="11936" width="44.44140625" style="116" customWidth="1"/>
    <col min="11937" max="11937" width="10.44140625" style="116" customWidth="1"/>
    <col min="11938" max="11938" width="11.44140625" style="116" bestFit="1" customWidth="1"/>
    <col min="11939" max="11939" width="12.44140625" style="116" bestFit="1" customWidth="1"/>
    <col min="11940" max="11940" width="17.44140625" style="116" bestFit="1" customWidth="1"/>
    <col min="11941" max="11941" width="10.88671875" style="116" bestFit="1" customWidth="1"/>
    <col min="11942" max="11942" width="13.44140625" style="116" bestFit="1" customWidth="1"/>
    <col min="11943" max="11943" width="11" style="116" bestFit="1" customWidth="1"/>
    <col min="11944" max="11944" width="14.109375" style="116" bestFit="1" customWidth="1"/>
    <col min="11945" max="11945" width="17.44140625" style="116" bestFit="1" customWidth="1"/>
    <col min="11946" max="11946" width="8.77734375" style="116"/>
    <col min="11947" max="11947" width="10.44140625" style="116" bestFit="1" customWidth="1"/>
    <col min="11948" max="12190" width="8.77734375" style="116"/>
    <col min="12191" max="12191" width="6" style="116" customWidth="1"/>
    <col min="12192" max="12192" width="44.44140625" style="116" customWidth="1"/>
    <col min="12193" max="12193" width="10.44140625" style="116" customWidth="1"/>
    <col min="12194" max="12194" width="11.44140625" style="116" bestFit="1" customWidth="1"/>
    <col min="12195" max="12195" width="12.44140625" style="116" bestFit="1" customWidth="1"/>
    <col min="12196" max="12196" width="17.44140625" style="116" bestFit="1" customWidth="1"/>
    <col min="12197" max="12197" width="10.88671875" style="116" bestFit="1" customWidth="1"/>
    <col min="12198" max="12198" width="13.44140625" style="116" bestFit="1" customWidth="1"/>
    <col min="12199" max="12199" width="11" style="116" bestFit="1" customWidth="1"/>
    <col min="12200" max="12200" width="14.109375" style="116" bestFit="1" customWidth="1"/>
    <col min="12201" max="12201" width="17.44140625" style="116" bestFit="1" customWidth="1"/>
    <col min="12202" max="12202" width="8.77734375" style="116"/>
    <col min="12203" max="12203" width="10.44140625" style="116" bestFit="1" customWidth="1"/>
    <col min="12204" max="12446" width="8.77734375" style="116"/>
    <col min="12447" max="12447" width="6" style="116" customWidth="1"/>
    <col min="12448" max="12448" width="44.44140625" style="116" customWidth="1"/>
    <col min="12449" max="12449" width="10.44140625" style="116" customWidth="1"/>
    <col min="12450" max="12450" width="11.44140625" style="116" bestFit="1" customWidth="1"/>
    <col min="12451" max="12451" width="12.44140625" style="116" bestFit="1" customWidth="1"/>
    <col min="12452" max="12452" width="17.44140625" style="116" bestFit="1" customWidth="1"/>
    <col min="12453" max="12453" width="10.88671875" style="116" bestFit="1" customWidth="1"/>
    <col min="12454" max="12454" width="13.44140625" style="116" bestFit="1" customWidth="1"/>
    <col min="12455" max="12455" width="11" style="116" bestFit="1" customWidth="1"/>
    <col min="12456" max="12456" width="14.109375" style="116" bestFit="1" customWidth="1"/>
    <col min="12457" max="12457" width="17.44140625" style="116" bestFit="1" customWidth="1"/>
    <col min="12458" max="12458" width="8.77734375" style="116"/>
    <col min="12459" max="12459" width="10.44140625" style="116" bestFit="1" customWidth="1"/>
    <col min="12460" max="12702" width="8.77734375" style="116"/>
    <col min="12703" max="12703" width="6" style="116" customWidth="1"/>
    <col min="12704" max="12704" width="44.44140625" style="116" customWidth="1"/>
    <col min="12705" max="12705" width="10.44140625" style="116" customWidth="1"/>
    <col min="12706" max="12706" width="11.44140625" style="116" bestFit="1" customWidth="1"/>
    <col min="12707" max="12707" width="12.44140625" style="116" bestFit="1" customWidth="1"/>
    <col min="12708" max="12708" width="17.44140625" style="116" bestFit="1" customWidth="1"/>
    <col min="12709" max="12709" width="10.88671875" style="116" bestFit="1" customWidth="1"/>
    <col min="12710" max="12710" width="13.44140625" style="116" bestFit="1" customWidth="1"/>
    <col min="12711" max="12711" width="11" style="116" bestFit="1" customWidth="1"/>
    <col min="12712" max="12712" width="14.109375" style="116" bestFit="1" customWidth="1"/>
    <col min="12713" max="12713" width="17.44140625" style="116" bestFit="1" customWidth="1"/>
    <col min="12714" max="12714" width="8.77734375" style="116"/>
    <col min="12715" max="12715" width="10.44140625" style="116" bestFit="1" customWidth="1"/>
    <col min="12716" max="12958" width="8.77734375" style="116"/>
    <col min="12959" max="12959" width="6" style="116" customWidth="1"/>
    <col min="12960" max="12960" width="44.44140625" style="116" customWidth="1"/>
    <col min="12961" max="12961" width="10.44140625" style="116" customWidth="1"/>
    <col min="12962" max="12962" width="11.44140625" style="116" bestFit="1" customWidth="1"/>
    <col min="12963" max="12963" width="12.44140625" style="116" bestFit="1" customWidth="1"/>
    <col min="12964" max="12964" width="17.44140625" style="116" bestFit="1" customWidth="1"/>
    <col min="12965" max="12965" width="10.88671875" style="116" bestFit="1" customWidth="1"/>
    <col min="12966" max="12966" width="13.44140625" style="116" bestFit="1" customWidth="1"/>
    <col min="12967" max="12967" width="11" style="116" bestFit="1" customWidth="1"/>
    <col min="12968" max="12968" width="14.109375" style="116" bestFit="1" customWidth="1"/>
    <col min="12969" max="12969" width="17.44140625" style="116" bestFit="1" customWidth="1"/>
    <col min="12970" max="12970" width="8.77734375" style="116"/>
    <col min="12971" max="12971" width="10.44140625" style="116" bestFit="1" customWidth="1"/>
    <col min="12972" max="13214" width="8.77734375" style="116"/>
    <col min="13215" max="13215" width="6" style="116" customWidth="1"/>
    <col min="13216" max="13216" width="44.44140625" style="116" customWidth="1"/>
    <col min="13217" max="13217" width="10.44140625" style="116" customWidth="1"/>
    <col min="13218" max="13218" width="11.44140625" style="116" bestFit="1" customWidth="1"/>
    <col min="13219" max="13219" width="12.44140625" style="116" bestFit="1" customWidth="1"/>
    <col min="13220" max="13220" width="17.44140625" style="116" bestFit="1" customWidth="1"/>
    <col min="13221" max="13221" width="10.88671875" style="116" bestFit="1" customWidth="1"/>
    <col min="13222" max="13222" width="13.44140625" style="116" bestFit="1" customWidth="1"/>
    <col min="13223" max="13223" width="11" style="116" bestFit="1" customWidth="1"/>
    <col min="13224" max="13224" width="14.109375" style="116" bestFit="1" customWidth="1"/>
    <col min="13225" max="13225" width="17.44140625" style="116" bestFit="1" customWidth="1"/>
    <col min="13226" max="13226" width="8.77734375" style="116"/>
    <col min="13227" max="13227" width="10.44140625" style="116" bestFit="1" customWidth="1"/>
    <col min="13228" max="13470" width="8.77734375" style="116"/>
    <col min="13471" max="13471" width="6" style="116" customWidth="1"/>
    <col min="13472" max="13472" width="44.44140625" style="116" customWidth="1"/>
    <col min="13473" max="13473" width="10.44140625" style="116" customWidth="1"/>
    <col min="13474" max="13474" width="11.44140625" style="116" bestFit="1" customWidth="1"/>
    <col min="13475" max="13475" width="12.44140625" style="116" bestFit="1" customWidth="1"/>
    <col min="13476" max="13476" width="17.44140625" style="116" bestFit="1" customWidth="1"/>
    <col min="13477" max="13477" width="10.88671875" style="116" bestFit="1" customWidth="1"/>
    <col min="13478" max="13478" width="13.44140625" style="116" bestFit="1" customWidth="1"/>
    <col min="13479" max="13479" width="11" style="116" bestFit="1" customWidth="1"/>
    <col min="13480" max="13480" width="14.109375" style="116" bestFit="1" customWidth="1"/>
    <col min="13481" max="13481" width="17.44140625" style="116" bestFit="1" customWidth="1"/>
    <col min="13482" max="13482" width="8.77734375" style="116"/>
    <col min="13483" max="13483" width="10.44140625" style="116" bestFit="1" customWidth="1"/>
    <col min="13484" max="13726" width="8.77734375" style="116"/>
    <col min="13727" max="13727" width="6" style="116" customWidth="1"/>
    <col min="13728" max="13728" width="44.44140625" style="116" customWidth="1"/>
    <col min="13729" max="13729" width="10.44140625" style="116" customWidth="1"/>
    <col min="13730" max="13730" width="11.44140625" style="116" bestFit="1" customWidth="1"/>
    <col min="13731" max="13731" width="12.44140625" style="116" bestFit="1" customWidth="1"/>
    <col min="13732" max="13732" width="17.44140625" style="116" bestFit="1" customWidth="1"/>
    <col min="13733" max="13733" width="10.88671875" style="116" bestFit="1" customWidth="1"/>
    <col min="13734" max="13734" width="13.44140625" style="116" bestFit="1" customWidth="1"/>
    <col min="13735" max="13735" width="11" style="116" bestFit="1" customWidth="1"/>
    <col min="13736" max="13736" width="14.109375" style="116" bestFit="1" customWidth="1"/>
    <col min="13737" max="13737" width="17.44140625" style="116" bestFit="1" customWidth="1"/>
    <col min="13738" max="13738" width="8.77734375" style="116"/>
    <col min="13739" max="13739" width="10.44140625" style="116" bestFit="1" customWidth="1"/>
    <col min="13740" max="13982" width="8.77734375" style="116"/>
    <col min="13983" max="13983" width="6" style="116" customWidth="1"/>
    <col min="13984" max="13984" width="44.44140625" style="116" customWidth="1"/>
    <col min="13985" max="13985" width="10.44140625" style="116" customWidth="1"/>
    <col min="13986" max="13986" width="11.44140625" style="116" bestFit="1" customWidth="1"/>
    <col min="13987" max="13987" width="12.44140625" style="116" bestFit="1" customWidth="1"/>
    <col min="13988" max="13988" width="17.44140625" style="116" bestFit="1" customWidth="1"/>
    <col min="13989" max="13989" width="10.88671875" style="116" bestFit="1" customWidth="1"/>
    <col min="13990" max="13990" width="13.44140625" style="116" bestFit="1" customWidth="1"/>
    <col min="13991" max="13991" width="11" style="116" bestFit="1" customWidth="1"/>
    <col min="13992" max="13992" width="14.109375" style="116" bestFit="1" customWidth="1"/>
    <col min="13993" max="13993" width="17.44140625" style="116" bestFit="1" customWidth="1"/>
    <col min="13994" max="13994" width="8.77734375" style="116"/>
    <col min="13995" max="13995" width="10.44140625" style="116" bestFit="1" customWidth="1"/>
    <col min="13996" max="14238" width="8.77734375" style="116"/>
    <col min="14239" max="14239" width="6" style="116" customWidth="1"/>
    <col min="14240" max="14240" width="44.44140625" style="116" customWidth="1"/>
    <col min="14241" max="14241" width="10.44140625" style="116" customWidth="1"/>
    <col min="14242" max="14242" width="11.44140625" style="116" bestFit="1" customWidth="1"/>
    <col min="14243" max="14243" width="12.44140625" style="116" bestFit="1" customWidth="1"/>
    <col min="14244" max="14244" width="17.44140625" style="116" bestFit="1" customWidth="1"/>
    <col min="14245" max="14245" width="10.88671875" style="116" bestFit="1" customWidth="1"/>
    <col min="14246" max="14246" width="13.44140625" style="116" bestFit="1" customWidth="1"/>
    <col min="14247" max="14247" width="11" style="116" bestFit="1" customWidth="1"/>
    <col min="14248" max="14248" width="14.109375" style="116" bestFit="1" customWidth="1"/>
    <col min="14249" max="14249" width="17.44140625" style="116" bestFit="1" customWidth="1"/>
    <col min="14250" max="14250" width="8.77734375" style="116"/>
    <col min="14251" max="14251" width="10.44140625" style="116" bestFit="1" customWidth="1"/>
    <col min="14252" max="14494" width="8.77734375" style="116"/>
    <col min="14495" max="14495" width="6" style="116" customWidth="1"/>
    <col min="14496" max="14496" width="44.44140625" style="116" customWidth="1"/>
    <col min="14497" max="14497" width="10.44140625" style="116" customWidth="1"/>
    <col min="14498" max="14498" width="11.44140625" style="116" bestFit="1" customWidth="1"/>
    <col min="14499" max="14499" width="12.44140625" style="116" bestFit="1" customWidth="1"/>
    <col min="14500" max="14500" width="17.44140625" style="116" bestFit="1" customWidth="1"/>
    <col min="14501" max="14501" width="10.88671875" style="116" bestFit="1" customWidth="1"/>
    <col min="14502" max="14502" width="13.44140625" style="116" bestFit="1" customWidth="1"/>
    <col min="14503" max="14503" width="11" style="116" bestFit="1" customWidth="1"/>
    <col min="14504" max="14504" width="14.109375" style="116" bestFit="1" customWidth="1"/>
    <col min="14505" max="14505" width="17.44140625" style="116" bestFit="1" customWidth="1"/>
    <col min="14506" max="14506" width="8.77734375" style="116"/>
    <col min="14507" max="14507" width="10.44140625" style="116" bestFit="1" customWidth="1"/>
    <col min="14508" max="14750" width="8.77734375" style="116"/>
    <col min="14751" max="14751" width="6" style="116" customWidth="1"/>
    <col min="14752" max="14752" width="44.44140625" style="116" customWidth="1"/>
    <col min="14753" max="14753" width="10.44140625" style="116" customWidth="1"/>
    <col min="14754" max="14754" width="11.44140625" style="116" bestFit="1" customWidth="1"/>
    <col min="14755" max="14755" width="12.44140625" style="116" bestFit="1" customWidth="1"/>
    <col min="14756" max="14756" width="17.44140625" style="116" bestFit="1" customWidth="1"/>
    <col min="14757" max="14757" width="10.88671875" style="116" bestFit="1" customWidth="1"/>
    <col min="14758" max="14758" width="13.44140625" style="116" bestFit="1" customWidth="1"/>
    <col min="14759" max="14759" width="11" style="116" bestFit="1" customWidth="1"/>
    <col min="14760" max="14760" width="14.109375" style="116" bestFit="1" customWidth="1"/>
    <col min="14761" max="14761" width="17.44140625" style="116" bestFit="1" customWidth="1"/>
    <col min="14762" max="14762" width="8.77734375" style="116"/>
    <col min="14763" max="14763" width="10.44140625" style="116" bestFit="1" customWidth="1"/>
    <col min="14764" max="15006" width="8.77734375" style="116"/>
    <col min="15007" max="15007" width="6" style="116" customWidth="1"/>
    <col min="15008" max="15008" width="44.44140625" style="116" customWidth="1"/>
    <col min="15009" max="15009" width="10.44140625" style="116" customWidth="1"/>
    <col min="15010" max="15010" width="11.44140625" style="116" bestFit="1" customWidth="1"/>
    <col min="15011" max="15011" width="12.44140625" style="116" bestFit="1" customWidth="1"/>
    <col min="15012" max="15012" width="17.44140625" style="116" bestFit="1" customWidth="1"/>
    <col min="15013" max="15013" width="10.88671875" style="116" bestFit="1" customWidth="1"/>
    <col min="15014" max="15014" width="13.44140625" style="116" bestFit="1" customWidth="1"/>
    <col min="15015" max="15015" width="11" style="116" bestFit="1" customWidth="1"/>
    <col min="15016" max="15016" width="14.109375" style="116" bestFit="1" customWidth="1"/>
    <col min="15017" max="15017" width="17.44140625" style="116" bestFit="1" customWidth="1"/>
    <col min="15018" max="15018" width="8.77734375" style="116"/>
    <col min="15019" max="15019" width="10.44140625" style="116" bestFit="1" customWidth="1"/>
    <col min="15020" max="15262" width="8.77734375" style="116"/>
    <col min="15263" max="15263" width="6" style="116" customWidth="1"/>
    <col min="15264" max="15264" width="44.44140625" style="116" customWidth="1"/>
    <col min="15265" max="15265" width="10.44140625" style="116" customWidth="1"/>
    <col min="15266" max="15266" width="11.44140625" style="116" bestFit="1" customWidth="1"/>
    <col min="15267" max="15267" width="12.44140625" style="116" bestFit="1" customWidth="1"/>
    <col min="15268" max="15268" width="17.44140625" style="116" bestFit="1" customWidth="1"/>
    <col min="15269" max="15269" width="10.88671875" style="116" bestFit="1" customWidth="1"/>
    <col min="15270" max="15270" width="13.44140625" style="116" bestFit="1" customWidth="1"/>
    <col min="15271" max="15271" width="11" style="116" bestFit="1" customWidth="1"/>
    <col min="15272" max="15272" width="14.109375" style="116" bestFit="1" customWidth="1"/>
    <col min="15273" max="15273" width="17.44140625" style="116" bestFit="1" customWidth="1"/>
    <col min="15274" max="15274" width="8.77734375" style="116"/>
    <col min="15275" max="15275" width="10.44140625" style="116" bestFit="1" customWidth="1"/>
    <col min="15276" max="15518" width="8.77734375" style="116"/>
    <col min="15519" max="15519" width="6" style="116" customWidth="1"/>
    <col min="15520" max="15520" width="44.44140625" style="116" customWidth="1"/>
    <col min="15521" max="15521" width="10.44140625" style="116" customWidth="1"/>
    <col min="15522" max="15522" width="11.44140625" style="116" bestFit="1" customWidth="1"/>
    <col min="15523" max="15523" width="12.44140625" style="116" bestFit="1" customWidth="1"/>
    <col min="15524" max="15524" width="17.44140625" style="116" bestFit="1" customWidth="1"/>
    <col min="15525" max="15525" width="10.88671875" style="116" bestFit="1" customWidth="1"/>
    <col min="15526" max="15526" width="13.44140625" style="116" bestFit="1" customWidth="1"/>
    <col min="15527" max="15527" width="11" style="116" bestFit="1" customWidth="1"/>
    <col min="15528" max="15528" width="14.109375" style="116" bestFit="1" customWidth="1"/>
    <col min="15529" max="15529" width="17.44140625" style="116" bestFit="1" customWidth="1"/>
    <col min="15530" max="15530" width="8.77734375" style="116"/>
    <col min="15531" max="15531" width="10.44140625" style="116" bestFit="1" customWidth="1"/>
    <col min="15532" max="15774" width="8.77734375" style="116"/>
    <col min="15775" max="15775" width="6" style="116" customWidth="1"/>
    <col min="15776" max="15776" width="44.44140625" style="116" customWidth="1"/>
    <col min="15777" max="15777" width="10.44140625" style="116" customWidth="1"/>
    <col min="15778" max="15778" width="11.44140625" style="116" bestFit="1" customWidth="1"/>
    <col min="15779" max="15779" width="12.44140625" style="116" bestFit="1" customWidth="1"/>
    <col min="15780" max="15780" width="17.44140625" style="116" bestFit="1" customWidth="1"/>
    <col min="15781" max="15781" width="10.88671875" style="116" bestFit="1" customWidth="1"/>
    <col min="15782" max="15782" width="13.44140625" style="116" bestFit="1" customWidth="1"/>
    <col min="15783" max="15783" width="11" style="116" bestFit="1" customWidth="1"/>
    <col min="15784" max="15784" width="14.109375" style="116" bestFit="1" customWidth="1"/>
    <col min="15785" max="15785" width="17.44140625" style="116" bestFit="1" customWidth="1"/>
    <col min="15786" max="15786" width="8.77734375" style="116"/>
    <col min="15787" max="15787" width="10.44140625" style="116" bestFit="1" customWidth="1"/>
    <col min="15788" max="16030" width="8.77734375" style="116"/>
    <col min="16031" max="16031" width="6" style="116" customWidth="1"/>
    <col min="16032" max="16032" width="44.44140625" style="116" customWidth="1"/>
    <col min="16033" max="16033" width="10.44140625" style="116" customWidth="1"/>
    <col min="16034" max="16034" width="11.44140625" style="116" bestFit="1" customWidth="1"/>
    <col min="16035" max="16035" width="12.44140625" style="116" bestFit="1" customWidth="1"/>
    <col min="16036" max="16036" width="17.44140625" style="116" bestFit="1" customWidth="1"/>
    <col min="16037" max="16037" width="10.88671875" style="116" bestFit="1" customWidth="1"/>
    <col min="16038" max="16038" width="13.44140625" style="116" bestFit="1" customWidth="1"/>
    <col min="16039" max="16039" width="11" style="116" bestFit="1" customWidth="1"/>
    <col min="16040" max="16040" width="14.109375" style="116" bestFit="1" customWidth="1"/>
    <col min="16041" max="16041" width="17.44140625" style="116" bestFit="1" customWidth="1"/>
    <col min="16042" max="16042" width="8.77734375" style="116"/>
    <col min="16043" max="16043" width="10.44140625" style="116" bestFit="1" customWidth="1"/>
    <col min="16044" max="16384" width="8.77734375" style="116"/>
  </cols>
  <sheetData>
    <row r="2" spans="2:12" s="5" customFormat="1" ht="14.4" x14ac:dyDescent="0.3">
      <c r="B2" s="260" t="s">
        <v>42</v>
      </c>
      <c r="C2" s="262" t="s">
        <v>41</v>
      </c>
      <c r="D2" s="262" t="s">
        <v>40</v>
      </c>
      <c r="E2" s="262" t="s">
        <v>33</v>
      </c>
      <c r="F2" s="263" t="s">
        <v>38</v>
      </c>
      <c r="G2" s="264"/>
      <c r="H2" s="263" t="s">
        <v>37</v>
      </c>
      <c r="I2" s="264"/>
      <c r="J2" s="258" t="s">
        <v>35</v>
      </c>
      <c r="K2" s="101"/>
    </row>
    <row r="3" spans="2:12" s="5" customFormat="1" ht="14.4" x14ac:dyDescent="0.3">
      <c r="B3" s="261"/>
      <c r="C3" s="244"/>
      <c r="D3" s="244"/>
      <c r="E3" s="244"/>
      <c r="F3" s="6" t="s">
        <v>34</v>
      </c>
      <c r="G3" s="6" t="s">
        <v>2</v>
      </c>
      <c r="H3" s="6" t="s">
        <v>34</v>
      </c>
      <c r="I3" s="6" t="s">
        <v>2</v>
      </c>
      <c r="J3" s="259"/>
      <c r="K3" s="101"/>
    </row>
    <row r="4" spans="2:12" s="8" customFormat="1" ht="14.4" x14ac:dyDescent="0.3">
      <c r="B4" s="7">
        <v>1</v>
      </c>
      <c r="C4" s="7">
        <v>2</v>
      </c>
      <c r="D4" s="7">
        <v>3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12</v>
      </c>
      <c r="K4" s="102"/>
    </row>
    <row r="5" spans="2:12" s="103" customFormat="1" x14ac:dyDescent="0.3">
      <c r="B5" s="9"/>
      <c r="C5" s="10" t="s">
        <v>153</v>
      </c>
      <c r="D5" s="10"/>
      <c r="E5" s="10"/>
      <c r="F5" s="11"/>
      <c r="G5" s="12"/>
      <c r="H5" s="13"/>
      <c r="I5" s="12"/>
      <c r="J5" s="13"/>
      <c r="K5" s="105"/>
    </row>
    <row r="6" spans="2:12" s="103" customFormat="1" x14ac:dyDescent="0.3">
      <c r="B6" s="14">
        <v>1</v>
      </c>
      <c r="C6" s="15" t="s">
        <v>103</v>
      </c>
      <c r="D6" s="16" t="s">
        <v>152</v>
      </c>
      <c r="E6" s="17">
        <f>E8*0.7*0.5+E18*0.7*0.5</f>
        <v>73.5</v>
      </c>
      <c r="F6" s="50"/>
      <c r="G6" s="18">
        <f t="shared" ref="G6" si="0">E6*F6</f>
        <v>0</v>
      </c>
      <c r="H6" s="18"/>
      <c r="I6" s="18">
        <f>H6*E6</f>
        <v>0</v>
      </c>
      <c r="J6" s="18">
        <f t="shared" ref="J6:J19" si="1">I6+G6</f>
        <v>0</v>
      </c>
      <c r="K6" s="105"/>
    </row>
    <row r="7" spans="2:12" s="103" customFormat="1" x14ac:dyDescent="0.3">
      <c r="B7" s="14">
        <v>2</v>
      </c>
      <c r="C7" s="15" t="s">
        <v>102</v>
      </c>
      <c r="D7" s="16" t="s">
        <v>152</v>
      </c>
      <c r="E7" s="104">
        <f>E6*10%</f>
        <v>7.3500000000000005</v>
      </c>
      <c r="F7" s="50"/>
      <c r="G7" s="18">
        <f t="shared" ref="G7:G19" si="2">E7*F7</f>
        <v>0</v>
      </c>
      <c r="H7" s="18"/>
      <c r="I7" s="18">
        <f>H7*E7</f>
        <v>0</v>
      </c>
      <c r="J7" s="18">
        <f t="shared" si="1"/>
        <v>0</v>
      </c>
      <c r="K7" s="105"/>
    </row>
    <row r="8" spans="2:12" s="103" customFormat="1" x14ac:dyDescent="0.3">
      <c r="B8" s="14">
        <v>3</v>
      </c>
      <c r="C8" s="15" t="s">
        <v>132</v>
      </c>
      <c r="D8" s="16" t="s">
        <v>101</v>
      </c>
      <c r="E8" s="104">
        <v>50</v>
      </c>
      <c r="F8" s="50"/>
      <c r="G8" s="18">
        <f t="shared" si="2"/>
        <v>0</v>
      </c>
      <c r="H8" s="18"/>
      <c r="I8" s="18">
        <f t="shared" ref="I8:I9" si="3">H8*E8</f>
        <v>0</v>
      </c>
      <c r="J8" s="18">
        <f t="shared" si="1"/>
        <v>0</v>
      </c>
      <c r="K8" s="105"/>
    </row>
    <row r="9" spans="2:12" s="103" customFormat="1" ht="27.6" x14ac:dyDescent="0.3">
      <c r="B9" s="14">
        <v>4</v>
      </c>
      <c r="C9" s="15" t="s">
        <v>108</v>
      </c>
      <c r="D9" s="16" t="s">
        <v>152</v>
      </c>
      <c r="E9" s="104">
        <v>9</v>
      </c>
      <c r="F9" s="50"/>
      <c r="G9" s="18">
        <f t="shared" si="2"/>
        <v>0</v>
      </c>
      <c r="H9" s="18"/>
      <c r="I9" s="18">
        <f t="shared" si="3"/>
        <v>0</v>
      </c>
      <c r="J9" s="18">
        <f t="shared" si="1"/>
        <v>0</v>
      </c>
      <c r="K9" s="105"/>
    </row>
    <row r="10" spans="2:12" s="103" customFormat="1" x14ac:dyDescent="0.3">
      <c r="B10" s="14">
        <v>5</v>
      </c>
      <c r="C10" s="15" t="s">
        <v>134</v>
      </c>
      <c r="D10" s="16" t="s">
        <v>43</v>
      </c>
      <c r="E10" s="104">
        <v>4</v>
      </c>
      <c r="F10" s="50"/>
      <c r="G10" s="18">
        <f t="shared" si="2"/>
        <v>0</v>
      </c>
      <c r="H10" s="18"/>
      <c r="I10" s="18">
        <f>H10*E10</f>
        <v>0</v>
      </c>
      <c r="J10" s="18">
        <f t="shared" si="1"/>
        <v>0</v>
      </c>
      <c r="K10" s="105"/>
    </row>
    <row r="11" spans="2:12" s="103" customFormat="1" x14ac:dyDescent="0.3">
      <c r="B11" s="14">
        <v>6</v>
      </c>
      <c r="C11" s="15" t="s">
        <v>107</v>
      </c>
      <c r="D11" s="16" t="s">
        <v>100</v>
      </c>
      <c r="E11" s="104">
        <v>2</v>
      </c>
      <c r="F11" s="50"/>
      <c r="G11" s="18">
        <f t="shared" si="2"/>
        <v>0</v>
      </c>
      <c r="H11" s="18"/>
      <c r="I11" s="18">
        <f>H11*E11</f>
        <v>0</v>
      </c>
      <c r="J11" s="18">
        <f t="shared" si="1"/>
        <v>0</v>
      </c>
      <c r="K11" s="105"/>
    </row>
    <row r="12" spans="2:12" s="103" customFormat="1" x14ac:dyDescent="0.3">
      <c r="B12" s="14">
        <v>7</v>
      </c>
      <c r="C12" s="15" t="s">
        <v>106</v>
      </c>
      <c r="D12" s="16" t="s">
        <v>100</v>
      </c>
      <c r="E12" s="104">
        <v>6</v>
      </c>
      <c r="F12" s="50"/>
      <c r="G12" s="18">
        <f t="shared" si="2"/>
        <v>0</v>
      </c>
      <c r="H12" s="18"/>
      <c r="I12" s="18"/>
      <c r="J12" s="18">
        <f t="shared" si="1"/>
        <v>0</v>
      </c>
      <c r="K12" s="105"/>
    </row>
    <row r="13" spans="2:12" s="103" customFormat="1" x14ac:dyDescent="0.3">
      <c r="B13" s="14">
        <v>1</v>
      </c>
      <c r="C13" s="15" t="s">
        <v>105</v>
      </c>
      <c r="D13" s="16" t="s">
        <v>100</v>
      </c>
      <c r="E13" s="17">
        <v>2</v>
      </c>
      <c r="F13" s="50"/>
      <c r="G13" s="18">
        <f t="shared" si="2"/>
        <v>0</v>
      </c>
      <c r="H13" s="18"/>
      <c r="I13" s="18">
        <f t="shared" ref="I13" si="4">H13*E13</f>
        <v>0</v>
      </c>
      <c r="J13" s="18">
        <f t="shared" si="1"/>
        <v>0</v>
      </c>
      <c r="K13" s="105"/>
    </row>
    <row r="14" spans="2:12" s="103" customFormat="1" x14ac:dyDescent="0.3">
      <c r="B14" s="14">
        <v>2</v>
      </c>
      <c r="C14" s="15" t="s">
        <v>104</v>
      </c>
      <c r="D14" s="16" t="s">
        <v>100</v>
      </c>
      <c r="E14" s="104">
        <v>2</v>
      </c>
      <c r="F14" s="50"/>
      <c r="G14" s="18">
        <f t="shared" si="2"/>
        <v>0</v>
      </c>
      <c r="H14" s="18"/>
      <c r="I14" s="18">
        <f>H14*E14</f>
        <v>0</v>
      </c>
      <c r="J14" s="18">
        <f t="shared" si="1"/>
        <v>0</v>
      </c>
      <c r="K14" s="105"/>
    </row>
    <row r="15" spans="2:12" s="103" customFormat="1" x14ac:dyDescent="0.3">
      <c r="B15" s="14">
        <v>3</v>
      </c>
      <c r="C15" s="15" t="s">
        <v>113</v>
      </c>
      <c r="D15" s="16" t="s">
        <v>100</v>
      </c>
      <c r="E15" s="104">
        <v>2</v>
      </c>
      <c r="F15" s="50"/>
      <c r="G15" s="18">
        <f t="shared" si="2"/>
        <v>0</v>
      </c>
      <c r="H15" s="18"/>
      <c r="I15" s="18">
        <f t="shared" ref="I15:I17" si="5">H15*E15</f>
        <v>0</v>
      </c>
      <c r="J15" s="18">
        <f t="shared" si="1"/>
        <v>0</v>
      </c>
      <c r="K15" s="105"/>
    </row>
    <row r="16" spans="2:12" s="103" customFormat="1" x14ac:dyDescent="0.3">
      <c r="B16" s="14">
        <v>4</v>
      </c>
      <c r="C16" s="15" t="s">
        <v>99</v>
      </c>
      <c r="D16" s="16" t="s">
        <v>154</v>
      </c>
      <c r="E16" s="104">
        <v>48</v>
      </c>
      <c r="F16" s="50"/>
      <c r="G16" s="18">
        <f t="shared" si="2"/>
        <v>0</v>
      </c>
      <c r="H16" s="18"/>
      <c r="I16" s="18">
        <f>H16*E16</f>
        <v>0</v>
      </c>
      <c r="J16" s="18">
        <f t="shared" si="1"/>
        <v>0</v>
      </c>
      <c r="K16" s="105"/>
      <c r="L16" s="103" t="s">
        <v>156</v>
      </c>
    </row>
    <row r="17" spans="1:11" s="103" customFormat="1" x14ac:dyDescent="0.3">
      <c r="B17" s="14">
        <v>5</v>
      </c>
      <c r="C17" s="15" t="s">
        <v>133</v>
      </c>
      <c r="D17" s="16" t="s">
        <v>43</v>
      </c>
      <c r="E17" s="104">
        <v>2</v>
      </c>
      <c r="F17" s="50"/>
      <c r="G17" s="18">
        <f t="shared" si="2"/>
        <v>0</v>
      </c>
      <c r="H17" s="18"/>
      <c r="I17" s="18">
        <f t="shared" si="5"/>
        <v>0</v>
      </c>
      <c r="J17" s="18">
        <f t="shared" si="1"/>
        <v>0</v>
      </c>
      <c r="K17" s="105"/>
    </row>
    <row r="18" spans="1:11" s="103" customFormat="1" x14ac:dyDescent="0.3">
      <c r="B18" s="14">
        <v>4</v>
      </c>
      <c r="C18" s="15" t="s">
        <v>155</v>
      </c>
      <c r="D18" s="16" t="s">
        <v>11</v>
      </c>
      <c r="E18" s="62">
        <v>160</v>
      </c>
      <c r="F18" s="50"/>
      <c r="G18" s="18">
        <f t="shared" si="2"/>
        <v>0</v>
      </c>
      <c r="H18" s="18"/>
      <c r="I18" s="18">
        <f>H18*E18</f>
        <v>0</v>
      </c>
      <c r="J18" s="18">
        <f t="shared" si="1"/>
        <v>0</v>
      </c>
      <c r="K18" s="105"/>
    </row>
    <row r="19" spans="1:11" s="103" customFormat="1" x14ac:dyDescent="0.3">
      <c r="B19" s="14">
        <v>5</v>
      </c>
      <c r="C19" s="15" t="s">
        <v>62</v>
      </c>
      <c r="D19" s="16" t="s">
        <v>11</v>
      </c>
      <c r="E19" s="62">
        <v>160</v>
      </c>
      <c r="F19" s="50"/>
      <c r="G19" s="18">
        <f t="shared" si="2"/>
        <v>0</v>
      </c>
      <c r="H19" s="18"/>
      <c r="I19" s="18">
        <f>H19*E19</f>
        <v>0</v>
      </c>
      <c r="J19" s="18">
        <f t="shared" si="1"/>
        <v>0</v>
      </c>
      <c r="K19" s="105"/>
    </row>
    <row r="20" spans="1:11" s="32" customFormat="1" ht="14.4" x14ac:dyDescent="0.3">
      <c r="B20" s="107"/>
      <c r="C20" s="108" t="s">
        <v>2</v>
      </c>
      <c r="D20" s="107"/>
      <c r="E20" s="107"/>
      <c r="F20" s="107"/>
      <c r="G20" s="109">
        <f>SUM(G5:G19)</f>
        <v>0</v>
      </c>
      <c r="H20" s="109"/>
      <c r="I20" s="109">
        <f>SUM(I5:I19)</f>
        <v>0</v>
      </c>
      <c r="J20" s="109">
        <f>SUM(J5:J19)</f>
        <v>0</v>
      </c>
      <c r="K20" s="33"/>
    </row>
    <row r="21" spans="1:11" s="33" customFormat="1" ht="14.4" x14ac:dyDescent="0.3">
      <c r="A21" s="32"/>
      <c r="B21" s="14"/>
      <c r="C21" s="90" t="s">
        <v>148</v>
      </c>
      <c r="D21" s="91">
        <v>0</v>
      </c>
      <c r="E21" s="14"/>
      <c r="F21" s="14"/>
      <c r="G21" s="14"/>
      <c r="H21" s="14"/>
      <c r="I21" s="14"/>
      <c r="J21" s="92">
        <f>G20*D21</f>
        <v>0</v>
      </c>
    </row>
    <row r="22" spans="1:11" s="33" customFormat="1" ht="14.4" x14ac:dyDescent="0.3">
      <c r="A22" s="32"/>
      <c r="B22" s="14"/>
      <c r="C22" s="93" t="s">
        <v>2</v>
      </c>
      <c r="D22" s="94"/>
      <c r="E22" s="95"/>
      <c r="F22" s="95"/>
      <c r="G22" s="95"/>
      <c r="H22" s="95"/>
      <c r="I22" s="95"/>
      <c r="J22" s="96">
        <f>J21+J20</f>
        <v>0</v>
      </c>
    </row>
    <row r="23" spans="1:11" s="33" customFormat="1" ht="14.4" x14ac:dyDescent="0.3">
      <c r="A23" s="32"/>
      <c r="B23" s="14"/>
      <c r="C23" s="90" t="s">
        <v>4</v>
      </c>
      <c r="D23" s="91">
        <v>0</v>
      </c>
      <c r="E23" s="14"/>
      <c r="F23" s="14"/>
      <c r="G23" s="14"/>
      <c r="H23" s="14"/>
      <c r="I23" s="14"/>
      <c r="J23" s="92">
        <f>J22*D23</f>
        <v>0</v>
      </c>
    </row>
    <row r="24" spans="1:11" s="33" customFormat="1" ht="14.4" x14ac:dyDescent="0.3">
      <c r="A24" s="32"/>
      <c r="B24" s="14"/>
      <c r="C24" s="93" t="s">
        <v>2</v>
      </c>
      <c r="D24" s="94"/>
      <c r="E24" s="95"/>
      <c r="F24" s="95"/>
      <c r="G24" s="95"/>
      <c r="H24" s="95"/>
      <c r="I24" s="95"/>
      <c r="J24" s="96">
        <f>J22+J23</f>
        <v>0</v>
      </c>
    </row>
    <row r="25" spans="1:11" s="33" customFormat="1" ht="14.4" x14ac:dyDescent="0.3">
      <c r="A25" s="32"/>
      <c r="B25" s="14"/>
      <c r="C25" s="90" t="s">
        <v>149</v>
      </c>
      <c r="D25" s="91">
        <v>0</v>
      </c>
      <c r="E25" s="14"/>
      <c r="F25" s="14"/>
      <c r="G25" s="14"/>
      <c r="H25" s="14"/>
      <c r="I25" s="14"/>
      <c r="J25" s="92">
        <f>J24*D25</f>
        <v>0</v>
      </c>
    </row>
    <row r="26" spans="1:11" s="33" customFormat="1" ht="14.4" x14ac:dyDescent="0.3">
      <c r="A26" s="32"/>
      <c r="B26" s="14"/>
      <c r="C26" s="93" t="s">
        <v>2</v>
      </c>
      <c r="D26" s="94"/>
      <c r="E26" s="95"/>
      <c r="F26" s="95"/>
      <c r="G26" s="95"/>
      <c r="H26" s="95"/>
      <c r="I26" s="95"/>
      <c r="J26" s="96">
        <f>J24+J25</f>
        <v>0</v>
      </c>
    </row>
    <row r="27" spans="1:11" s="33" customFormat="1" ht="14.4" x14ac:dyDescent="0.3">
      <c r="A27" s="32"/>
      <c r="B27" s="14"/>
      <c r="C27" s="90" t="s">
        <v>150</v>
      </c>
      <c r="D27" s="91">
        <v>0</v>
      </c>
      <c r="E27" s="14"/>
      <c r="F27" s="14"/>
      <c r="G27" s="14"/>
      <c r="H27" s="14"/>
      <c r="I27" s="14"/>
      <c r="J27" s="92">
        <f>J26*D27</f>
        <v>0</v>
      </c>
    </row>
    <row r="28" spans="1:11" s="33" customFormat="1" ht="14.4" x14ac:dyDescent="0.3">
      <c r="A28" s="32"/>
      <c r="B28" s="14"/>
      <c r="C28" s="93" t="s">
        <v>2</v>
      </c>
      <c r="D28" s="94"/>
      <c r="E28" s="95"/>
      <c r="F28" s="95"/>
      <c r="G28" s="95"/>
      <c r="H28" s="95"/>
      <c r="I28" s="95"/>
      <c r="J28" s="96">
        <f>J26+J27</f>
        <v>0</v>
      </c>
    </row>
    <row r="29" spans="1:11" s="33" customFormat="1" ht="14.4" x14ac:dyDescent="0.3">
      <c r="A29" s="32"/>
      <c r="B29" s="14"/>
      <c r="C29" s="90" t="s">
        <v>151</v>
      </c>
      <c r="D29" s="91">
        <v>0</v>
      </c>
      <c r="E29" s="14"/>
      <c r="F29" s="14"/>
      <c r="G29" s="14"/>
      <c r="H29" s="14"/>
      <c r="I29" s="14"/>
      <c r="J29" s="92">
        <f>J28*D29</f>
        <v>0</v>
      </c>
    </row>
    <row r="30" spans="1:11" s="33" customFormat="1" ht="14.4" x14ac:dyDescent="0.3">
      <c r="A30" s="32"/>
      <c r="B30" s="97"/>
      <c r="C30" s="98" t="s">
        <v>2</v>
      </c>
      <c r="D30" s="97"/>
      <c r="E30" s="97"/>
      <c r="F30" s="97"/>
      <c r="G30" s="110"/>
      <c r="H30" s="99"/>
      <c r="I30" s="99"/>
      <c r="J30" s="100">
        <f>J29+J28</f>
        <v>0</v>
      </c>
    </row>
    <row r="31" spans="1:11" s="106" customFormat="1" x14ac:dyDescent="0.3">
      <c r="B31" s="111"/>
      <c r="C31" s="112"/>
      <c r="D31" s="113"/>
      <c r="E31" s="114"/>
      <c r="F31" s="115"/>
      <c r="G31" s="116"/>
      <c r="H31" s="113"/>
      <c r="I31" s="116"/>
      <c r="J31" s="113"/>
      <c r="K31" s="117"/>
    </row>
    <row r="32" spans="1:11" s="106" customFormat="1" x14ac:dyDescent="0.3">
      <c r="B32" s="111"/>
      <c r="C32" s="112"/>
      <c r="D32" s="113"/>
      <c r="E32" s="114"/>
      <c r="F32" s="115"/>
      <c r="G32" s="116"/>
      <c r="H32" s="113"/>
      <c r="I32" s="116"/>
      <c r="J32" s="113"/>
      <c r="K32" s="117"/>
    </row>
    <row r="33" spans="2:11" s="106" customFormat="1" x14ac:dyDescent="0.3">
      <c r="B33" s="111"/>
      <c r="C33" s="112"/>
      <c r="D33" s="113"/>
      <c r="E33" s="114"/>
      <c r="F33" s="115"/>
      <c r="G33" s="118"/>
      <c r="H33" s="113"/>
      <c r="I33" s="118"/>
      <c r="J33" s="118"/>
      <c r="K33" s="117"/>
    </row>
    <row r="34" spans="2:11" s="106" customFormat="1" x14ac:dyDescent="0.3">
      <c r="B34" s="111"/>
      <c r="C34" s="112"/>
      <c r="D34" s="113"/>
      <c r="E34" s="114"/>
      <c r="F34" s="115"/>
      <c r="G34" s="116"/>
      <c r="H34" s="113"/>
      <c r="I34" s="116"/>
      <c r="J34" s="118"/>
      <c r="K34" s="117"/>
    </row>
    <row r="35" spans="2:11" s="106" customFormat="1" x14ac:dyDescent="0.3">
      <c r="B35" s="111"/>
      <c r="C35" s="112"/>
      <c r="D35" s="113"/>
      <c r="E35" s="114"/>
      <c r="F35" s="115"/>
      <c r="G35" s="116"/>
      <c r="H35" s="113"/>
      <c r="I35" s="116"/>
      <c r="J35" s="118"/>
      <c r="K35" s="117"/>
    </row>
    <row r="36" spans="2:11" s="106" customFormat="1" x14ac:dyDescent="0.3">
      <c r="B36" s="111"/>
      <c r="C36" s="112"/>
      <c r="D36" s="113"/>
      <c r="E36" s="114"/>
      <c r="F36" s="115"/>
      <c r="G36" s="116"/>
      <c r="H36" s="113"/>
      <c r="I36" s="116"/>
      <c r="J36" s="118"/>
      <c r="K36" s="117"/>
    </row>
    <row r="37" spans="2:11" s="106" customFormat="1" x14ac:dyDescent="0.3">
      <c r="B37" s="111"/>
      <c r="C37" s="112"/>
      <c r="D37" s="113"/>
      <c r="E37" s="114"/>
      <c r="F37" s="115"/>
      <c r="G37" s="116"/>
      <c r="H37" s="113"/>
      <c r="I37" s="116"/>
      <c r="J37" s="118"/>
      <c r="K37" s="117"/>
    </row>
    <row r="38" spans="2:11" s="106" customFormat="1" x14ac:dyDescent="0.3">
      <c r="B38" s="111"/>
      <c r="C38" s="112"/>
      <c r="D38" s="113"/>
      <c r="E38" s="114"/>
      <c r="F38" s="115"/>
      <c r="G38" s="116"/>
      <c r="H38" s="113"/>
      <c r="I38" s="116"/>
      <c r="J38" s="118"/>
      <c r="K38" s="117"/>
    </row>
    <row r="39" spans="2:11" s="106" customFormat="1" x14ac:dyDescent="0.3">
      <c r="B39" s="111"/>
      <c r="C39" s="112"/>
      <c r="D39" s="113"/>
      <c r="E39" s="114"/>
      <c r="F39" s="115"/>
      <c r="G39" s="116"/>
      <c r="H39" s="113"/>
      <c r="I39" s="116"/>
      <c r="J39" s="118"/>
      <c r="K39" s="117"/>
    </row>
    <row r="40" spans="2:11" s="106" customFormat="1" x14ac:dyDescent="0.3">
      <c r="B40" s="111"/>
      <c r="C40" s="112"/>
      <c r="D40" s="113"/>
      <c r="E40" s="114"/>
      <c r="F40" s="115"/>
      <c r="G40" s="116"/>
      <c r="H40" s="113"/>
      <c r="I40" s="116"/>
      <c r="J40" s="118"/>
      <c r="K40" s="117"/>
    </row>
    <row r="41" spans="2:11" s="106" customFormat="1" x14ac:dyDescent="0.3">
      <c r="B41" s="111"/>
      <c r="C41" s="112"/>
      <c r="D41" s="113"/>
      <c r="E41" s="114"/>
      <c r="F41" s="115"/>
      <c r="G41" s="116"/>
      <c r="H41" s="113"/>
      <c r="I41" s="116"/>
      <c r="J41" s="118"/>
      <c r="K41" s="117"/>
    </row>
    <row r="42" spans="2:11" s="106" customFormat="1" x14ac:dyDescent="0.3">
      <c r="B42" s="111"/>
      <c r="C42" s="112"/>
      <c r="D42" s="113"/>
      <c r="E42" s="114"/>
      <c r="F42" s="115"/>
      <c r="G42" s="116"/>
      <c r="H42" s="113"/>
      <c r="I42" s="116"/>
      <c r="J42" s="118"/>
      <c r="K42" s="117"/>
    </row>
    <row r="43" spans="2:11" s="106" customFormat="1" x14ac:dyDescent="0.3">
      <c r="B43" s="111"/>
      <c r="C43" s="112"/>
      <c r="D43" s="113"/>
      <c r="E43" s="114"/>
      <c r="F43" s="115"/>
      <c r="G43" s="116"/>
      <c r="H43" s="113"/>
      <c r="I43" s="116"/>
      <c r="J43" s="118"/>
      <c r="K43" s="117"/>
    </row>
    <row r="44" spans="2:11" s="106" customFormat="1" x14ac:dyDescent="0.3">
      <c r="B44" s="111"/>
      <c r="C44" s="112"/>
      <c r="D44" s="113"/>
      <c r="E44" s="114"/>
      <c r="F44" s="115"/>
      <c r="G44" s="116"/>
      <c r="H44" s="113"/>
      <c r="I44" s="116"/>
      <c r="J44" s="113"/>
      <c r="K44" s="117"/>
    </row>
    <row r="45" spans="2:11" s="106" customFormat="1" ht="18" customHeight="1" x14ac:dyDescent="0.3">
      <c r="B45" s="111"/>
      <c r="C45" s="112"/>
      <c r="D45" s="113"/>
      <c r="E45" s="114"/>
      <c r="F45" s="115"/>
      <c r="G45" s="116"/>
      <c r="H45" s="113"/>
      <c r="I45" s="116"/>
      <c r="J45" s="113"/>
      <c r="K45" s="117"/>
    </row>
    <row r="46" spans="2:11" s="106" customFormat="1" x14ac:dyDescent="0.3">
      <c r="B46" s="111"/>
      <c r="C46" s="112"/>
      <c r="D46" s="113"/>
      <c r="E46" s="114"/>
      <c r="F46" s="115"/>
      <c r="G46" s="116"/>
      <c r="H46" s="113"/>
      <c r="I46" s="116"/>
      <c r="J46" s="113"/>
      <c r="K46" s="117"/>
    </row>
    <row r="47" spans="2:11" s="106" customFormat="1" x14ac:dyDescent="0.3">
      <c r="B47" s="111"/>
      <c r="C47" s="112"/>
      <c r="D47" s="113"/>
      <c r="E47" s="114"/>
      <c r="F47" s="115"/>
      <c r="G47" s="116"/>
      <c r="H47" s="113"/>
      <c r="I47" s="116"/>
      <c r="J47" s="113"/>
      <c r="K47" s="117"/>
    </row>
    <row r="48" spans="2:11" s="106" customFormat="1" x14ac:dyDescent="0.3">
      <c r="B48" s="111"/>
      <c r="C48" s="112"/>
      <c r="D48" s="113"/>
      <c r="E48" s="114"/>
      <c r="F48" s="115"/>
      <c r="G48" s="116"/>
      <c r="H48" s="113"/>
      <c r="I48" s="116"/>
      <c r="J48" s="113"/>
      <c r="K48" s="117"/>
    </row>
    <row r="49" spans="2:11" s="106" customFormat="1" x14ac:dyDescent="0.3">
      <c r="B49" s="111"/>
      <c r="C49" s="112"/>
      <c r="D49" s="113"/>
      <c r="E49" s="114"/>
      <c r="F49" s="115"/>
      <c r="G49" s="116"/>
      <c r="H49" s="113"/>
      <c r="I49" s="116"/>
      <c r="J49" s="113"/>
      <c r="K49" s="117"/>
    </row>
    <row r="50" spans="2:11" s="106" customFormat="1" x14ac:dyDescent="0.3">
      <c r="B50" s="111"/>
      <c r="C50" s="112"/>
      <c r="D50" s="113"/>
      <c r="E50" s="114"/>
      <c r="F50" s="115"/>
      <c r="G50" s="116"/>
      <c r="H50" s="113"/>
      <c r="I50" s="116"/>
      <c r="J50" s="113"/>
      <c r="K50" s="117"/>
    </row>
    <row r="51" spans="2:11" s="106" customFormat="1" x14ac:dyDescent="0.3">
      <c r="B51" s="111"/>
      <c r="C51" s="112"/>
      <c r="D51" s="113"/>
      <c r="E51" s="114"/>
      <c r="F51" s="115"/>
      <c r="G51" s="116"/>
      <c r="H51" s="113"/>
      <c r="I51" s="116"/>
      <c r="J51" s="113"/>
      <c r="K51" s="117"/>
    </row>
    <row r="52" spans="2:11" s="106" customFormat="1" ht="72" customHeight="1" x14ac:dyDescent="0.3">
      <c r="B52" s="111"/>
      <c r="C52" s="112"/>
      <c r="D52" s="113"/>
      <c r="E52" s="114"/>
      <c r="F52" s="115"/>
      <c r="G52" s="116"/>
      <c r="H52" s="113"/>
      <c r="I52" s="116"/>
      <c r="J52" s="113"/>
      <c r="K52" s="117"/>
    </row>
    <row r="53" spans="2:11" s="106" customFormat="1" x14ac:dyDescent="0.3">
      <c r="B53" s="111"/>
      <c r="C53" s="112"/>
      <c r="D53" s="113"/>
      <c r="E53" s="114"/>
      <c r="F53" s="115"/>
      <c r="G53" s="116"/>
      <c r="H53" s="113"/>
      <c r="I53" s="116"/>
      <c r="J53" s="113"/>
      <c r="K53" s="117"/>
    </row>
    <row r="54" spans="2:11" s="106" customFormat="1" x14ac:dyDescent="0.3">
      <c r="B54" s="111"/>
      <c r="C54" s="112"/>
      <c r="D54" s="113"/>
      <c r="E54" s="114"/>
      <c r="F54" s="115"/>
      <c r="G54" s="116"/>
      <c r="H54" s="113"/>
      <c r="I54" s="116"/>
      <c r="J54" s="113"/>
      <c r="K54" s="117"/>
    </row>
    <row r="55" spans="2:11" s="106" customFormat="1" x14ac:dyDescent="0.3">
      <c r="B55" s="111"/>
      <c r="C55" s="112"/>
      <c r="D55" s="113"/>
      <c r="E55" s="114"/>
      <c r="F55" s="115"/>
      <c r="G55" s="116"/>
      <c r="H55" s="113"/>
      <c r="I55" s="116"/>
      <c r="J55" s="113"/>
      <c r="K55" s="117"/>
    </row>
    <row r="56" spans="2:11" s="106" customFormat="1" x14ac:dyDescent="0.3">
      <c r="B56" s="111"/>
      <c r="C56" s="112"/>
      <c r="D56" s="113"/>
      <c r="E56" s="114"/>
      <c r="F56" s="115"/>
      <c r="G56" s="116"/>
      <c r="H56" s="113"/>
      <c r="I56" s="116"/>
      <c r="J56" s="113"/>
      <c r="K56" s="117"/>
    </row>
    <row r="57" spans="2:11" s="106" customFormat="1" x14ac:dyDescent="0.3">
      <c r="B57" s="111"/>
      <c r="C57" s="112"/>
      <c r="D57" s="113"/>
      <c r="E57" s="114"/>
      <c r="F57" s="115"/>
      <c r="G57" s="116"/>
      <c r="H57" s="113"/>
      <c r="I57" s="116"/>
      <c r="J57" s="113"/>
      <c r="K57" s="117"/>
    </row>
    <row r="58" spans="2:11" s="106" customFormat="1" x14ac:dyDescent="0.3">
      <c r="B58" s="111"/>
      <c r="C58" s="112"/>
      <c r="D58" s="113"/>
      <c r="E58" s="114"/>
      <c r="F58" s="115"/>
      <c r="G58" s="116"/>
      <c r="H58" s="113"/>
      <c r="I58" s="116"/>
      <c r="J58" s="113"/>
      <c r="K58" s="117"/>
    </row>
    <row r="59" spans="2:11" s="106" customFormat="1" x14ac:dyDescent="0.3">
      <c r="B59" s="111"/>
      <c r="C59" s="112"/>
      <c r="D59" s="113"/>
      <c r="E59" s="114"/>
      <c r="F59" s="115"/>
      <c r="G59" s="116"/>
      <c r="H59" s="113"/>
      <c r="I59" s="116"/>
      <c r="J59" s="113"/>
      <c r="K59" s="117"/>
    </row>
    <row r="60" spans="2:11" s="106" customFormat="1" x14ac:dyDescent="0.3">
      <c r="B60" s="111"/>
      <c r="C60" s="112"/>
      <c r="D60" s="113"/>
      <c r="E60" s="114"/>
      <c r="F60" s="115"/>
      <c r="G60" s="116"/>
      <c r="H60" s="113"/>
      <c r="I60" s="116"/>
      <c r="J60" s="113"/>
      <c r="K60" s="117"/>
    </row>
    <row r="61" spans="2:11" s="106" customFormat="1" x14ac:dyDescent="0.3">
      <c r="B61" s="111"/>
      <c r="C61" s="112"/>
      <c r="D61" s="113"/>
      <c r="E61" s="114"/>
      <c r="F61" s="115"/>
      <c r="G61" s="116"/>
      <c r="H61" s="113"/>
      <c r="I61" s="116"/>
      <c r="J61" s="113"/>
      <c r="K61" s="117"/>
    </row>
    <row r="62" spans="2:11" s="106" customFormat="1" x14ac:dyDescent="0.3">
      <c r="B62" s="111"/>
      <c r="C62" s="112"/>
      <c r="D62" s="113"/>
      <c r="E62" s="114"/>
      <c r="F62" s="115"/>
      <c r="G62" s="116"/>
      <c r="H62" s="113"/>
      <c r="I62" s="116"/>
      <c r="J62" s="113"/>
      <c r="K62" s="117"/>
    </row>
    <row r="63" spans="2:11" s="106" customFormat="1" x14ac:dyDescent="0.3">
      <c r="B63" s="111"/>
      <c r="C63" s="112"/>
      <c r="D63" s="113"/>
      <c r="E63" s="114"/>
      <c r="F63" s="115"/>
      <c r="G63" s="116"/>
      <c r="H63" s="113"/>
      <c r="I63" s="116"/>
      <c r="J63" s="113"/>
      <c r="K63" s="117"/>
    </row>
    <row r="64" spans="2:11" s="106" customFormat="1" x14ac:dyDescent="0.3">
      <c r="B64" s="111"/>
      <c r="C64" s="112"/>
      <c r="D64" s="113"/>
      <c r="E64" s="114"/>
      <c r="F64" s="115"/>
      <c r="G64" s="116"/>
      <c r="H64" s="113"/>
      <c r="I64" s="116"/>
      <c r="J64" s="113"/>
      <c r="K64" s="117"/>
    </row>
    <row r="65" spans="2:11" s="106" customFormat="1" x14ac:dyDescent="0.3">
      <c r="B65" s="111"/>
      <c r="C65" s="112"/>
      <c r="D65" s="113"/>
      <c r="E65" s="114"/>
      <c r="F65" s="115"/>
      <c r="G65" s="116"/>
      <c r="H65" s="113"/>
      <c r="I65" s="116"/>
      <c r="J65" s="113"/>
      <c r="K65" s="117"/>
    </row>
    <row r="66" spans="2:11" s="106" customFormat="1" x14ac:dyDescent="0.3">
      <c r="B66" s="111"/>
      <c r="C66" s="112"/>
      <c r="D66" s="113"/>
      <c r="E66" s="114"/>
      <c r="F66" s="115"/>
      <c r="G66" s="116"/>
      <c r="H66" s="113"/>
      <c r="I66" s="116"/>
      <c r="J66" s="113"/>
      <c r="K66" s="117"/>
    </row>
    <row r="67" spans="2:11" s="106" customFormat="1" x14ac:dyDescent="0.3">
      <c r="B67" s="111"/>
      <c r="C67" s="112"/>
      <c r="D67" s="113"/>
      <c r="E67" s="114"/>
      <c r="F67" s="115"/>
      <c r="G67" s="116"/>
      <c r="H67" s="113"/>
      <c r="I67" s="116"/>
      <c r="J67" s="113"/>
      <c r="K67" s="117"/>
    </row>
    <row r="68" spans="2:11" s="106" customFormat="1" x14ac:dyDescent="0.3">
      <c r="B68" s="111"/>
      <c r="C68" s="112"/>
      <c r="D68" s="113"/>
      <c r="E68" s="114"/>
      <c r="F68" s="115"/>
      <c r="G68" s="116"/>
      <c r="H68" s="113"/>
      <c r="I68" s="116"/>
      <c r="J68" s="113"/>
      <c r="K68" s="117"/>
    </row>
    <row r="69" spans="2:11" s="106" customFormat="1" x14ac:dyDescent="0.3">
      <c r="B69" s="111"/>
      <c r="C69" s="112"/>
      <c r="D69" s="113"/>
      <c r="E69" s="114"/>
      <c r="F69" s="115"/>
      <c r="G69" s="116"/>
      <c r="H69" s="113"/>
      <c r="I69" s="116"/>
      <c r="J69" s="113"/>
      <c r="K69" s="117"/>
    </row>
    <row r="70" spans="2:11" s="106" customFormat="1" x14ac:dyDescent="0.3">
      <c r="B70" s="111"/>
      <c r="C70" s="112"/>
      <c r="D70" s="113"/>
      <c r="E70" s="114"/>
      <c r="F70" s="115"/>
      <c r="G70" s="116"/>
      <c r="H70" s="113"/>
      <c r="I70" s="116"/>
      <c r="J70" s="113"/>
      <c r="K70" s="117"/>
    </row>
    <row r="71" spans="2:11" s="106" customFormat="1" x14ac:dyDescent="0.3">
      <c r="B71" s="111"/>
      <c r="C71" s="112"/>
      <c r="D71" s="113"/>
      <c r="E71" s="114"/>
      <c r="F71" s="115"/>
      <c r="G71" s="116"/>
      <c r="H71" s="113"/>
      <c r="I71" s="116"/>
      <c r="J71" s="113"/>
      <c r="K71" s="117"/>
    </row>
    <row r="72" spans="2:11" s="106" customFormat="1" x14ac:dyDescent="0.3">
      <c r="B72" s="111"/>
      <c r="C72" s="112"/>
      <c r="D72" s="113"/>
      <c r="E72" s="114"/>
      <c r="F72" s="115"/>
      <c r="G72" s="116"/>
      <c r="H72" s="113"/>
      <c r="I72" s="116"/>
      <c r="J72" s="113"/>
      <c r="K72" s="117"/>
    </row>
    <row r="73" spans="2:11" s="106" customFormat="1" ht="20.100000000000001" customHeight="1" x14ac:dyDescent="0.3">
      <c r="B73" s="111"/>
      <c r="C73" s="112"/>
      <c r="D73" s="113"/>
      <c r="E73" s="114"/>
      <c r="F73" s="115"/>
      <c r="G73" s="116"/>
      <c r="H73" s="113"/>
      <c r="I73" s="116"/>
      <c r="J73" s="113"/>
      <c r="K73" s="117"/>
    </row>
    <row r="74" spans="2:11" s="106" customFormat="1" x14ac:dyDescent="0.3">
      <c r="B74" s="111"/>
      <c r="C74" s="112"/>
      <c r="D74" s="113"/>
      <c r="E74" s="114"/>
      <c r="F74" s="115"/>
      <c r="G74" s="116"/>
      <c r="H74" s="113"/>
      <c r="I74" s="116"/>
      <c r="J74" s="113"/>
      <c r="K74" s="117"/>
    </row>
    <row r="75" spans="2:11" s="106" customFormat="1" x14ac:dyDescent="0.3">
      <c r="B75" s="111"/>
      <c r="C75" s="112"/>
      <c r="D75" s="113"/>
      <c r="E75" s="114"/>
      <c r="F75" s="115"/>
      <c r="G75" s="116"/>
      <c r="H75" s="113"/>
      <c r="I75" s="116"/>
      <c r="J75" s="113"/>
      <c r="K75" s="117"/>
    </row>
    <row r="76" spans="2:11" s="106" customFormat="1" x14ac:dyDescent="0.3">
      <c r="B76" s="111"/>
      <c r="C76" s="112"/>
      <c r="D76" s="113"/>
      <c r="E76" s="114"/>
      <c r="F76" s="115"/>
      <c r="G76" s="116"/>
      <c r="H76" s="113"/>
      <c r="I76" s="116"/>
      <c r="J76" s="113"/>
      <c r="K76" s="117"/>
    </row>
    <row r="77" spans="2:11" s="106" customFormat="1" x14ac:dyDescent="0.3">
      <c r="B77" s="111"/>
      <c r="C77" s="112"/>
      <c r="D77" s="113"/>
      <c r="E77" s="114"/>
      <c r="F77" s="115"/>
      <c r="G77" s="116"/>
      <c r="H77" s="113"/>
      <c r="I77" s="116"/>
      <c r="J77" s="113"/>
      <c r="K77" s="117"/>
    </row>
    <row r="78" spans="2:11" s="106" customFormat="1" x14ac:dyDescent="0.3">
      <c r="B78" s="111"/>
      <c r="C78" s="112"/>
      <c r="D78" s="113"/>
      <c r="E78" s="114"/>
      <c r="F78" s="115"/>
      <c r="G78" s="116"/>
      <c r="H78" s="113"/>
      <c r="I78" s="116"/>
      <c r="J78" s="113"/>
      <c r="K78" s="117"/>
    </row>
    <row r="79" spans="2:11" s="106" customFormat="1" ht="18" customHeight="1" x14ac:dyDescent="0.3">
      <c r="B79" s="111"/>
      <c r="C79" s="112"/>
      <c r="D79" s="113"/>
      <c r="E79" s="114"/>
      <c r="F79" s="115"/>
      <c r="G79" s="116"/>
      <c r="H79" s="113"/>
      <c r="I79" s="116"/>
      <c r="J79" s="113"/>
      <c r="K79" s="117"/>
    </row>
    <row r="80" spans="2:11" s="106" customFormat="1" x14ac:dyDescent="0.3">
      <c r="B80" s="111"/>
      <c r="C80" s="112"/>
      <c r="D80" s="113"/>
      <c r="E80" s="114"/>
      <c r="F80" s="115"/>
      <c r="G80" s="116"/>
      <c r="H80" s="113"/>
      <c r="I80" s="116"/>
      <c r="J80" s="113"/>
      <c r="K80" s="117"/>
    </row>
    <row r="81" spans="2:11" s="106" customFormat="1" x14ac:dyDescent="0.3">
      <c r="B81" s="111"/>
      <c r="C81" s="112"/>
      <c r="D81" s="113"/>
      <c r="E81" s="114"/>
      <c r="F81" s="115"/>
      <c r="G81" s="116"/>
      <c r="H81" s="113"/>
      <c r="I81" s="116"/>
      <c r="J81" s="113"/>
      <c r="K81" s="117"/>
    </row>
    <row r="82" spans="2:11" s="106" customFormat="1" x14ac:dyDescent="0.3">
      <c r="B82" s="111"/>
      <c r="C82" s="112"/>
      <c r="D82" s="113"/>
      <c r="E82" s="114"/>
      <c r="F82" s="115"/>
      <c r="G82" s="116"/>
      <c r="H82" s="113"/>
      <c r="I82" s="116"/>
      <c r="J82" s="113"/>
      <c r="K82" s="117"/>
    </row>
    <row r="83" spans="2:11" s="106" customFormat="1" x14ac:dyDescent="0.3">
      <c r="B83" s="111"/>
      <c r="C83" s="112"/>
      <c r="D83" s="113"/>
      <c r="E83" s="114"/>
      <c r="F83" s="115"/>
      <c r="G83" s="116"/>
      <c r="H83" s="113"/>
      <c r="I83" s="116"/>
      <c r="J83" s="113"/>
      <c r="K83" s="117"/>
    </row>
    <row r="84" spans="2:11" s="106" customFormat="1" x14ac:dyDescent="0.3">
      <c r="B84" s="111"/>
      <c r="C84" s="112"/>
      <c r="D84" s="113"/>
      <c r="E84" s="114"/>
      <c r="F84" s="115"/>
      <c r="G84" s="116"/>
      <c r="H84" s="113"/>
      <c r="I84" s="116"/>
      <c r="J84" s="113"/>
      <c r="K84" s="117"/>
    </row>
    <row r="85" spans="2:11" s="106" customFormat="1" x14ac:dyDescent="0.3">
      <c r="B85" s="111"/>
      <c r="C85" s="112"/>
      <c r="D85" s="113"/>
      <c r="E85" s="114"/>
      <c r="F85" s="115"/>
      <c r="G85" s="116"/>
      <c r="H85" s="113"/>
      <c r="I85" s="116"/>
      <c r="J85" s="113"/>
      <c r="K85" s="117"/>
    </row>
    <row r="86" spans="2:11" s="106" customFormat="1" ht="15.6" customHeight="1" x14ac:dyDescent="0.3">
      <c r="B86" s="111"/>
      <c r="C86" s="112"/>
      <c r="D86" s="113"/>
      <c r="E86" s="114"/>
      <c r="F86" s="115"/>
      <c r="G86" s="116"/>
      <c r="H86" s="113"/>
      <c r="I86" s="116"/>
      <c r="J86" s="113"/>
      <c r="K86" s="117"/>
    </row>
    <row r="87" spans="2:11" s="106" customFormat="1" x14ac:dyDescent="0.3">
      <c r="B87" s="111"/>
      <c r="C87" s="112"/>
      <c r="D87" s="113"/>
      <c r="E87" s="114"/>
      <c r="F87" s="115"/>
      <c r="G87" s="116"/>
      <c r="H87" s="113"/>
      <c r="I87" s="116"/>
      <c r="J87" s="113"/>
      <c r="K87" s="117"/>
    </row>
    <row r="88" spans="2:11" s="106" customFormat="1" x14ac:dyDescent="0.3">
      <c r="B88" s="111"/>
      <c r="C88" s="112"/>
      <c r="D88" s="113"/>
      <c r="E88" s="114"/>
      <c r="F88" s="115"/>
      <c r="G88" s="116"/>
      <c r="H88" s="113"/>
      <c r="I88" s="116"/>
      <c r="J88" s="113"/>
      <c r="K88" s="117"/>
    </row>
    <row r="89" spans="2:11" s="106" customFormat="1" x14ac:dyDescent="0.3">
      <c r="B89" s="111"/>
      <c r="C89" s="112"/>
      <c r="D89" s="113"/>
      <c r="E89" s="114"/>
      <c r="F89" s="115"/>
      <c r="G89" s="116"/>
      <c r="H89" s="113"/>
      <c r="I89" s="116"/>
      <c r="J89" s="113"/>
      <c r="K89" s="117"/>
    </row>
    <row r="90" spans="2:11" s="106" customFormat="1" x14ac:dyDescent="0.3">
      <c r="B90" s="111"/>
      <c r="C90" s="112"/>
      <c r="D90" s="113"/>
      <c r="E90" s="114"/>
      <c r="F90" s="115"/>
      <c r="G90" s="116"/>
      <c r="H90" s="113"/>
      <c r="I90" s="116"/>
      <c r="J90" s="113"/>
      <c r="K90" s="117"/>
    </row>
    <row r="91" spans="2:11" s="106" customFormat="1" x14ac:dyDescent="0.3">
      <c r="B91" s="111"/>
      <c r="C91" s="112"/>
      <c r="D91" s="113"/>
      <c r="E91" s="114"/>
      <c r="F91" s="115"/>
      <c r="G91" s="116"/>
      <c r="H91" s="113"/>
      <c r="I91" s="116"/>
      <c r="J91" s="113"/>
      <c r="K91" s="117"/>
    </row>
    <row r="92" spans="2:11" s="106" customFormat="1" x14ac:dyDescent="0.3">
      <c r="B92" s="111"/>
      <c r="C92" s="112"/>
      <c r="D92" s="113"/>
      <c r="E92" s="114"/>
      <c r="F92" s="115"/>
      <c r="G92" s="116"/>
      <c r="H92" s="113"/>
      <c r="I92" s="116"/>
      <c r="J92" s="113"/>
      <c r="K92" s="117"/>
    </row>
    <row r="93" spans="2:11" s="106" customFormat="1" x14ac:dyDescent="0.3">
      <c r="B93" s="111"/>
      <c r="C93" s="112"/>
      <c r="D93" s="113"/>
      <c r="E93" s="114"/>
      <c r="F93" s="115"/>
      <c r="G93" s="116"/>
      <c r="H93" s="113"/>
      <c r="I93" s="116"/>
      <c r="J93" s="113"/>
      <c r="K93" s="117"/>
    </row>
    <row r="94" spans="2:11" s="106" customFormat="1" x14ac:dyDescent="0.3">
      <c r="B94" s="111"/>
      <c r="C94" s="112"/>
      <c r="D94" s="113"/>
      <c r="E94" s="114"/>
      <c r="F94" s="115"/>
      <c r="G94" s="116"/>
      <c r="H94" s="113"/>
      <c r="I94" s="116"/>
      <c r="J94" s="113"/>
      <c r="K94" s="117"/>
    </row>
    <row r="95" spans="2:11" s="106" customFormat="1" x14ac:dyDescent="0.3">
      <c r="B95" s="111"/>
      <c r="C95" s="112"/>
      <c r="D95" s="113"/>
      <c r="E95" s="114"/>
      <c r="F95" s="115"/>
      <c r="G95" s="116"/>
      <c r="H95" s="113"/>
      <c r="I95" s="116"/>
      <c r="J95" s="113"/>
      <c r="K95" s="117"/>
    </row>
    <row r="96" spans="2:11" s="106" customFormat="1" x14ac:dyDescent="0.3">
      <c r="B96" s="111"/>
      <c r="C96" s="112"/>
      <c r="D96" s="113"/>
      <c r="E96" s="114"/>
      <c r="F96" s="115"/>
      <c r="G96" s="116"/>
      <c r="H96" s="113"/>
      <c r="I96" s="116"/>
      <c r="J96" s="113"/>
      <c r="K96" s="117"/>
    </row>
    <row r="97" spans="2:11" s="106" customFormat="1" x14ac:dyDescent="0.3">
      <c r="B97" s="111"/>
      <c r="C97" s="112"/>
      <c r="D97" s="113"/>
      <c r="E97" s="114"/>
      <c r="F97" s="115"/>
      <c r="G97" s="116"/>
      <c r="H97" s="113"/>
      <c r="I97" s="116"/>
      <c r="J97" s="113"/>
      <c r="K97" s="117"/>
    </row>
    <row r="98" spans="2:11" s="106" customFormat="1" x14ac:dyDescent="0.3">
      <c r="B98" s="111"/>
      <c r="C98" s="112"/>
      <c r="D98" s="113"/>
      <c r="E98" s="114"/>
      <c r="F98" s="115"/>
      <c r="G98" s="116"/>
      <c r="H98" s="113"/>
      <c r="I98" s="116"/>
      <c r="J98" s="113"/>
      <c r="K98" s="117"/>
    </row>
    <row r="99" spans="2:11" s="106" customFormat="1" x14ac:dyDescent="0.3">
      <c r="B99" s="111"/>
      <c r="C99" s="112"/>
      <c r="D99" s="113"/>
      <c r="E99" s="114"/>
      <c r="F99" s="115"/>
      <c r="G99" s="116"/>
      <c r="H99" s="113"/>
      <c r="I99" s="116"/>
      <c r="J99" s="113"/>
      <c r="K99" s="117"/>
    </row>
    <row r="100" spans="2:11" s="106" customFormat="1" x14ac:dyDescent="0.3">
      <c r="B100" s="111"/>
      <c r="C100" s="112"/>
      <c r="D100" s="113"/>
      <c r="E100" s="114"/>
      <c r="F100" s="115"/>
      <c r="G100" s="116"/>
      <c r="H100" s="113"/>
      <c r="I100" s="116"/>
      <c r="J100" s="113"/>
      <c r="K100" s="117"/>
    </row>
    <row r="101" spans="2:11" s="106" customFormat="1" x14ac:dyDescent="0.3">
      <c r="B101" s="111"/>
      <c r="C101" s="112"/>
      <c r="D101" s="113"/>
      <c r="E101" s="114"/>
      <c r="F101" s="115"/>
      <c r="G101" s="116"/>
      <c r="H101" s="113"/>
      <c r="I101" s="116"/>
      <c r="J101" s="113"/>
      <c r="K101" s="117"/>
    </row>
    <row r="102" spans="2:11" s="106" customFormat="1" x14ac:dyDescent="0.3">
      <c r="B102" s="111"/>
      <c r="C102" s="112"/>
      <c r="D102" s="113"/>
      <c r="E102" s="114"/>
      <c r="F102" s="115"/>
      <c r="G102" s="116"/>
      <c r="H102" s="113"/>
      <c r="I102" s="116"/>
      <c r="J102" s="113"/>
      <c r="K102" s="117"/>
    </row>
    <row r="103" spans="2:11" s="106" customFormat="1" x14ac:dyDescent="0.3">
      <c r="B103" s="111"/>
      <c r="C103" s="112"/>
      <c r="D103" s="113"/>
      <c r="E103" s="114"/>
      <c r="F103" s="115"/>
      <c r="G103" s="116"/>
      <c r="H103" s="113"/>
      <c r="I103" s="116"/>
      <c r="J103" s="113"/>
      <c r="K103" s="117"/>
    </row>
    <row r="104" spans="2:11" s="106" customFormat="1" x14ac:dyDescent="0.3">
      <c r="B104" s="111"/>
      <c r="C104" s="112"/>
      <c r="D104" s="113"/>
      <c r="E104" s="114"/>
      <c r="F104" s="115"/>
      <c r="G104" s="116"/>
      <c r="H104" s="113"/>
      <c r="I104" s="116"/>
      <c r="J104" s="113"/>
      <c r="K104" s="117"/>
    </row>
    <row r="105" spans="2:11" s="106" customFormat="1" x14ac:dyDescent="0.3">
      <c r="B105" s="111"/>
      <c r="C105" s="112"/>
      <c r="D105" s="113"/>
      <c r="E105" s="114"/>
      <c r="F105" s="115"/>
      <c r="G105" s="116"/>
      <c r="H105" s="113"/>
      <c r="I105" s="116"/>
      <c r="J105" s="113"/>
      <c r="K105" s="117"/>
    </row>
    <row r="106" spans="2:11" s="106" customFormat="1" x14ac:dyDescent="0.3">
      <c r="B106" s="111"/>
      <c r="C106" s="112"/>
      <c r="D106" s="113"/>
      <c r="E106" s="114"/>
      <c r="F106" s="115"/>
      <c r="G106" s="116"/>
      <c r="H106" s="113"/>
      <c r="I106" s="116"/>
      <c r="J106" s="113"/>
      <c r="K106" s="117"/>
    </row>
    <row r="107" spans="2:11" s="106" customFormat="1" x14ac:dyDescent="0.3">
      <c r="B107" s="111"/>
      <c r="C107" s="112"/>
      <c r="D107" s="113"/>
      <c r="E107" s="114"/>
      <c r="F107" s="115"/>
      <c r="G107" s="116"/>
      <c r="H107" s="113"/>
      <c r="I107" s="116"/>
      <c r="J107" s="113"/>
      <c r="K107" s="117"/>
    </row>
    <row r="108" spans="2:11" s="106" customFormat="1" x14ac:dyDescent="0.3">
      <c r="B108" s="111"/>
      <c r="C108" s="112"/>
      <c r="D108" s="113"/>
      <c r="E108" s="114"/>
      <c r="F108" s="115"/>
      <c r="G108" s="116"/>
      <c r="H108" s="113"/>
      <c r="I108" s="116"/>
      <c r="J108" s="113"/>
      <c r="K108" s="117"/>
    </row>
    <row r="109" spans="2:11" s="106" customFormat="1" x14ac:dyDescent="0.3">
      <c r="B109" s="111"/>
      <c r="C109" s="112"/>
      <c r="D109" s="113"/>
      <c r="E109" s="114"/>
      <c r="F109" s="115"/>
      <c r="G109" s="116"/>
      <c r="H109" s="113"/>
      <c r="I109" s="116"/>
      <c r="J109" s="113"/>
      <c r="K109" s="117"/>
    </row>
    <row r="110" spans="2:11" s="106" customFormat="1" x14ac:dyDescent="0.3">
      <c r="B110" s="111"/>
      <c r="C110" s="112"/>
      <c r="D110" s="113"/>
      <c r="E110" s="114"/>
      <c r="F110" s="115"/>
      <c r="G110" s="116"/>
      <c r="H110" s="113"/>
      <c r="I110" s="116"/>
      <c r="J110" s="113"/>
      <c r="K110" s="117"/>
    </row>
    <row r="111" spans="2:11" s="106" customFormat="1" x14ac:dyDescent="0.3">
      <c r="B111" s="111"/>
      <c r="C111" s="112"/>
      <c r="D111" s="113"/>
      <c r="E111" s="114"/>
      <c r="F111" s="115"/>
      <c r="G111" s="116"/>
      <c r="H111" s="113"/>
      <c r="I111" s="116"/>
      <c r="J111" s="113"/>
      <c r="K111" s="117"/>
    </row>
    <row r="112" spans="2:11" s="106" customFormat="1" x14ac:dyDescent="0.3">
      <c r="B112" s="111"/>
      <c r="C112" s="112"/>
      <c r="D112" s="113"/>
      <c r="E112" s="114"/>
      <c r="F112" s="115"/>
      <c r="G112" s="116"/>
      <c r="H112" s="113"/>
      <c r="I112" s="116"/>
      <c r="J112" s="113"/>
      <c r="K112" s="117"/>
    </row>
    <row r="113" spans="2:11" s="106" customFormat="1" ht="18" customHeight="1" x14ac:dyDescent="0.3">
      <c r="B113" s="111"/>
      <c r="C113" s="112"/>
      <c r="D113" s="113"/>
      <c r="E113" s="114"/>
      <c r="F113" s="115"/>
      <c r="G113" s="116"/>
      <c r="H113" s="113"/>
      <c r="I113" s="116"/>
      <c r="J113" s="113"/>
      <c r="K113" s="117"/>
    </row>
    <row r="114" spans="2:11" s="106" customFormat="1" x14ac:dyDescent="0.3">
      <c r="B114" s="111"/>
      <c r="C114" s="112"/>
      <c r="D114" s="113"/>
      <c r="E114" s="114"/>
      <c r="F114" s="115"/>
      <c r="G114" s="116"/>
      <c r="H114" s="113"/>
      <c r="I114" s="116"/>
      <c r="J114" s="113"/>
      <c r="K114" s="117"/>
    </row>
    <row r="115" spans="2:11" s="106" customFormat="1" x14ac:dyDescent="0.3">
      <c r="B115" s="111"/>
      <c r="C115" s="112"/>
      <c r="D115" s="113"/>
      <c r="E115" s="114"/>
      <c r="F115" s="115"/>
      <c r="G115" s="116"/>
      <c r="H115" s="113"/>
      <c r="I115" s="116"/>
      <c r="J115" s="113"/>
      <c r="K115" s="117"/>
    </row>
    <row r="116" spans="2:11" s="106" customFormat="1" x14ac:dyDescent="0.3">
      <c r="B116" s="111"/>
      <c r="C116" s="112"/>
      <c r="D116" s="113"/>
      <c r="E116" s="114"/>
      <c r="F116" s="115"/>
      <c r="G116" s="116"/>
      <c r="H116" s="113"/>
      <c r="I116" s="116"/>
      <c r="J116" s="113"/>
      <c r="K116" s="117"/>
    </row>
    <row r="117" spans="2:11" s="106" customFormat="1" x14ac:dyDescent="0.3">
      <c r="B117" s="111"/>
      <c r="C117" s="112"/>
      <c r="D117" s="113"/>
      <c r="E117" s="114"/>
      <c r="F117" s="115"/>
      <c r="G117" s="116"/>
      <c r="H117" s="113"/>
      <c r="I117" s="116"/>
      <c r="J117" s="113"/>
      <c r="K117" s="117"/>
    </row>
    <row r="118" spans="2:11" s="106" customFormat="1" x14ac:dyDescent="0.3">
      <c r="B118" s="111"/>
      <c r="C118" s="112"/>
      <c r="D118" s="113"/>
      <c r="E118" s="114"/>
      <c r="F118" s="115"/>
      <c r="G118" s="116"/>
      <c r="H118" s="113"/>
      <c r="I118" s="116"/>
      <c r="J118" s="113"/>
      <c r="K118" s="117"/>
    </row>
    <row r="119" spans="2:11" s="106" customFormat="1" x14ac:dyDescent="0.3">
      <c r="B119" s="111"/>
      <c r="C119" s="112"/>
      <c r="D119" s="113"/>
      <c r="E119" s="114"/>
      <c r="F119" s="115"/>
      <c r="G119" s="116"/>
      <c r="H119" s="113"/>
      <c r="I119" s="116"/>
      <c r="J119" s="113"/>
      <c r="K119" s="117"/>
    </row>
    <row r="120" spans="2:11" s="106" customFormat="1" ht="15.6" customHeight="1" x14ac:dyDescent="0.3">
      <c r="B120" s="111"/>
      <c r="C120" s="112"/>
      <c r="D120" s="113"/>
      <c r="E120" s="114"/>
      <c r="F120" s="115"/>
      <c r="G120" s="116"/>
      <c r="H120" s="113"/>
      <c r="I120" s="116"/>
      <c r="J120" s="113"/>
      <c r="K120" s="117"/>
    </row>
    <row r="121" spans="2:11" s="106" customFormat="1" x14ac:dyDescent="0.3">
      <c r="B121" s="111"/>
      <c r="C121" s="112"/>
      <c r="D121" s="113"/>
      <c r="E121" s="114"/>
      <c r="F121" s="115"/>
      <c r="G121" s="116"/>
      <c r="H121" s="113"/>
      <c r="I121" s="116"/>
      <c r="J121" s="113"/>
      <c r="K121" s="117"/>
    </row>
    <row r="122" spans="2:11" s="106" customFormat="1" x14ac:dyDescent="0.3">
      <c r="B122" s="111"/>
      <c r="C122" s="112"/>
      <c r="D122" s="113"/>
      <c r="E122" s="114"/>
      <c r="F122" s="115"/>
      <c r="G122" s="116"/>
      <c r="H122" s="113"/>
      <c r="I122" s="116"/>
      <c r="J122" s="113"/>
      <c r="K122" s="117"/>
    </row>
    <row r="123" spans="2:11" s="106" customFormat="1" x14ac:dyDescent="0.3">
      <c r="B123" s="111"/>
      <c r="C123" s="112"/>
      <c r="D123" s="113"/>
      <c r="E123" s="114"/>
      <c r="F123" s="115"/>
      <c r="G123" s="116"/>
      <c r="H123" s="113"/>
      <c r="I123" s="116"/>
      <c r="J123" s="113"/>
      <c r="K123" s="117"/>
    </row>
    <row r="124" spans="2:11" s="106" customFormat="1" x14ac:dyDescent="0.3">
      <c r="B124" s="111"/>
      <c r="C124" s="112"/>
      <c r="D124" s="113"/>
      <c r="E124" s="114"/>
      <c r="F124" s="115"/>
      <c r="G124" s="116"/>
      <c r="H124" s="113"/>
      <c r="I124" s="116"/>
      <c r="J124" s="113"/>
      <c r="K124" s="117"/>
    </row>
    <row r="125" spans="2:11" s="106" customFormat="1" x14ac:dyDescent="0.3">
      <c r="B125" s="111"/>
      <c r="C125" s="112"/>
      <c r="D125" s="113"/>
      <c r="E125" s="114"/>
      <c r="F125" s="115"/>
      <c r="G125" s="116"/>
      <c r="H125" s="113"/>
      <c r="I125" s="116"/>
      <c r="J125" s="113"/>
      <c r="K125" s="117"/>
    </row>
    <row r="126" spans="2:11" s="106" customFormat="1" x14ac:dyDescent="0.3">
      <c r="B126" s="111"/>
      <c r="C126" s="112"/>
      <c r="D126" s="113"/>
      <c r="E126" s="114"/>
      <c r="F126" s="115"/>
      <c r="G126" s="116"/>
      <c r="H126" s="113"/>
      <c r="I126" s="116"/>
      <c r="J126" s="113"/>
      <c r="K126" s="117"/>
    </row>
    <row r="127" spans="2:11" s="106" customFormat="1" x14ac:dyDescent="0.3">
      <c r="B127" s="111"/>
      <c r="C127" s="112"/>
      <c r="D127" s="113"/>
      <c r="E127" s="114"/>
      <c r="F127" s="115"/>
      <c r="G127" s="116"/>
      <c r="H127" s="113"/>
      <c r="I127" s="116"/>
      <c r="J127" s="113"/>
      <c r="K127" s="117"/>
    </row>
    <row r="128" spans="2:11" s="106" customFormat="1" x14ac:dyDescent="0.3">
      <c r="B128" s="111"/>
      <c r="C128" s="112"/>
      <c r="D128" s="113"/>
      <c r="E128" s="114"/>
      <c r="F128" s="115"/>
      <c r="G128" s="116"/>
      <c r="H128" s="113"/>
      <c r="I128" s="116"/>
      <c r="J128" s="113"/>
      <c r="K128" s="117"/>
    </row>
    <row r="129" spans="2:11" s="106" customFormat="1" x14ac:dyDescent="0.3">
      <c r="B129" s="111"/>
      <c r="C129" s="112"/>
      <c r="D129" s="113"/>
      <c r="E129" s="114"/>
      <c r="F129" s="115"/>
      <c r="G129" s="116"/>
      <c r="H129" s="113"/>
      <c r="I129" s="116"/>
      <c r="J129" s="113"/>
      <c r="K129" s="117"/>
    </row>
    <row r="130" spans="2:11" s="106" customFormat="1" x14ac:dyDescent="0.3">
      <c r="B130" s="111"/>
      <c r="C130" s="112"/>
      <c r="D130" s="113"/>
      <c r="E130" s="114"/>
      <c r="F130" s="115"/>
      <c r="G130" s="116"/>
      <c r="H130" s="113"/>
      <c r="I130" s="116"/>
      <c r="J130" s="113"/>
      <c r="K130" s="117"/>
    </row>
    <row r="131" spans="2:11" s="106" customFormat="1" x14ac:dyDescent="0.3">
      <c r="B131" s="111"/>
      <c r="C131" s="112"/>
      <c r="D131" s="113"/>
      <c r="E131" s="114"/>
      <c r="F131" s="115"/>
      <c r="G131" s="116"/>
      <c r="H131" s="113"/>
      <c r="I131" s="116"/>
      <c r="J131" s="113"/>
      <c r="K131" s="117"/>
    </row>
    <row r="132" spans="2:11" s="106" customFormat="1" x14ac:dyDescent="0.3">
      <c r="B132" s="111"/>
      <c r="C132" s="112"/>
      <c r="D132" s="113"/>
      <c r="E132" s="114"/>
      <c r="F132" s="115"/>
      <c r="G132" s="116"/>
      <c r="H132" s="113"/>
      <c r="I132" s="116"/>
      <c r="J132" s="113"/>
      <c r="K132" s="117"/>
    </row>
    <row r="133" spans="2:11" s="106" customFormat="1" x14ac:dyDescent="0.3">
      <c r="B133" s="111"/>
      <c r="C133" s="112"/>
      <c r="D133" s="113"/>
      <c r="E133" s="114"/>
      <c r="F133" s="115"/>
      <c r="G133" s="116"/>
      <c r="H133" s="113"/>
      <c r="I133" s="116"/>
      <c r="J133" s="113"/>
      <c r="K133" s="117"/>
    </row>
    <row r="134" spans="2:11" s="106" customFormat="1" x14ac:dyDescent="0.3">
      <c r="B134" s="111"/>
      <c r="C134" s="112"/>
      <c r="D134" s="113"/>
      <c r="E134" s="114"/>
      <c r="F134" s="115"/>
      <c r="G134" s="116"/>
      <c r="H134" s="113"/>
      <c r="I134" s="116"/>
      <c r="J134" s="113"/>
      <c r="K134" s="117"/>
    </row>
    <row r="135" spans="2:11" s="106" customFormat="1" x14ac:dyDescent="0.3">
      <c r="B135" s="111"/>
      <c r="C135" s="112"/>
      <c r="D135" s="113"/>
      <c r="E135" s="114"/>
      <c r="F135" s="115"/>
      <c r="G135" s="116"/>
      <c r="H135" s="113"/>
      <c r="I135" s="116"/>
      <c r="J135" s="113"/>
      <c r="K135" s="117"/>
    </row>
    <row r="136" spans="2:11" s="106" customFormat="1" x14ac:dyDescent="0.3">
      <c r="B136" s="111"/>
      <c r="C136" s="112"/>
      <c r="D136" s="113"/>
      <c r="E136" s="114"/>
      <c r="F136" s="115"/>
      <c r="G136" s="116"/>
      <c r="H136" s="113"/>
      <c r="I136" s="116"/>
      <c r="J136" s="113"/>
      <c r="K136" s="117"/>
    </row>
    <row r="137" spans="2:11" s="106" customFormat="1" x14ac:dyDescent="0.3">
      <c r="B137" s="111"/>
      <c r="C137" s="112"/>
      <c r="D137" s="113"/>
      <c r="E137" s="114"/>
      <c r="F137" s="115"/>
      <c r="G137" s="116"/>
      <c r="H137" s="113"/>
      <c r="I137" s="116"/>
      <c r="J137" s="113"/>
      <c r="K137" s="117"/>
    </row>
    <row r="138" spans="2:11" s="106" customFormat="1" x14ac:dyDescent="0.3">
      <c r="B138" s="111"/>
      <c r="C138" s="112"/>
      <c r="D138" s="113"/>
      <c r="E138" s="114"/>
      <c r="F138" s="115"/>
      <c r="G138" s="116"/>
      <c r="H138" s="113"/>
      <c r="I138" s="116"/>
      <c r="J138" s="113"/>
      <c r="K138" s="117"/>
    </row>
    <row r="139" spans="2:11" s="106" customFormat="1" x14ac:dyDescent="0.3">
      <c r="B139" s="111"/>
      <c r="C139" s="112"/>
      <c r="D139" s="113"/>
      <c r="E139" s="114"/>
      <c r="F139" s="115"/>
      <c r="G139" s="116"/>
      <c r="H139" s="113"/>
      <c r="I139" s="116"/>
      <c r="J139" s="113"/>
      <c r="K139" s="117"/>
    </row>
    <row r="140" spans="2:11" s="106" customFormat="1" x14ac:dyDescent="0.3">
      <c r="B140" s="111"/>
      <c r="C140" s="112"/>
      <c r="D140" s="113"/>
      <c r="E140" s="114"/>
      <c r="F140" s="115"/>
      <c r="G140" s="116"/>
      <c r="H140" s="113"/>
      <c r="I140" s="116"/>
      <c r="J140" s="113"/>
      <c r="K140" s="117"/>
    </row>
    <row r="141" spans="2:11" s="106" customFormat="1" x14ac:dyDescent="0.3">
      <c r="B141" s="111"/>
      <c r="C141" s="112"/>
      <c r="D141" s="113"/>
      <c r="E141" s="114"/>
      <c r="F141" s="115"/>
      <c r="G141" s="116"/>
      <c r="H141" s="113"/>
      <c r="I141" s="116"/>
      <c r="J141" s="113"/>
      <c r="K141" s="117"/>
    </row>
    <row r="142" spans="2:11" s="106" customFormat="1" x14ac:dyDescent="0.3">
      <c r="B142" s="111"/>
      <c r="C142" s="112"/>
      <c r="D142" s="113"/>
      <c r="E142" s="114"/>
      <c r="F142" s="115"/>
      <c r="G142" s="116"/>
      <c r="H142" s="113"/>
      <c r="I142" s="116"/>
      <c r="J142" s="113"/>
      <c r="K142" s="117"/>
    </row>
    <row r="143" spans="2:11" s="106" customFormat="1" x14ac:dyDescent="0.3">
      <c r="B143" s="111"/>
      <c r="C143" s="112"/>
      <c r="D143" s="113"/>
      <c r="E143" s="114"/>
      <c r="F143" s="115"/>
      <c r="G143" s="116"/>
      <c r="H143" s="113"/>
      <c r="I143" s="116"/>
      <c r="J143" s="113"/>
      <c r="K143" s="117"/>
    </row>
    <row r="144" spans="2:11" s="106" customFormat="1" x14ac:dyDescent="0.3">
      <c r="B144" s="111"/>
      <c r="C144" s="112"/>
      <c r="D144" s="113"/>
      <c r="E144" s="114"/>
      <c r="F144" s="115"/>
      <c r="G144" s="116"/>
      <c r="H144" s="113"/>
      <c r="I144" s="116"/>
      <c r="J144" s="113"/>
      <c r="K144" s="117"/>
    </row>
    <row r="145" spans="2:11" s="106" customFormat="1" x14ac:dyDescent="0.3">
      <c r="B145" s="111"/>
      <c r="C145" s="112"/>
      <c r="D145" s="113"/>
      <c r="E145" s="114"/>
      <c r="F145" s="115"/>
      <c r="G145" s="116"/>
      <c r="H145" s="113"/>
      <c r="I145" s="116"/>
      <c r="J145" s="113"/>
      <c r="K145" s="117"/>
    </row>
    <row r="146" spans="2:11" s="106" customFormat="1" x14ac:dyDescent="0.3">
      <c r="B146" s="111"/>
      <c r="C146" s="112"/>
      <c r="D146" s="113"/>
      <c r="E146" s="114"/>
      <c r="F146" s="115"/>
      <c r="G146" s="116"/>
      <c r="H146" s="113"/>
      <c r="I146" s="116"/>
      <c r="J146" s="113"/>
      <c r="K146" s="117"/>
    </row>
    <row r="147" spans="2:11" s="106" customFormat="1" ht="18" customHeight="1" x14ac:dyDescent="0.3">
      <c r="B147" s="111"/>
      <c r="C147" s="112"/>
      <c r="D147" s="113"/>
      <c r="E147" s="114"/>
      <c r="F147" s="115"/>
      <c r="G147" s="116"/>
      <c r="H147" s="113"/>
      <c r="I147" s="116"/>
      <c r="J147" s="113"/>
      <c r="K147" s="117"/>
    </row>
    <row r="148" spans="2:11" s="106" customFormat="1" x14ac:dyDescent="0.3">
      <c r="B148" s="111"/>
      <c r="C148" s="112"/>
      <c r="D148" s="113"/>
      <c r="E148" s="114"/>
      <c r="F148" s="115"/>
      <c r="G148" s="116"/>
      <c r="H148" s="113"/>
      <c r="I148" s="116"/>
      <c r="J148" s="113"/>
      <c r="K148" s="117"/>
    </row>
    <row r="149" spans="2:11" s="106" customFormat="1" x14ac:dyDescent="0.3">
      <c r="B149" s="111"/>
      <c r="C149" s="112"/>
      <c r="D149" s="113"/>
      <c r="E149" s="114"/>
      <c r="F149" s="115"/>
      <c r="G149" s="116"/>
      <c r="H149" s="113"/>
      <c r="I149" s="116"/>
      <c r="J149" s="113"/>
      <c r="K149" s="117"/>
    </row>
    <row r="150" spans="2:11" s="106" customFormat="1" x14ac:dyDescent="0.3">
      <c r="B150" s="111"/>
      <c r="C150" s="112"/>
      <c r="D150" s="113"/>
      <c r="E150" s="114"/>
      <c r="F150" s="115"/>
      <c r="G150" s="116"/>
      <c r="H150" s="113"/>
      <c r="I150" s="116"/>
      <c r="J150" s="113"/>
      <c r="K150" s="117"/>
    </row>
    <row r="151" spans="2:11" s="106" customFormat="1" x14ac:dyDescent="0.3">
      <c r="B151" s="111"/>
      <c r="C151" s="112"/>
      <c r="D151" s="113"/>
      <c r="E151" s="114"/>
      <c r="F151" s="115"/>
      <c r="G151" s="116"/>
      <c r="H151" s="113"/>
      <c r="I151" s="116"/>
      <c r="J151" s="113"/>
      <c r="K151" s="117"/>
    </row>
    <row r="152" spans="2:11" s="106" customFormat="1" x14ac:dyDescent="0.3">
      <c r="B152" s="111"/>
      <c r="C152" s="112"/>
      <c r="D152" s="113"/>
      <c r="E152" s="114"/>
      <c r="F152" s="115"/>
      <c r="G152" s="116"/>
      <c r="H152" s="113"/>
      <c r="I152" s="116"/>
      <c r="J152" s="113"/>
      <c r="K152" s="117"/>
    </row>
    <row r="153" spans="2:11" s="106" customFormat="1" x14ac:dyDescent="0.3">
      <c r="B153" s="111"/>
      <c r="C153" s="112"/>
      <c r="D153" s="113"/>
      <c r="E153" s="114"/>
      <c r="F153" s="115"/>
      <c r="G153" s="116"/>
      <c r="H153" s="113"/>
      <c r="I153" s="116"/>
      <c r="J153" s="113"/>
      <c r="K153" s="117"/>
    </row>
    <row r="154" spans="2:11" s="106" customFormat="1" ht="15.6" customHeight="1" x14ac:dyDescent="0.3">
      <c r="B154" s="111"/>
      <c r="C154" s="112"/>
      <c r="D154" s="113"/>
      <c r="E154" s="114"/>
      <c r="F154" s="115"/>
      <c r="G154" s="116"/>
      <c r="H154" s="113"/>
      <c r="I154" s="116"/>
      <c r="J154" s="113"/>
      <c r="K154" s="117"/>
    </row>
    <row r="155" spans="2:11" s="106" customFormat="1" x14ac:dyDescent="0.3">
      <c r="B155" s="111"/>
      <c r="C155" s="112"/>
      <c r="D155" s="113"/>
      <c r="E155" s="114"/>
      <c r="F155" s="115"/>
      <c r="G155" s="116"/>
      <c r="H155" s="113"/>
      <c r="I155" s="116"/>
      <c r="J155" s="113"/>
      <c r="K155" s="117"/>
    </row>
    <row r="156" spans="2:11" s="106" customFormat="1" x14ac:dyDescent="0.3">
      <c r="B156" s="111"/>
      <c r="C156" s="112"/>
      <c r="D156" s="113"/>
      <c r="E156" s="114"/>
      <c r="F156" s="115"/>
      <c r="G156" s="116"/>
      <c r="H156" s="113"/>
      <c r="I156" s="116"/>
      <c r="J156" s="113"/>
      <c r="K156" s="117"/>
    </row>
    <row r="157" spans="2:11" s="106" customFormat="1" x14ac:dyDescent="0.3">
      <c r="B157" s="111"/>
      <c r="C157" s="112"/>
      <c r="D157" s="113"/>
      <c r="E157" s="114"/>
      <c r="F157" s="115"/>
      <c r="G157" s="116"/>
      <c r="H157" s="113"/>
      <c r="I157" s="116"/>
      <c r="J157" s="113"/>
      <c r="K157" s="117"/>
    </row>
    <row r="158" spans="2:11" s="106" customFormat="1" x14ac:dyDescent="0.3">
      <c r="B158" s="111"/>
      <c r="C158" s="112"/>
      <c r="D158" s="113"/>
      <c r="E158" s="114"/>
      <c r="F158" s="115"/>
      <c r="G158" s="116"/>
      <c r="H158" s="113"/>
      <c r="I158" s="116"/>
      <c r="J158" s="113"/>
      <c r="K158" s="117"/>
    </row>
    <row r="159" spans="2:11" s="106" customFormat="1" x14ac:dyDescent="0.3">
      <c r="B159" s="111"/>
      <c r="C159" s="112"/>
      <c r="D159" s="113"/>
      <c r="E159" s="114"/>
      <c r="F159" s="115"/>
      <c r="G159" s="116"/>
      <c r="H159" s="113"/>
      <c r="I159" s="116"/>
      <c r="J159" s="113"/>
      <c r="K159" s="117"/>
    </row>
    <row r="160" spans="2:11" s="106" customFormat="1" x14ac:dyDescent="0.3">
      <c r="B160" s="111"/>
      <c r="C160" s="112"/>
      <c r="D160" s="113"/>
      <c r="E160" s="114"/>
      <c r="F160" s="115"/>
      <c r="G160" s="116"/>
      <c r="H160" s="113"/>
      <c r="I160" s="116"/>
      <c r="J160" s="113"/>
      <c r="K160" s="117"/>
    </row>
    <row r="161" spans="2:11" s="106" customFormat="1" x14ac:dyDescent="0.3">
      <c r="B161" s="111"/>
      <c r="C161" s="112"/>
      <c r="D161" s="113"/>
      <c r="E161" s="114"/>
      <c r="F161" s="115"/>
      <c r="G161" s="116"/>
      <c r="H161" s="113"/>
      <c r="I161" s="116"/>
      <c r="J161" s="113"/>
      <c r="K161" s="117"/>
    </row>
    <row r="162" spans="2:11" s="106" customFormat="1" x14ac:dyDescent="0.3">
      <c r="B162" s="111"/>
      <c r="C162" s="112"/>
      <c r="D162" s="113"/>
      <c r="E162" s="114"/>
      <c r="F162" s="115"/>
      <c r="G162" s="116"/>
      <c r="H162" s="113"/>
      <c r="I162" s="116"/>
      <c r="J162" s="113"/>
      <c r="K162" s="117"/>
    </row>
    <row r="163" spans="2:11" s="106" customFormat="1" x14ac:dyDescent="0.3">
      <c r="B163" s="111"/>
      <c r="C163" s="112"/>
      <c r="D163" s="113"/>
      <c r="E163" s="114"/>
      <c r="F163" s="115"/>
      <c r="G163" s="116"/>
      <c r="H163" s="113"/>
      <c r="I163" s="116"/>
      <c r="J163" s="113"/>
      <c r="K163" s="117"/>
    </row>
    <row r="164" spans="2:11" s="106" customFormat="1" x14ac:dyDescent="0.3">
      <c r="B164" s="111"/>
      <c r="C164" s="112"/>
      <c r="D164" s="113"/>
      <c r="E164" s="114"/>
      <c r="F164" s="115"/>
      <c r="G164" s="116"/>
      <c r="H164" s="113"/>
      <c r="I164" s="116"/>
      <c r="J164" s="113"/>
      <c r="K164" s="117"/>
    </row>
    <row r="165" spans="2:11" s="106" customFormat="1" x14ac:dyDescent="0.3">
      <c r="B165" s="111"/>
      <c r="C165" s="112"/>
      <c r="D165" s="113"/>
      <c r="E165" s="114"/>
      <c r="F165" s="115"/>
      <c r="G165" s="116"/>
      <c r="H165" s="113"/>
      <c r="I165" s="116"/>
      <c r="J165" s="113"/>
      <c r="K165" s="117"/>
    </row>
    <row r="166" spans="2:11" s="106" customFormat="1" x14ac:dyDescent="0.3">
      <c r="B166" s="111"/>
      <c r="C166" s="112"/>
      <c r="D166" s="113"/>
      <c r="E166" s="114"/>
      <c r="F166" s="115"/>
      <c r="G166" s="116"/>
      <c r="H166" s="113"/>
      <c r="I166" s="116"/>
      <c r="J166" s="113"/>
      <c r="K166" s="117"/>
    </row>
    <row r="167" spans="2:11" s="106" customFormat="1" x14ac:dyDescent="0.3">
      <c r="B167" s="111"/>
      <c r="C167" s="112"/>
      <c r="D167" s="113"/>
      <c r="E167" s="114"/>
      <c r="F167" s="115"/>
      <c r="G167" s="116"/>
      <c r="H167" s="113"/>
      <c r="I167" s="116"/>
      <c r="J167" s="113"/>
      <c r="K167" s="117"/>
    </row>
    <row r="168" spans="2:11" s="106" customFormat="1" x14ac:dyDescent="0.3">
      <c r="B168" s="111"/>
      <c r="C168" s="112"/>
      <c r="D168" s="113"/>
      <c r="E168" s="114"/>
      <c r="F168" s="115"/>
      <c r="G168" s="116"/>
      <c r="H168" s="113"/>
      <c r="I168" s="116"/>
      <c r="J168" s="113"/>
      <c r="K168" s="117"/>
    </row>
    <row r="169" spans="2:11" s="106" customFormat="1" x14ac:dyDescent="0.3">
      <c r="B169" s="111"/>
      <c r="C169" s="112"/>
      <c r="D169" s="113"/>
      <c r="E169" s="114"/>
      <c r="F169" s="115"/>
      <c r="G169" s="116"/>
      <c r="H169" s="113"/>
      <c r="I169" s="116"/>
      <c r="J169" s="113"/>
      <c r="K169" s="117"/>
    </row>
    <row r="170" spans="2:11" s="106" customFormat="1" x14ac:dyDescent="0.3">
      <c r="B170" s="111"/>
      <c r="C170" s="112"/>
      <c r="D170" s="113"/>
      <c r="E170" s="114"/>
      <c r="F170" s="115"/>
      <c r="G170" s="116"/>
      <c r="H170" s="113"/>
      <c r="I170" s="116"/>
      <c r="J170" s="113"/>
      <c r="K170" s="117"/>
    </row>
    <row r="171" spans="2:11" s="106" customFormat="1" x14ac:dyDescent="0.3">
      <c r="B171" s="111"/>
      <c r="C171" s="112"/>
      <c r="D171" s="113"/>
      <c r="E171" s="114"/>
      <c r="F171" s="115"/>
      <c r="G171" s="116"/>
      <c r="H171" s="113"/>
      <c r="I171" s="116"/>
      <c r="J171" s="113"/>
      <c r="K171" s="117"/>
    </row>
    <row r="172" spans="2:11" s="106" customFormat="1" x14ac:dyDescent="0.3">
      <c r="B172" s="111"/>
      <c r="C172" s="112"/>
      <c r="D172" s="113"/>
      <c r="E172" s="114"/>
      <c r="F172" s="115"/>
      <c r="G172" s="116"/>
      <c r="H172" s="113"/>
      <c r="I172" s="116"/>
      <c r="J172" s="113"/>
      <c r="K172" s="117"/>
    </row>
    <row r="173" spans="2:11" s="106" customFormat="1" x14ac:dyDescent="0.3">
      <c r="B173" s="111"/>
      <c r="C173" s="112"/>
      <c r="D173" s="113"/>
      <c r="E173" s="114"/>
      <c r="F173" s="115"/>
      <c r="G173" s="116"/>
      <c r="H173" s="113"/>
      <c r="I173" s="116"/>
      <c r="J173" s="113"/>
      <c r="K173" s="117"/>
    </row>
    <row r="174" spans="2:11" s="106" customFormat="1" x14ac:dyDescent="0.3">
      <c r="B174" s="111"/>
      <c r="C174" s="112"/>
      <c r="D174" s="113"/>
      <c r="E174" s="114"/>
      <c r="F174" s="115"/>
      <c r="G174" s="116"/>
      <c r="H174" s="113"/>
      <c r="I174" s="116"/>
      <c r="J174" s="113"/>
      <c r="K174" s="117"/>
    </row>
    <row r="175" spans="2:11" s="106" customFormat="1" x14ac:dyDescent="0.3">
      <c r="B175" s="111"/>
      <c r="C175" s="112"/>
      <c r="D175" s="113"/>
      <c r="E175" s="114"/>
      <c r="F175" s="115"/>
      <c r="G175" s="116"/>
      <c r="H175" s="113"/>
      <c r="I175" s="116"/>
      <c r="J175" s="113"/>
      <c r="K175" s="117"/>
    </row>
    <row r="176" spans="2:11" s="106" customFormat="1" x14ac:dyDescent="0.3">
      <c r="B176" s="111"/>
      <c r="C176" s="112"/>
      <c r="D176" s="113"/>
      <c r="E176" s="114"/>
      <c r="F176" s="115"/>
      <c r="G176" s="116"/>
      <c r="H176" s="113"/>
      <c r="I176" s="116"/>
      <c r="J176" s="113"/>
      <c r="K176" s="117"/>
    </row>
    <row r="177" spans="2:11" s="106" customFormat="1" x14ac:dyDescent="0.3">
      <c r="B177" s="111"/>
      <c r="C177" s="112"/>
      <c r="D177" s="113"/>
      <c r="E177" s="114"/>
      <c r="F177" s="115"/>
      <c r="G177" s="116"/>
      <c r="H177" s="113"/>
      <c r="I177" s="116"/>
      <c r="J177" s="113"/>
      <c r="K177" s="117"/>
    </row>
    <row r="178" spans="2:11" s="106" customFormat="1" x14ac:dyDescent="0.3">
      <c r="B178" s="111"/>
      <c r="C178" s="112"/>
      <c r="D178" s="113"/>
      <c r="E178" s="114"/>
      <c r="F178" s="115"/>
      <c r="G178" s="116"/>
      <c r="H178" s="113"/>
      <c r="I178" s="116"/>
      <c r="J178" s="113"/>
      <c r="K178" s="117"/>
    </row>
    <row r="179" spans="2:11" s="106" customFormat="1" x14ac:dyDescent="0.3">
      <c r="B179" s="111"/>
      <c r="C179" s="112"/>
      <c r="D179" s="113"/>
      <c r="E179" s="114"/>
      <c r="F179" s="115"/>
      <c r="G179" s="116"/>
      <c r="H179" s="113"/>
      <c r="I179" s="116"/>
      <c r="J179" s="113"/>
      <c r="K179" s="117"/>
    </row>
    <row r="180" spans="2:11" s="106" customFormat="1" x14ac:dyDescent="0.3">
      <c r="B180" s="111"/>
      <c r="C180" s="112"/>
      <c r="D180" s="113"/>
      <c r="E180" s="114"/>
      <c r="F180" s="115"/>
      <c r="G180" s="116"/>
      <c r="H180" s="113"/>
      <c r="I180" s="116"/>
      <c r="J180" s="113"/>
      <c r="K180" s="117"/>
    </row>
    <row r="181" spans="2:11" s="106" customFormat="1" ht="18" customHeight="1" x14ac:dyDescent="0.3">
      <c r="B181" s="111"/>
      <c r="C181" s="112"/>
      <c r="D181" s="113"/>
      <c r="E181" s="114"/>
      <c r="F181" s="115"/>
      <c r="G181" s="116"/>
      <c r="H181" s="113"/>
      <c r="I181" s="116"/>
      <c r="J181" s="113"/>
      <c r="K181" s="117"/>
    </row>
    <row r="182" spans="2:11" s="106" customFormat="1" x14ac:dyDescent="0.3">
      <c r="B182" s="111"/>
      <c r="C182" s="112"/>
      <c r="D182" s="113"/>
      <c r="E182" s="114"/>
      <c r="F182" s="115"/>
      <c r="G182" s="116"/>
      <c r="H182" s="113"/>
      <c r="I182" s="116"/>
      <c r="J182" s="113"/>
      <c r="K182" s="117"/>
    </row>
    <row r="183" spans="2:11" s="106" customFormat="1" x14ac:dyDescent="0.3">
      <c r="B183" s="111"/>
      <c r="C183" s="112"/>
      <c r="D183" s="113"/>
      <c r="E183" s="114"/>
      <c r="F183" s="115"/>
      <c r="G183" s="116"/>
      <c r="H183" s="113"/>
      <c r="I183" s="116"/>
      <c r="J183" s="113"/>
      <c r="K183" s="117"/>
    </row>
    <row r="184" spans="2:11" s="106" customFormat="1" x14ac:dyDescent="0.3">
      <c r="B184" s="111"/>
      <c r="C184" s="112"/>
      <c r="D184" s="113"/>
      <c r="E184" s="114"/>
      <c r="F184" s="115"/>
      <c r="G184" s="116"/>
      <c r="H184" s="113"/>
      <c r="I184" s="116"/>
      <c r="J184" s="113"/>
      <c r="K184" s="117"/>
    </row>
    <row r="185" spans="2:11" s="106" customFormat="1" x14ac:dyDescent="0.3">
      <c r="B185" s="111"/>
      <c r="C185" s="112"/>
      <c r="D185" s="113"/>
      <c r="E185" s="114"/>
      <c r="F185" s="115"/>
      <c r="G185" s="116"/>
      <c r="H185" s="113"/>
      <c r="I185" s="116"/>
      <c r="J185" s="113"/>
      <c r="K185" s="117"/>
    </row>
    <row r="186" spans="2:11" s="106" customFormat="1" x14ac:dyDescent="0.3">
      <c r="B186" s="111"/>
      <c r="C186" s="112"/>
      <c r="D186" s="113"/>
      <c r="E186" s="114"/>
      <c r="F186" s="115"/>
      <c r="G186" s="116"/>
      <c r="H186" s="113"/>
      <c r="I186" s="116"/>
      <c r="J186" s="113"/>
      <c r="K186" s="117"/>
    </row>
    <row r="187" spans="2:11" s="106" customFormat="1" x14ac:dyDescent="0.3">
      <c r="B187" s="111"/>
      <c r="C187" s="112"/>
      <c r="D187" s="113"/>
      <c r="E187" s="114"/>
      <c r="F187" s="115"/>
      <c r="G187" s="116"/>
      <c r="H187" s="113"/>
      <c r="I187" s="116"/>
      <c r="J187" s="113"/>
      <c r="K187" s="117"/>
    </row>
    <row r="188" spans="2:11" s="106" customFormat="1" ht="56.1" customHeight="1" x14ac:dyDescent="0.3">
      <c r="B188" s="111"/>
      <c r="C188" s="112"/>
      <c r="D188" s="113"/>
      <c r="E188" s="114"/>
      <c r="F188" s="115"/>
      <c r="G188" s="116"/>
      <c r="H188" s="113"/>
      <c r="I188" s="116"/>
      <c r="J188" s="113"/>
      <c r="K188" s="117"/>
    </row>
    <row r="189" spans="2:11" s="106" customFormat="1" x14ac:dyDescent="0.3">
      <c r="B189" s="111"/>
      <c r="C189" s="112"/>
      <c r="D189" s="113"/>
      <c r="E189" s="114"/>
      <c r="F189" s="115"/>
      <c r="G189" s="116"/>
      <c r="H189" s="113"/>
      <c r="I189" s="116"/>
      <c r="J189" s="113"/>
      <c r="K189" s="117"/>
    </row>
    <row r="190" spans="2:11" s="106" customFormat="1" x14ac:dyDescent="0.3">
      <c r="B190" s="111"/>
      <c r="C190" s="112"/>
      <c r="D190" s="113"/>
      <c r="E190" s="114"/>
      <c r="F190" s="115"/>
      <c r="G190" s="116"/>
      <c r="H190" s="113"/>
      <c r="I190" s="116"/>
      <c r="J190" s="113"/>
      <c r="K190" s="117"/>
    </row>
    <row r="191" spans="2:11" s="106" customFormat="1" x14ac:dyDescent="0.3">
      <c r="B191" s="111"/>
      <c r="C191" s="112"/>
      <c r="D191" s="113"/>
      <c r="E191" s="114"/>
      <c r="F191" s="115"/>
      <c r="G191" s="116"/>
      <c r="H191" s="113"/>
      <c r="I191" s="116"/>
      <c r="J191" s="113"/>
      <c r="K191" s="117"/>
    </row>
    <row r="192" spans="2:11" s="106" customFormat="1" x14ac:dyDescent="0.3">
      <c r="B192" s="111"/>
      <c r="C192" s="112"/>
      <c r="D192" s="113"/>
      <c r="E192" s="114"/>
      <c r="F192" s="115"/>
      <c r="G192" s="116"/>
      <c r="H192" s="113"/>
      <c r="I192" s="116"/>
      <c r="J192" s="113"/>
      <c r="K192" s="117"/>
    </row>
    <row r="193" spans="2:11" s="106" customFormat="1" x14ac:dyDescent="0.3">
      <c r="B193" s="111"/>
      <c r="C193" s="112"/>
      <c r="D193" s="113"/>
      <c r="E193" s="114"/>
      <c r="F193" s="115"/>
      <c r="G193" s="116"/>
      <c r="H193" s="113"/>
      <c r="I193" s="116"/>
      <c r="J193" s="113"/>
      <c r="K193" s="117"/>
    </row>
    <row r="194" spans="2:11" s="106" customFormat="1" x14ac:dyDescent="0.3">
      <c r="B194" s="111"/>
      <c r="C194" s="112"/>
      <c r="D194" s="113"/>
      <c r="E194" s="114"/>
      <c r="F194" s="115"/>
      <c r="G194" s="116"/>
      <c r="H194" s="113"/>
      <c r="I194" s="116"/>
      <c r="J194" s="113"/>
      <c r="K194" s="117"/>
    </row>
    <row r="195" spans="2:11" s="106" customFormat="1" x14ac:dyDescent="0.3">
      <c r="B195" s="111"/>
      <c r="C195" s="112"/>
      <c r="D195" s="113"/>
      <c r="E195" s="114"/>
      <c r="F195" s="115"/>
      <c r="G195" s="116"/>
      <c r="H195" s="113"/>
      <c r="I195" s="116"/>
      <c r="J195" s="113"/>
      <c r="K195" s="117"/>
    </row>
    <row r="196" spans="2:11" s="106" customFormat="1" x14ac:dyDescent="0.3">
      <c r="B196" s="111"/>
      <c r="C196" s="112"/>
      <c r="D196" s="113"/>
      <c r="E196" s="114"/>
      <c r="F196" s="115"/>
      <c r="G196" s="116"/>
      <c r="H196" s="113"/>
      <c r="I196" s="116"/>
      <c r="J196" s="113"/>
      <c r="K196" s="117"/>
    </row>
    <row r="197" spans="2:11" s="106" customFormat="1" x14ac:dyDescent="0.3">
      <c r="B197" s="111"/>
      <c r="C197" s="112"/>
      <c r="D197" s="113"/>
      <c r="E197" s="114"/>
      <c r="F197" s="115"/>
      <c r="G197" s="116"/>
      <c r="H197" s="113"/>
      <c r="I197" s="116"/>
      <c r="J197" s="113"/>
      <c r="K197" s="117"/>
    </row>
    <row r="198" spans="2:11" s="106" customFormat="1" x14ac:dyDescent="0.3">
      <c r="B198" s="111"/>
      <c r="C198" s="112"/>
      <c r="D198" s="113"/>
      <c r="E198" s="114"/>
      <c r="F198" s="115"/>
      <c r="G198" s="116"/>
      <c r="H198" s="113"/>
      <c r="I198" s="116"/>
      <c r="J198" s="113"/>
      <c r="K198" s="117"/>
    </row>
    <row r="199" spans="2:11" s="106" customFormat="1" x14ac:dyDescent="0.3">
      <c r="B199" s="111"/>
      <c r="C199" s="112"/>
      <c r="D199" s="113"/>
      <c r="E199" s="114"/>
      <c r="F199" s="115"/>
      <c r="G199" s="116"/>
      <c r="H199" s="113"/>
      <c r="I199" s="116"/>
      <c r="J199" s="113"/>
      <c r="K199" s="117"/>
    </row>
    <row r="200" spans="2:11" s="106" customFormat="1" x14ac:dyDescent="0.3">
      <c r="B200" s="111"/>
      <c r="C200" s="112"/>
      <c r="D200" s="113"/>
      <c r="E200" s="114"/>
      <c r="F200" s="115"/>
      <c r="G200" s="116"/>
      <c r="H200" s="113"/>
      <c r="I200" s="116"/>
      <c r="J200" s="113"/>
      <c r="K200" s="117"/>
    </row>
    <row r="201" spans="2:11" s="106" customFormat="1" x14ac:dyDescent="0.3">
      <c r="B201" s="111"/>
      <c r="C201" s="112"/>
      <c r="D201" s="113"/>
      <c r="E201" s="114"/>
      <c r="F201" s="115"/>
      <c r="G201" s="116"/>
      <c r="H201" s="113"/>
      <c r="I201" s="116"/>
      <c r="J201" s="113"/>
      <c r="K201" s="117"/>
    </row>
    <row r="202" spans="2:11" s="106" customFormat="1" ht="18" customHeight="1" x14ac:dyDescent="0.3">
      <c r="B202" s="111"/>
      <c r="C202" s="112"/>
      <c r="D202" s="113"/>
      <c r="E202" s="114"/>
      <c r="F202" s="115"/>
      <c r="G202" s="116"/>
      <c r="H202" s="113"/>
      <c r="I202" s="116"/>
      <c r="J202" s="113"/>
      <c r="K202" s="117"/>
    </row>
    <row r="203" spans="2:11" s="106" customFormat="1" x14ac:dyDescent="0.3">
      <c r="B203" s="111"/>
      <c r="C203" s="112"/>
      <c r="D203" s="113"/>
      <c r="E203" s="114"/>
      <c r="F203" s="115"/>
      <c r="G203" s="116"/>
      <c r="H203" s="113"/>
      <c r="I203" s="116"/>
      <c r="J203" s="113"/>
      <c r="K203" s="117"/>
    </row>
    <row r="204" spans="2:11" s="106" customFormat="1" x14ac:dyDescent="0.3">
      <c r="B204" s="111"/>
      <c r="C204" s="112"/>
      <c r="D204" s="113"/>
      <c r="E204" s="114"/>
      <c r="F204" s="115"/>
      <c r="G204" s="116"/>
      <c r="H204" s="113"/>
      <c r="I204" s="116"/>
      <c r="J204" s="113"/>
      <c r="K204" s="117"/>
    </row>
    <row r="205" spans="2:11" s="106" customFormat="1" x14ac:dyDescent="0.3">
      <c r="B205" s="111"/>
      <c r="C205" s="112"/>
      <c r="D205" s="113"/>
      <c r="E205" s="114"/>
      <c r="F205" s="115"/>
      <c r="G205" s="116"/>
      <c r="H205" s="113"/>
      <c r="I205" s="116"/>
      <c r="J205" s="113"/>
      <c r="K205" s="117"/>
    </row>
    <row r="206" spans="2:11" s="106" customFormat="1" x14ac:dyDescent="0.3">
      <c r="B206" s="111"/>
      <c r="C206" s="112"/>
      <c r="D206" s="113"/>
      <c r="E206" s="114"/>
      <c r="F206" s="115"/>
      <c r="G206" s="116"/>
      <c r="H206" s="113"/>
      <c r="I206" s="116"/>
      <c r="J206" s="113"/>
      <c r="K206" s="117"/>
    </row>
    <row r="207" spans="2:11" s="106" customFormat="1" x14ac:dyDescent="0.3">
      <c r="B207" s="111"/>
      <c r="C207" s="112"/>
      <c r="D207" s="113"/>
      <c r="E207" s="114"/>
      <c r="F207" s="115"/>
      <c r="G207" s="116"/>
      <c r="H207" s="113"/>
      <c r="I207" s="116"/>
      <c r="J207" s="113"/>
      <c r="K207" s="117"/>
    </row>
    <row r="208" spans="2:11" s="106" customFormat="1" x14ac:dyDescent="0.3">
      <c r="B208" s="111"/>
      <c r="C208" s="112"/>
      <c r="D208" s="113"/>
      <c r="E208" s="114"/>
      <c r="F208" s="115"/>
      <c r="G208" s="116"/>
      <c r="H208" s="113"/>
      <c r="I208" s="116"/>
      <c r="J208" s="113"/>
      <c r="K208" s="117"/>
    </row>
    <row r="209" spans="2:11" s="106" customFormat="1" x14ac:dyDescent="0.3">
      <c r="B209" s="111"/>
      <c r="C209" s="112"/>
      <c r="D209" s="113"/>
      <c r="E209" s="114"/>
      <c r="F209" s="115"/>
      <c r="G209" s="116"/>
      <c r="H209" s="113"/>
      <c r="I209" s="116"/>
      <c r="J209" s="113"/>
      <c r="K209" s="117"/>
    </row>
    <row r="210" spans="2:11" s="106" customFormat="1" x14ac:dyDescent="0.3">
      <c r="B210" s="111"/>
      <c r="C210" s="112"/>
      <c r="D210" s="113"/>
      <c r="E210" s="114"/>
      <c r="F210" s="115"/>
      <c r="G210" s="116"/>
      <c r="H210" s="113"/>
      <c r="I210" s="116"/>
      <c r="J210" s="113"/>
      <c r="K210" s="117"/>
    </row>
    <row r="211" spans="2:11" s="106" customFormat="1" x14ac:dyDescent="0.3">
      <c r="B211" s="111"/>
      <c r="C211" s="112"/>
      <c r="D211" s="113"/>
      <c r="E211" s="114"/>
      <c r="F211" s="115"/>
      <c r="G211" s="116"/>
      <c r="H211" s="113"/>
      <c r="I211" s="116"/>
      <c r="J211" s="113"/>
      <c r="K211" s="117"/>
    </row>
    <row r="212" spans="2:11" s="106" customFormat="1" x14ac:dyDescent="0.3">
      <c r="B212" s="111"/>
      <c r="C212" s="112"/>
      <c r="D212" s="113"/>
      <c r="E212" s="114"/>
      <c r="F212" s="115"/>
      <c r="G212" s="116"/>
      <c r="H212" s="113"/>
      <c r="I212" s="116"/>
      <c r="J212" s="113"/>
      <c r="K212" s="117"/>
    </row>
    <row r="213" spans="2:11" s="106" customFormat="1" x14ac:dyDescent="0.3">
      <c r="B213" s="111"/>
      <c r="C213" s="112"/>
      <c r="D213" s="113"/>
      <c r="E213" s="114"/>
      <c r="F213" s="115"/>
      <c r="G213" s="116"/>
      <c r="H213" s="113"/>
      <c r="I213" s="116"/>
      <c r="J213" s="113"/>
      <c r="K213" s="117"/>
    </row>
    <row r="214" spans="2:11" s="106" customFormat="1" x14ac:dyDescent="0.3">
      <c r="B214" s="111"/>
      <c r="C214" s="112"/>
      <c r="D214" s="113"/>
      <c r="E214" s="114"/>
      <c r="F214" s="115"/>
      <c r="G214" s="116"/>
      <c r="H214" s="113"/>
      <c r="I214" s="116"/>
      <c r="J214" s="113"/>
      <c r="K214" s="117"/>
    </row>
    <row r="215" spans="2:11" s="106" customFormat="1" x14ac:dyDescent="0.3">
      <c r="B215" s="111"/>
      <c r="C215" s="112"/>
      <c r="D215" s="113"/>
      <c r="E215" s="114"/>
      <c r="F215" s="115"/>
      <c r="G215" s="116"/>
      <c r="H215" s="113"/>
      <c r="I215" s="116"/>
      <c r="J215" s="113"/>
      <c r="K215" s="117"/>
    </row>
    <row r="216" spans="2:11" s="106" customFormat="1" x14ac:dyDescent="0.3">
      <c r="B216" s="111"/>
      <c r="C216" s="112"/>
      <c r="D216" s="113"/>
      <c r="E216" s="114"/>
      <c r="F216" s="115"/>
      <c r="G216" s="116"/>
      <c r="H216" s="113"/>
      <c r="I216" s="116"/>
      <c r="J216" s="113"/>
      <c r="K216" s="117"/>
    </row>
    <row r="217" spans="2:11" s="106" customFormat="1" x14ac:dyDescent="0.3">
      <c r="B217" s="111"/>
      <c r="C217" s="112"/>
      <c r="D217" s="113"/>
      <c r="E217" s="114"/>
      <c r="F217" s="115"/>
      <c r="G217" s="116"/>
      <c r="H217" s="113"/>
      <c r="I217" s="116"/>
      <c r="J217" s="113"/>
      <c r="K217" s="117"/>
    </row>
    <row r="218" spans="2:11" s="106" customFormat="1" x14ac:dyDescent="0.3">
      <c r="B218" s="111"/>
      <c r="C218" s="112"/>
      <c r="D218" s="113"/>
      <c r="E218" s="114"/>
      <c r="F218" s="115"/>
      <c r="G218" s="116"/>
      <c r="H218" s="113"/>
      <c r="I218" s="116"/>
      <c r="J218" s="113"/>
      <c r="K218" s="117"/>
    </row>
    <row r="219" spans="2:11" s="106" customFormat="1" x14ac:dyDescent="0.3">
      <c r="B219" s="111"/>
      <c r="C219" s="112"/>
      <c r="D219" s="113"/>
      <c r="E219" s="114"/>
      <c r="F219" s="115"/>
      <c r="G219" s="116"/>
      <c r="H219" s="113"/>
      <c r="I219" s="116"/>
      <c r="J219" s="113"/>
      <c r="K219" s="117"/>
    </row>
    <row r="220" spans="2:11" s="106" customFormat="1" x14ac:dyDescent="0.3">
      <c r="B220" s="111"/>
      <c r="C220" s="112"/>
      <c r="D220" s="113"/>
      <c r="E220" s="114"/>
      <c r="F220" s="115"/>
      <c r="G220" s="116"/>
      <c r="H220" s="113"/>
      <c r="I220" s="116"/>
      <c r="J220" s="113"/>
      <c r="K220" s="117"/>
    </row>
    <row r="221" spans="2:11" s="106" customFormat="1" x14ac:dyDescent="0.3">
      <c r="B221" s="111"/>
      <c r="C221" s="112"/>
      <c r="D221" s="113"/>
      <c r="E221" s="114"/>
      <c r="F221" s="115"/>
      <c r="G221" s="116"/>
      <c r="H221" s="113"/>
      <c r="I221" s="116"/>
      <c r="J221" s="113"/>
      <c r="K221" s="117"/>
    </row>
    <row r="222" spans="2:11" s="106" customFormat="1" x14ac:dyDescent="0.3">
      <c r="B222" s="111"/>
      <c r="C222" s="112"/>
      <c r="D222" s="113"/>
      <c r="E222" s="114"/>
      <c r="F222" s="115"/>
      <c r="G222" s="116"/>
      <c r="H222" s="113"/>
      <c r="I222" s="116"/>
      <c r="J222" s="113"/>
      <c r="K222" s="117"/>
    </row>
    <row r="223" spans="2:11" s="106" customFormat="1" x14ac:dyDescent="0.3">
      <c r="B223" s="111"/>
      <c r="C223" s="112"/>
      <c r="D223" s="113"/>
      <c r="E223" s="114"/>
      <c r="F223" s="115"/>
      <c r="G223" s="116"/>
      <c r="H223" s="113"/>
      <c r="I223" s="116"/>
      <c r="J223" s="113"/>
      <c r="K223" s="117"/>
    </row>
    <row r="224" spans="2:11" s="106" customFormat="1" x14ac:dyDescent="0.3">
      <c r="B224" s="111"/>
      <c r="C224" s="112"/>
      <c r="D224" s="113"/>
      <c r="E224" s="114"/>
      <c r="F224" s="115"/>
      <c r="G224" s="116"/>
      <c r="H224" s="113"/>
      <c r="I224" s="116"/>
      <c r="J224" s="113"/>
      <c r="K224" s="117"/>
    </row>
    <row r="225" spans="2:11" s="106" customFormat="1" x14ac:dyDescent="0.3">
      <c r="B225" s="111"/>
      <c r="C225" s="112"/>
      <c r="D225" s="113"/>
      <c r="E225" s="114"/>
      <c r="F225" s="115"/>
      <c r="G225" s="116"/>
      <c r="H225" s="113"/>
      <c r="I225" s="116"/>
      <c r="J225" s="113"/>
      <c r="K225" s="117"/>
    </row>
    <row r="226" spans="2:11" s="106" customFormat="1" x14ac:dyDescent="0.3">
      <c r="B226" s="111"/>
      <c r="C226" s="112"/>
      <c r="D226" s="113"/>
      <c r="E226" s="114"/>
      <c r="F226" s="115"/>
      <c r="G226" s="116"/>
      <c r="H226" s="113"/>
      <c r="I226" s="116"/>
      <c r="J226" s="113"/>
      <c r="K226" s="117"/>
    </row>
    <row r="227" spans="2:11" s="106" customFormat="1" x14ac:dyDescent="0.3">
      <c r="B227" s="111"/>
      <c r="C227" s="112"/>
      <c r="D227" s="113"/>
      <c r="E227" s="114"/>
      <c r="F227" s="115"/>
      <c r="G227" s="116"/>
      <c r="H227" s="113"/>
      <c r="I227" s="116"/>
      <c r="J227" s="113"/>
      <c r="K227" s="117"/>
    </row>
    <row r="228" spans="2:11" s="106" customFormat="1" x14ac:dyDescent="0.3">
      <c r="B228" s="111"/>
      <c r="C228" s="112"/>
      <c r="D228" s="113"/>
      <c r="E228" s="114"/>
      <c r="F228" s="115"/>
      <c r="G228" s="116"/>
      <c r="H228" s="113"/>
      <c r="I228" s="116"/>
      <c r="J228" s="113"/>
      <c r="K228" s="117"/>
    </row>
    <row r="229" spans="2:11" s="106" customFormat="1" x14ac:dyDescent="0.3">
      <c r="B229" s="111"/>
      <c r="C229" s="112"/>
      <c r="D229" s="113"/>
      <c r="E229" s="114"/>
      <c r="F229" s="115"/>
      <c r="G229" s="116"/>
      <c r="H229" s="113"/>
      <c r="I229" s="116"/>
      <c r="J229" s="113"/>
      <c r="K229" s="117"/>
    </row>
    <row r="230" spans="2:11" s="106" customFormat="1" x14ac:dyDescent="0.3">
      <c r="B230" s="111"/>
      <c r="C230" s="112"/>
      <c r="D230" s="113"/>
      <c r="E230" s="114"/>
      <c r="F230" s="115"/>
      <c r="G230" s="116"/>
      <c r="H230" s="113"/>
      <c r="I230" s="116"/>
      <c r="J230" s="113"/>
      <c r="K230" s="117"/>
    </row>
    <row r="231" spans="2:11" s="106" customFormat="1" x14ac:dyDescent="0.3">
      <c r="B231" s="111"/>
      <c r="C231" s="112"/>
      <c r="D231" s="113"/>
      <c r="E231" s="114"/>
      <c r="F231" s="115"/>
      <c r="G231" s="116"/>
      <c r="H231" s="113"/>
      <c r="I231" s="116"/>
      <c r="J231" s="113"/>
      <c r="K231" s="117"/>
    </row>
    <row r="232" spans="2:11" s="106" customFormat="1" x14ac:dyDescent="0.3">
      <c r="B232" s="111"/>
      <c r="C232" s="112"/>
      <c r="D232" s="113"/>
      <c r="E232" s="114"/>
      <c r="F232" s="115"/>
      <c r="G232" s="116"/>
      <c r="H232" s="113"/>
      <c r="I232" s="116"/>
      <c r="J232" s="113"/>
      <c r="K232" s="117"/>
    </row>
    <row r="233" spans="2:11" s="106" customFormat="1" x14ac:dyDescent="0.3">
      <c r="B233" s="111"/>
      <c r="C233" s="112"/>
      <c r="D233" s="113"/>
      <c r="E233" s="114"/>
      <c r="F233" s="115"/>
      <c r="G233" s="116"/>
      <c r="H233" s="113"/>
      <c r="I233" s="116"/>
      <c r="J233" s="113"/>
      <c r="K233" s="117"/>
    </row>
    <row r="234" spans="2:11" s="106" customFormat="1" x14ac:dyDescent="0.3">
      <c r="B234" s="111"/>
      <c r="C234" s="112"/>
      <c r="D234" s="113"/>
      <c r="E234" s="114"/>
      <c r="F234" s="115"/>
      <c r="G234" s="116"/>
      <c r="H234" s="113"/>
      <c r="I234" s="116"/>
      <c r="J234" s="113"/>
      <c r="K234" s="117"/>
    </row>
    <row r="235" spans="2:11" s="106" customFormat="1" x14ac:dyDescent="0.3">
      <c r="B235" s="111"/>
      <c r="C235" s="112"/>
      <c r="D235" s="113"/>
      <c r="E235" s="114"/>
      <c r="F235" s="115"/>
      <c r="G235" s="116"/>
      <c r="H235" s="113"/>
      <c r="I235" s="116"/>
      <c r="J235" s="113"/>
      <c r="K235" s="117"/>
    </row>
    <row r="236" spans="2:11" s="106" customFormat="1" x14ac:dyDescent="0.3">
      <c r="B236" s="111"/>
      <c r="C236" s="112"/>
      <c r="D236" s="113"/>
      <c r="E236" s="114"/>
      <c r="F236" s="115"/>
      <c r="G236" s="116"/>
      <c r="H236" s="113"/>
      <c r="I236" s="116"/>
      <c r="J236" s="113"/>
      <c r="K236" s="117"/>
    </row>
    <row r="237" spans="2:11" s="106" customFormat="1" x14ac:dyDescent="0.3">
      <c r="B237" s="111"/>
      <c r="C237" s="112"/>
      <c r="D237" s="113"/>
      <c r="E237" s="114"/>
      <c r="F237" s="115"/>
      <c r="G237" s="116"/>
      <c r="H237" s="113"/>
      <c r="I237" s="116"/>
      <c r="J237" s="113"/>
      <c r="K237" s="117"/>
    </row>
    <row r="238" spans="2:11" s="106" customFormat="1" x14ac:dyDescent="0.3">
      <c r="B238" s="111"/>
      <c r="C238" s="112"/>
      <c r="D238" s="113"/>
      <c r="E238" s="114"/>
      <c r="F238" s="115"/>
      <c r="G238" s="116"/>
      <c r="H238" s="113"/>
      <c r="I238" s="116"/>
      <c r="J238" s="113"/>
      <c r="K238" s="117"/>
    </row>
    <row r="239" spans="2:11" s="106" customFormat="1" x14ac:dyDescent="0.3">
      <c r="B239" s="111"/>
      <c r="C239" s="112"/>
      <c r="D239" s="113"/>
      <c r="E239" s="114"/>
      <c r="F239" s="115"/>
      <c r="G239" s="116"/>
      <c r="H239" s="113"/>
      <c r="I239" s="116"/>
      <c r="J239" s="113"/>
      <c r="K239" s="117"/>
    </row>
    <row r="240" spans="2:11" s="106" customFormat="1" x14ac:dyDescent="0.3">
      <c r="B240" s="111"/>
      <c r="C240" s="112"/>
      <c r="D240" s="113"/>
      <c r="E240" s="114"/>
      <c r="F240" s="115"/>
      <c r="G240" s="116"/>
      <c r="H240" s="113"/>
      <c r="I240" s="116"/>
      <c r="J240" s="113"/>
      <c r="K240" s="117"/>
    </row>
    <row r="241" spans="2:11" s="106" customFormat="1" x14ac:dyDescent="0.3">
      <c r="B241" s="111"/>
      <c r="C241" s="112"/>
      <c r="D241" s="113"/>
      <c r="E241" s="114"/>
      <c r="F241" s="115"/>
      <c r="G241" s="116"/>
      <c r="H241" s="113"/>
      <c r="I241" s="116"/>
      <c r="J241" s="113"/>
      <c r="K241" s="117"/>
    </row>
    <row r="242" spans="2:11" s="106" customFormat="1" x14ac:dyDescent="0.3">
      <c r="B242" s="111"/>
      <c r="C242" s="112"/>
      <c r="D242" s="113"/>
      <c r="E242" s="114"/>
      <c r="F242" s="115"/>
      <c r="G242" s="116"/>
      <c r="H242" s="113"/>
      <c r="I242" s="116"/>
      <c r="J242" s="113"/>
      <c r="K242" s="117"/>
    </row>
    <row r="243" spans="2:11" s="106" customFormat="1" x14ac:dyDescent="0.3">
      <c r="B243" s="111"/>
      <c r="C243" s="112"/>
      <c r="D243" s="113"/>
      <c r="E243" s="114"/>
      <c r="F243" s="115"/>
      <c r="G243" s="116"/>
      <c r="H243" s="113"/>
      <c r="I243" s="116"/>
      <c r="J243" s="113"/>
      <c r="K243" s="117"/>
    </row>
    <row r="244" spans="2:11" s="106" customFormat="1" x14ac:dyDescent="0.3">
      <c r="B244" s="111"/>
      <c r="C244" s="112"/>
      <c r="D244" s="113"/>
      <c r="E244" s="114"/>
      <c r="F244" s="115"/>
      <c r="G244" s="116"/>
      <c r="H244" s="113"/>
      <c r="I244" s="116"/>
      <c r="J244" s="113"/>
      <c r="K244" s="117"/>
    </row>
    <row r="245" spans="2:11" s="106" customFormat="1" x14ac:dyDescent="0.3">
      <c r="B245" s="111"/>
      <c r="C245" s="112"/>
      <c r="D245" s="113"/>
      <c r="E245" s="114"/>
      <c r="F245" s="115"/>
      <c r="G245" s="116"/>
      <c r="H245" s="113"/>
      <c r="I245" s="116"/>
      <c r="J245" s="113"/>
      <c r="K245" s="117"/>
    </row>
    <row r="246" spans="2:11" s="106" customFormat="1" x14ac:dyDescent="0.3">
      <c r="B246" s="111"/>
      <c r="C246" s="112"/>
      <c r="D246" s="113"/>
      <c r="E246" s="114"/>
      <c r="F246" s="115"/>
      <c r="G246" s="116"/>
      <c r="H246" s="113"/>
      <c r="I246" s="116"/>
      <c r="J246" s="113"/>
      <c r="K246" s="117"/>
    </row>
    <row r="247" spans="2:11" s="106" customFormat="1" x14ac:dyDescent="0.3">
      <c r="B247" s="111"/>
      <c r="C247" s="112"/>
      <c r="D247" s="113"/>
      <c r="E247" s="114"/>
      <c r="F247" s="115"/>
      <c r="G247" s="116"/>
      <c r="H247" s="113"/>
      <c r="I247" s="116"/>
      <c r="J247" s="113"/>
      <c r="K247" s="117"/>
    </row>
    <row r="248" spans="2:11" s="106" customFormat="1" x14ac:dyDescent="0.3">
      <c r="B248" s="111"/>
      <c r="C248" s="112"/>
      <c r="D248" s="113"/>
      <c r="E248" s="114"/>
      <c r="F248" s="115"/>
      <c r="G248" s="116"/>
      <c r="H248" s="113"/>
      <c r="I248" s="116"/>
      <c r="J248" s="113"/>
      <c r="K248" s="117"/>
    </row>
    <row r="249" spans="2:11" s="106" customFormat="1" x14ac:dyDescent="0.3">
      <c r="B249" s="111"/>
      <c r="C249" s="112"/>
      <c r="D249" s="113"/>
      <c r="E249" s="114"/>
      <c r="F249" s="115"/>
      <c r="G249" s="116"/>
      <c r="H249" s="113"/>
      <c r="I249" s="116"/>
      <c r="J249" s="113"/>
      <c r="K249" s="117"/>
    </row>
    <row r="250" spans="2:11" s="106" customFormat="1" x14ac:dyDescent="0.3">
      <c r="B250" s="111"/>
      <c r="C250" s="112"/>
      <c r="D250" s="113"/>
      <c r="E250" s="114"/>
      <c r="F250" s="115"/>
      <c r="G250" s="116"/>
      <c r="H250" s="113"/>
      <c r="I250" s="116"/>
      <c r="J250" s="113"/>
      <c r="K250" s="117"/>
    </row>
    <row r="251" spans="2:11" s="106" customFormat="1" x14ac:dyDescent="0.3">
      <c r="B251" s="111"/>
      <c r="C251" s="112"/>
      <c r="D251" s="113"/>
      <c r="E251" s="114"/>
      <c r="F251" s="115"/>
      <c r="G251" s="116"/>
      <c r="H251" s="113"/>
      <c r="I251" s="116"/>
      <c r="J251" s="113"/>
      <c r="K251" s="117"/>
    </row>
    <row r="252" spans="2:11" s="106" customFormat="1" x14ac:dyDescent="0.3">
      <c r="B252" s="111"/>
      <c r="C252" s="112"/>
      <c r="D252" s="113"/>
      <c r="E252" s="114"/>
      <c r="F252" s="115"/>
      <c r="G252" s="116"/>
      <c r="H252" s="113"/>
      <c r="I252" s="116"/>
      <c r="J252" s="113"/>
      <c r="K252" s="117"/>
    </row>
    <row r="253" spans="2:11" s="106" customFormat="1" x14ac:dyDescent="0.3">
      <c r="B253" s="111"/>
      <c r="C253" s="112"/>
      <c r="D253" s="113"/>
      <c r="E253" s="114"/>
      <c r="F253" s="115"/>
      <c r="G253" s="116"/>
      <c r="H253" s="113"/>
      <c r="I253" s="116"/>
      <c r="J253" s="113"/>
      <c r="K253" s="117"/>
    </row>
    <row r="254" spans="2:11" s="106" customFormat="1" x14ac:dyDescent="0.3">
      <c r="B254" s="111"/>
      <c r="C254" s="112"/>
      <c r="D254" s="113"/>
      <c r="E254" s="114"/>
      <c r="F254" s="115"/>
      <c r="G254" s="116"/>
      <c r="H254" s="113"/>
      <c r="I254" s="116"/>
      <c r="J254" s="113"/>
      <c r="K254" s="117"/>
    </row>
    <row r="255" spans="2:11" s="106" customFormat="1" x14ac:dyDescent="0.3">
      <c r="B255" s="111"/>
      <c r="C255" s="112"/>
      <c r="D255" s="113"/>
      <c r="E255" s="114"/>
      <c r="F255" s="115"/>
      <c r="G255" s="116"/>
      <c r="H255" s="113"/>
      <c r="I255" s="116"/>
      <c r="J255" s="113"/>
      <c r="K255" s="117"/>
    </row>
    <row r="256" spans="2:11" s="106" customFormat="1" x14ac:dyDescent="0.3">
      <c r="B256" s="111"/>
      <c r="C256" s="112"/>
      <c r="D256" s="113"/>
      <c r="E256" s="114"/>
      <c r="F256" s="115"/>
      <c r="G256" s="116"/>
      <c r="H256" s="113"/>
      <c r="I256" s="116"/>
      <c r="J256" s="113"/>
      <c r="K256" s="117"/>
    </row>
    <row r="257" spans="2:11" s="106" customFormat="1" x14ac:dyDescent="0.3">
      <c r="B257" s="111"/>
      <c r="C257" s="112"/>
      <c r="D257" s="113"/>
      <c r="E257" s="114"/>
      <c r="F257" s="115"/>
      <c r="G257" s="116"/>
      <c r="H257" s="113"/>
      <c r="I257" s="116"/>
      <c r="J257" s="113"/>
      <c r="K257" s="117"/>
    </row>
    <row r="258" spans="2:11" s="106" customFormat="1" x14ac:dyDescent="0.3">
      <c r="B258" s="111"/>
      <c r="C258" s="112"/>
      <c r="D258" s="113"/>
      <c r="E258" s="114"/>
      <c r="F258" s="115"/>
      <c r="G258" s="116"/>
      <c r="H258" s="113"/>
      <c r="I258" s="116"/>
      <c r="J258" s="113"/>
      <c r="K258" s="117"/>
    </row>
    <row r="259" spans="2:11" s="106" customFormat="1" x14ac:dyDescent="0.3">
      <c r="B259" s="111"/>
      <c r="C259" s="112"/>
      <c r="D259" s="113"/>
      <c r="E259" s="114"/>
      <c r="F259" s="115"/>
      <c r="G259" s="116"/>
      <c r="H259" s="113"/>
      <c r="I259" s="116"/>
      <c r="J259" s="113"/>
      <c r="K259" s="117"/>
    </row>
    <row r="260" spans="2:11" s="106" customFormat="1" x14ac:dyDescent="0.3">
      <c r="B260" s="111"/>
      <c r="C260" s="112"/>
      <c r="D260" s="113"/>
      <c r="E260" s="114"/>
      <c r="F260" s="115"/>
      <c r="G260" s="116"/>
      <c r="H260" s="113"/>
      <c r="I260" s="116"/>
      <c r="J260" s="113"/>
      <c r="K260" s="117"/>
    </row>
    <row r="261" spans="2:11" s="106" customFormat="1" x14ac:dyDescent="0.3">
      <c r="B261" s="111"/>
      <c r="C261" s="112"/>
      <c r="D261" s="113"/>
      <c r="E261" s="114"/>
      <c r="F261" s="115"/>
      <c r="G261" s="116"/>
      <c r="H261" s="113"/>
      <c r="I261" s="116"/>
      <c r="J261" s="113"/>
      <c r="K261" s="117"/>
    </row>
    <row r="262" spans="2:11" s="106" customFormat="1" x14ac:dyDescent="0.3">
      <c r="B262" s="111"/>
      <c r="C262" s="112"/>
      <c r="D262" s="113"/>
      <c r="E262" s="114"/>
      <c r="F262" s="115"/>
      <c r="G262" s="116"/>
      <c r="H262" s="113"/>
      <c r="I262" s="116"/>
      <c r="J262" s="113"/>
      <c r="K262" s="117"/>
    </row>
    <row r="263" spans="2:11" s="106" customFormat="1" x14ac:dyDescent="0.3">
      <c r="B263" s="111"/>
      <c r="C263" s="112"/>
      <c r="D263" s="113"/>
      <c r="E263" s="114"/>
      <c r="F263" s="115"/>
      <c r="G263" s="116"/>
      <c r="H263" s="113"/>
      <c r="I263" s="116"/>
      <c r="J263" s="113"/>
      <c r="K263" s="117"/>
    </row>
    <row r="264" spans="2:11" s="106" customFormat="1" x14ac:dyDescent="0.3">
      <c r="B264" s="111"/>
      <c r="C264" s="112"/>
      <c r="D264" s="113"/>
      <c r="E264" s="114"/>
      <c r="F264" s="115"/>
      <c r="G264" s="116"/>
      <c r="H264" s="113"/>
      <c r="I264" s="116"/>
      <c r="J264" s="113"/>
      <c r="K264" s="117"/>
    </row>
    <row r="265" spans="2:11" s="106" customFormat="1" x14ac:dyDescent="0.3">
      <c r="B265" s="111"/>
      <c r="C265" s="112"/>
      <c r="D265" s="113"/>
      <c r="E265" s="114"/>
      <c r="F265" s="115"/>
      <c r="G265" s="116"/>
      <c r="H265" s="113"/>
      <c r="I265" s="116"/>
      <c r="J265" s="113"/>
      <c r="K265" s="117"/>
    </row>
    <row r="266" spans="2:11" s="106" customFormat="1" x14ac:dyDescent="0.3">
      <c r="B266" s="111"/>
      <c r="C266" s="112"/>
      <c r="D266" s="113"/>
      <c r="E266" s="114"/>
      <c r="F266" s="115"/>
      <c r="G266" s="116"/>
      <c r="H266" s="113"/>
      <c r="I266" s="116"/>
      <c r="J266" s="113"/>
      <c r="K266" s="117"/>
    </row>
    <row r="267" spans="2:11" s="106" customFormat="1" x14ac:dyDescent="0.3">
      <c r="B267" s="111"/>
      <c r="C267" s="112"/>
      <c r="D267" s="113"/>
      <c r="E267" s="114"/>
      <c r="F267" s="115"/>
      <c r="G267" s="116"/>
      <c r="H267" s="113"/>
      <c r="I267" s="116"/>
      <c r="J267" s="113"/>
      <c r="K267" s="117"/>
    </row>
    <row r="268" spans="2:11" s="106" customFormat="1" x14ac:dyDescent="0.3">
      <c r="B268" s="111"/>
      <c r="C268" s="112"/>
      <c r="D268" s="113"/>
      <c r="E268" s="114"/>
      <c r="F268" s="115"/>
      <c r="G268" s="116"/>
      <c r="H268" s="113"/>
      <c r="I268" s="116"/>
      <c r="J268" s="113"/>
      <c r="K268" s="117"/>
    </row>
    <row r="269" spans="2:11" s="106" customFormat="1" x14ac:dyDescent="0.3">
      <c r="B269" s="111"/>
      <c r="C269" s="112"/>
      <c r="D269" s="113"/>
      <c r="E269" s="114"/>
      <c r="F269" s="115"/>
      <c r="G269" s="116"/>
      <c r="H269" s="113"/>
      <c r="I269" s="116"/>
      <c r="J269" s="113"/>
      <c r="K269" s="117"/>
    </row>
    <row r="270" spans="2:11" s="106" customFormat="1" x14ac:dyDescent="0.3">
      <c r="B270" s="111"/>
      <c r="C270" s="112"/>
      <c r="D270" s="113"/>
      <c r="E270" s="114"/>
      <c r="F270" s="115"/>
      <c r="G270" s="116"/>
      <c r="H270" s="113"/>
      <c r="I270" s="116"/>
      <c r="J270" s="113"/>
      <c r="K270" s="117"/>
    </row>
    <row r="271" spans="2:11" s="106" customFormat="1" x14ac:dyDescent="0.3">
      <c r="B271" s="111"/>
      <c r="C271" s="112"/>
      <c r="D271" s="113"/>
      <c r="E271" s="114"/>
      <c r="F271" s="115"/>
      <c r="G271" s="116"/>
      <c r="H271" s="113"/>
      <c r="I271" s="116"/>
      <c r="J271" s="113"/>
      <c r="K271" s="117"/>
    </row>
    <row r="272" spans="2:11" s="106" customFormat="1" x14ac:dyDescent="0.3">
      <c r="B272" s="111"/>
      <c r="C272" s="112"/>
      <c r="D272" s="113"/>
      <c r="E272" s="114"/>
      <c r="F272" s="115"/>
      <c r="G272" s="116"/>
      <c r="H272" s="113"/>
      <c r="I272" s="116"/>
      <c r="J272" s="113"/>
      <c r="K272" s="117"/>
    </row>
    <row r="273" spans="2:11" s="106" customFormat="1" x14ac:dyDescent="0.3">
      <c r="B273" s="111"/>
      <c r="C273" s="112"/>
      <c r="D273" s="113"/>
      <c r="E273" s="114"/>
      <c r="F273" s="115"/>
      <c r="G273" s="116"/>
      <c r="H273" s="113"/>
      <c r="I273" s="116"/>
      <c r="J273" s="113"/>
      <c r="K273" s="117"/>
    </row>
    <row r="274" spans="2:11" s="106" customFormat="1" x14ac:dyDescent="0.3">
      <c r="B274" s="111"/>
      <c r="C274" s="112"/>
      <c r="D274" s="113"/>
      <c r="E274" s="114"/>
      <c r="F274" s="115"/>
      <c r="G274" s="116"/>
      <c r="H274" s="113"/>
      <c r="I274" s="116"/>
      <c r="J274" s="113"/>
      <c r="K274" s="117"/>
    </row>
    <row r="275" spans="2:11" s="106" customFormat="1" x14ac:dyDescent="0.3">
      <c r="B275" s="111"/>
      <c r="C275" s="112"/>
      <c r="D275" s="113"/>
      <c r="E275" s="114"/>
      <c r="F275" s="115"/>
      <c r="G275" s="116"/>
      <c r="H275" s="113"/>
      <c r="I275" s="116"/>
      <c r="J275" s="113"/>
      <c r="K275" s="117"/>
    </row>
    <row r="276" spans="2:11" s="106" customFormat="1" x14ac:dyDescent="0.3">
      <c r="B276" s="111"/>
      <c r="C276" s="112"/>
      <c r="D276" s="113"/>
      <c r="E276" s="114"/>
      <c r="F276" s="115"/>
      <c r="G276" s="116"/>
      <c r="H276" s="113"/>
      <c r="I276" s="116"/>
      <c r="J276" s="113"/>
      <c r="K276" s="117"/>
    </row>
    <row r="277" spans="2:11" s="106" customFormat="1" x14ac:dyDescent="0.3">
      <c r="B277" s="111"/>
      <c r="C277" s="112"/>
      <c r="D277" s="113"/>
      <c r="E277" s="114"/>
      <c r="F277" s="115"/>
      <c r="G277" s="116"/>
      <c r="H277" s="113"/>
      <c r="I277" s="116"/>
      <c r="J277" s="113"/>
      <c r="K277" s="117"/>
    </row>
    <row r="278" spans="2:11" s="106" customFormat="1" x14ac:dyDescent="0.3">
      <c r="B278" s="111"/>
      <c r="C278" s="112"/>
      <c r="D278" s="113"/>
      <c r="E278" s="114"/>
      <c r="F278" s="115"/>
      <c r="G278" s="116"/>
      <c r="H278" s="113"/>
      <c r="I278" s="116"/>
      <c r="J278" s="113"/>
      <c r="K278" s="117"/>
    </row>
    <row r="279" spans="2:11" s="106" customFormat="1" x14ac:dyDescent="0.3">
      <c r="B279" s="111"/>
      <c r="C279" s="112"/>
      <c r="D279" s="113"/>
      <c r="E279" s="114"/>
      <c r="F279" s="115"/>
      <c r="G279" s="116"/>
      <c r="H279" s="113"/>
      <c r="I279" s="116"/>
      <c r="J279" s="113"/>
      <c r="K279" s="117"/>
    </row>
    <row r="280" spans="2:11" s="106" customFormat="1" x14ac:dyDescent="0.3">
      <c r="B280" s="111"/>
      <c r="C280" s="112"/>
      <c r="D280" s="113"/>
      <c r="E280" s="114"/>
      <c r="F280" s="115"/>
      <c r="G280" s="116"/>
      <c r="H280" s="113"/>
      <c r="I280" s="116"/>
      <c r="J280" s="113"/>
      <c r="K280" s="117"/>
    </row>
    <row r="281" spans="2:11" s="106" customFormat="1" x14ac:dyDescent="0.3">
      <c r="B281" s="111"/>
      <c r="C281" s="112"/>
      <c r="D281" s="113"/>
      <c r="E281" s="114"/>
      <c r="F281" s="115"/>
      <c r="G281" s="116"/>
      <c r="H281" s="113"/>
      <c r="I281" s="116"/>
      <c r="J281" s="113"/>
      <c r="K281" s="117"/>
    </row>
    <row r="282" spans="2:11" s="106" customFormat="1" x14ac:dyDescent="0.3">
      <c r="B282" s="111"/>
      <c r="C282" s="112"/>
      <c r="D282" s="113"/>
      <c r="E282" s="114"/>
      <c r="F282" s="115"/>
      <c r="G282" s="116"/>
      <c r="H282" s="113"/>
      <c r="I282" s="116"/>
      <c r="J282" s="113"/>
      <c r="K282" s="117"/>
    </row>
    <row r="283" spans="2:11" s="106" customFormat="1" x14ac:dyDescent="0.3">
      <c r="B283" s="111"/>
      <c r="C283" s="112"/>
      <c r="D283" s="113"/>
      <c r="E283" s="114"/>
      <c r="F283" s="115"/>
      <c r="G283" s="116"/>
      <c r="H283" s="113"/>
      <c r="I283" s="116"/>
      <c r="J283" s="113"/>
      <c r="K283" s="117"/>
    </row>
    <row r="284" spans="2:11" s="106" customFormat="1" x14ac:dyDescent="0.3">
      <c r="B284" s="111"/>
      <c r="C284" s="112"/>
      <c r="D284" s="113"/>
      <c r="E284" s="114"/>
      <c r="F284" s="115"/>
      <c r="G284" s="116"/>
      <c r="H284" s="113"/>
      <c r="I284" s="116"/>
      <c r="J284" s="113"/>
      <c r="K284" s="117"/>
    </row>
    <row r="285" spans="2:11" s="106" customFormat="1" x14ac:dyDescent="0.3">
      <c r="B285" s="111"/>
      <c r="C285" s="112"/>
      <c r="D285" s="113"/>
      <c r="E285" s="114"/>
      <c r="F285" s="115"/>
      <c r="G285" s="116"/>
      <c r="H285" s="113"/>
      <c r="I285" s="116"/>
      <c r="J285" s="113"/>
      <c r="K285" s="117"/>
    </row>
    <row r="286" spans="2:11" s="106" customFormat="1" ht="17.399999999999999" customHeight="1" x14ac:dyDescent="0.3">
      <c r="B286" s="111"/>
      <c r="C286" s="112"/>
      <c r="D286" s="113"/>
      <c r="E286" s="114"/>
      <c r="F286" s="115"/>
      <c r="G286" s="116"/>
      <c r="H286" s="113"/>
      <c r="I286" s="116"/>
      <c r="J286" s="113"/>
      <c r="K286" s="117"/>
    </row>
    <row r="287" spans="2:11" s="106" customFormat="1" ht="17.399999999999999" customHeight="1" x14ac:dyDescent="0.3">
      <c r="B287" s="111"/>
      <c r="C287" s="112"/>
      <c r="D287" s="113"/>
      <c r="E287" s="114"/>
      <c r="F287" s="115"/>
      <c r="G287" s="116"/>
      <c r="H287" s="113"/>
      <c r="I287" s="116"/>
      <c r="J287" s="113"/>
      <c r="K287" s="117"/>
    </row>
    <row r="288" spans="2:11" s="106" customFormat="1" x14ac:dyDescent="0.3">
      <c r="B288" s="111"/>
      <c r="C288" s="112"/>
      <c r="D288" s="113"/>
      <c r="E288" s="114"/>
      <c r="F288" s="115"/>
      <c r="G288" s="116"/>
      <c r="H288" s="113"/>
      <c r="I288" s="116"/>
      <c r="J288" s="113"/>
      <c r="K288" s="117"/>
    </row>
    <row r="289" spans="2:11" s="106" customFormat="1" x14ac:dyDescent="0.3">
      <c r="B289" s="111"/>
      <c r="C289" s="112"/>
      <c r="D289" s="113"/>
      <c r="E289" s="114"/>
      <c r="F289" s="115"/>
      <c r="G289" s="116"/>
      <c r="H289" s="113"/>
      <c r="I289" s="116"/>
      <c r="J289" s="113"/>
      <c r="K289" s="117"/>
    </row>
    <row r="290" spans="2:11" s="106" customFormat="1" x14ac:dyDescent="0.3">
      <c r="B290" s="111"/>
      <c r="C290" s="112"/>
      <c r="D290" s="113"/>
      <c r="E290" s="114"/>
      <c r="F290" s="115"/>
      <c r="G290" s="116"/>
      <c r="H290" s="113"/>
      <c r="I290" s="116"/>
      <c r="J290" s="113"/>
      <c r="K290" s="117"/>
    </row>
    <row r="291" spans="2:11" s="106" customFormat="1" x14ac:dyDescent="0.3">
      <c r="B291" s="111"/>
      <c r="C291" s="112"/>
      <c r="D291" s="113"/>
      <c r="E291" s="114"/>
      <c r="F291" s="115"/>
      <c r="G291" s="116"/>
      <c r="H291" s="113"/>
      <c r="I291" s="116"/>
      <c r="J291" s="113"/>
      <c r="K291" s="117"/>
    </row>
    <row r="292" spans="2:11" s="106" customFormat="1" x14ac:dyDescent="0.3">
      <c r="B292" s="111"/>
      <c r="C292" s="112"/>
      <c r="D292" s="113"/>
      <c r="E292" s="114"/>
      <c r="F292" s="115"/>
      <c r="G292" s="116"/>
      <c r="H292" s="113"/>
      <c r="I292" s="116"/>
      <c r="J292" s="113"/>
      <c r="K292" s="117"/>
    </row>
    <row r="293" spans="2:11" s="106" customFormat="1" x14ac:dyDescent="0.3">
      <c r="B293" s="111"/>
      <c r="C293" s="112"/>
      <c r="D293" s="113"/>
      <c r="E293" s="114"/>
      <c r="F293" s="115"/>
      <c r="G293" s="116"/>
      <c r="H293" s="113"/>
      <c r="I293" s="116"/>
      <c r="J293" s="113"/>
      <c r="K293" s="117"/>
    </row>
    <row r="294" spans="2:11" s="106" customFormat="1" x14ac:dyDescent="0.3">
      <c r="B294" s="111"/>
      <c r="C294" s="112"/>
      <c r="D294" s="113"/>
      <c r="E294" s="114"/>
      <c r="F294" s="115"/>
      <c r="G294" s="116"/>
      <c r="H294" s="113"/>
      <c r="I294" s="116"/>
      <c r="J294" s="113"/>
      <c r="K294" s="117"/>
    </row>
    <row r="295" spans="2:11" s="106" customFormat="1" x14ac:dyDescent="0.3">
      <c r="B295" s="111"/>
      <c r="C295" s="112"/>
      <c r="D295" s="113"/>
      <c r="E295" s="114"/>
      <c r="F295" s="115"/>
      <c r="G295" s="116"/>
      <c r="H295" s="113"/>
      <c r="I295" s="116"/>
      <c r="J295" s="113"/>
      <c r="K295" s="117"/>
    </row>
    <row r="296" spans="2:11" s="106" customFormat="1" x14ac:dyDescent="0.3">
      <c r="B296" s="111"/>
      <c r="C296" s="112"/>
      <c r="D296" s="113"/>
      <c r="E296" s="114"/>
      <c r="F296" s="115"/>
      <c r="G296" s="116"/>
      <c r="H296" s="113"/>
      <c r="I296" s="116"/>
      <c r="J296" s="113"/>
      <c r="K296" s="117"/>
    </row>
    <row r="297" spans="2:11" s="106" customFormat="1" x14ac:dyDescent="0.3">
      <c r="B297" s="111"/>
      <c r="C297" s="112"/>
      <c r="D297" s="113"/>
      <c r="E297" s="114"/>
      <c r="F297" s="115"/>
      <c r="G297" s="116"/>
      <c r="H297" s="113"/>
      <c r="I297" s="116"/>
      <c r="J297" s="113"/>
      <c r="K297" s="117"/>
    </row>
    <row r="298" spans="2:11" s="106" customFormat="1" x14ac:dyDescent="0.3">
      <c r="B298" s="111"/>
      <c r="C298" s="112"/>
      <c r="D298" s="113"/>
      <c r="E298" s="114"/>
      <c r="F298" s="115"/>
      <c r="G298" s="116"/>
      <c r="H298" s="113"/>
      <c r="I298" s="116"/>
      <c r="J298" s="113"/>
      <c r="K298" s="117"/>
    </row>
    <row r="299" spans="2:11" s="106" customFormat="1" x14ac:dyDescent="0.3">
      <c r="B299" s="111"/>
      <c r="C299" s="112"/>
      <c r="D299" s="113"/>
      <c r="E299" s="114"/>
      <c r="F299" s="115"/>
      <c r="G299" s="116"/>
      <c r="H299" s="113"/>
      <c r="I299" s="116"/>
      <c r="J299" s="113"/>
      <c r="K299" s="117"/>
    </row>
    <row r="300" spans="2:11" s="106" customFormat="1" x14ac:dyDescent="0.3">
      <c r="B300" s="111"/>
      <c r="C300" s="112"/>
      <c r="D300" s="113"/>
      <c r="E300" s="114"/>
      <c r="F300" s="115"/>
      <c r="G300" s="116"/>
      <c r="H300" s="113"/>
      <c r="I300" s="116"/>
      <c r="J300" s="113"/>
      <c r="K300" s="117"/>
    </row>
    <row r="301" spans="2:11" s="106" customFormat="1" x14ac:dyDescent="0.3">
      <c r="B301" s="111"/>
      <c r="C301" s="112"/>
      <c r="D301" s="113"/>
      <c r="E301" s="114"/>
      <c r="F301" s="115"/>
      <c r="G301" s="116"/>
      <c r="H301" s="113"/>
      <c r="I301" s="116"/>
      <c r="J301" s="113"/>
      <c r="K301" s="117"/>
    </row>
    <row r="302" spans="2:11" s="106" customFormat="1" x14ac:dyDescent="0.3">
      <c r="B302" s="111"/>
      <c r="C302" s="112"/>
      <c r="D302" s="113"/>
      <c r="E302" s="114"/>
      <c r="F302" s="115"/>
      <c r="G302" s="116"/>
      <c r="H302" s="113"/>
      <c r="I302" s="116"/>
      <c r="J302" s="113"/>
      <c r="K302" s="117"/>
    </row>
    <row r="303" spans="2:11" s="106" customFormat="1" x14ac:dyDescent="0.3">
      <c r="B303" s="111"/>
      <c r="C303" s="112"/>
      <c r="D303" s="113"/>
      <c r="E303" s="114"/>
      <c r="F303" s="115"/>
      <c r="G303" s="116"/>
      <c r="H303" s="113"/>
      <c r="I303" s="116"/>
      <c r="J303" s="113"/>
      <c r="K303" s="117"/>
    </row>
    <row r="304" spans="2:11" s="106" customFormat="1" x14ac:dyDescent="0.3">
      <c r="B304" s="111"/>
      <c r="C304" s="112"/>
      <c r="D304" s="113"/>
      <c r="E304" s="114"/>
      <c r="F304" s="115"/>
      <c r="G304" s="116"/>
      <c r="H304" s="113"/>
      <c r="I304" s="116"/>
      <c r="J304" s="113"/>
      <c r="K304" s="117"/>
    </row>
    <row r="305" spans="2:11" s="106" customFormat="1" x14ac:dyDescent="0.3">
      <c r="B305" s="111"/>
      <c r="C305" s="112"/>
      <c r="D305" s="113"/>
      <c r="E305" s="114"/>
      <c r="F305" s="115"/>
      <c r="G305" s="116"/>
      <c r="H305" s="113"/>
      <c r="I305" s="116"/>
      <c r="J305" s="113"/>
      <c r="K305" s="117"/>
    </row>
    <row r="306" spans="2:11" s="106" customFormat="1" x14ac:dyDescent="0.3">
      <c r="B306" s="111"/>
      <c r="C306" s="112"/>
      <c r="D306" s="113"/>
      <c r="E306" s="114"/>
      <c r="F306" s="115"/>
      <c r="G306" s="116"/>
      <c r="H306" s="113"/>
      <c r="I306" s="116"/>
      <c r="J306" s="113"/>
      <c r="K306" s="117"/>
    </row>
    <row r="307" spans="2:11" s="106" customFormat="1" x14ac:dyDescent="0.3">
      <c r="B307" s="111"/>
      <c r="C307" s="112"/>
      <c r="D307" s="113"/>
      <c r="E307" s="114"/>
      <c r="F307" s="115"/>
      <c r="G307" s="116"/>
      <c r="H307" s="113"/>
      <c r="I307" s="116"/>
      <c r="J307" s="113"/>
      <c r="K307" s="117"/>
    </row>
    <row r="308" spans="2:11" s="106" customFormat="1" x14ac:dyDescent="0.3">
      <c r="B308" s="111"/>
      <c r="C308" s="112"/>
      <c r="D308" s="113"/>
      <c r="E308" s="114"/>
      <c r="F308" s="115"/>
      <c r="G308" s="116"/>
      <c r="H308" s="113"/>
      <c r="I308" s="116"/>
      <c r="J308" s="113"/>
      <c r="K308" s="117"/>
    </row>
    <row r="309" spans="2:11" s="106" customFormat="1" x14ac:dyDescent="0.3">
      <c r="B309" s="111"/>
      <c r="C309" s="112"/>
      <c r="D309" s="113"/>
      <c r="E309" s="114"/>
      <c r="F309" s="115"/>
      <c r="G309" s="116"/>
      <c r="H309" s="113"/>
      <c r="I309" s="116"/>
      <c r="J309" s="113"/>
      <c r="K309" s="117"/>
    </row>
    <row r="310" spans="2:11" s="106" customFormat="1" x14ac:dyDescent="0.3">
      <c r="B310" s="111"/>
      <c r="C310" s="112"/>
      <c r="D310" s="113"/>
      <c r="E310" s="114"/>
      <c r="F310" s="115"/>
      <c r="G310" s="116"/>
      <c r="H310" s="113"/>
      <c r="I310" s="116"/>
      <c r="J310" s="113"/>
      <c r="K310" s="117"/>
    </row>
    <row r="311" spans="2:11" s="106" customFormat="1" x14ac:dyDescent="0.3">
      <c r="B311" s="111"/>
      <c r="C311" s="112"/>
      <c r="D311" s="113"/>
      <c r="E311" s="114"/>
      <c r="F311" s="115"/>
      <c r="G311" s="116"/>
      <c r="H311" s="113"/>
      <c r="I311" s="116"/>
      <c r="J311" s="113"/>
      <c r="K311" s="117"/>
    </row>
    <row r="312" spans="2:11" s="106" customFormat="1" x14ac:dyDescent="0.3">
      <c r="B312" s="111"/>
      <c r="C312" s="112"/>
      <c r="D312" s="113"/>
      <c r="E312" s="114"/>
      <c r="F312" s="115"/>
      <c r="G312" s="116"/>
      <c r="H312" s="113"/>
      <c r="I312" s="116"/>
      <c r="J312" s="113"/>
      <c r="K312" s="117"/>
    </row>
    <row r="313" spans="2:11" s="106" customFormat="1" x14ac:dyDescent="0.3">
      <c r="B313" s="111"/>
      <c r="C313" s="112"/>
      <c r="D313" s="113"/>
      <c r="E313" s="114"/>
      <c r="F313" s="115"/>
      <c r="G313" s="116"/>
      <c r="H313" s="113"/>
      <c r="I313" s="116"/>
      <c r="J313" s="113"/>
      <c r="K313" s="117"/>
    </row>
    <row r="314" spans="2:11" s="106" customFormat="1" x14ac:dyDescent="0.3">
      <c r="B314" s="111"/>
      <c r="C314" s="112"/>
      <c r="D314" s="113"/>
      <c r="E314" s="114"/>
      <c r="F314" s="115"/>
      <c r="G314" s="116"/>
      <c r="H314" s="113"/>
      <c r="I314" s="116"/>
      <c r="J314" s="113"/>
      <c r="K314" s="117"/>
    </row>
    <row r="315" spans="2:11" s="106" customFormat="1" x14ac:dyDescent="0.3">
      <c r="B315" s="111"/>
      <c r="C315" s="112"/>
      <c r="D315" s="113"/>
      <c r="E315" s="114"/>
      <c r="F315" s="115"/>
      <c r="G315" s="116"/>
      <c r="H315" s="113"/>
      <c r="I315" s="116"/>
      <c r="J315" s="113"/>
      <c r="K315" s="117"/>
    </row>
    <row r="316" spans="2:11" s="106" customFormat="1" x14ac:dyDescent="0.3">
      <c r="B316" s="111"/>
      <c r="C316" s="112"/>
      <c r="D316" s="113"/>
      <c r="E316" s="114"/>
      <c r="F316" s="115"/>
      <c r="G316" s="116"/>
      <c r="H316" s="113"/>
      <c r="I316" s="116"/>
      <c r="J316" s="113"/>
      <c r="K316" s="117"/>
    </row>
    <row r="317" spans="2:11" s="106" customFormat="1" x14ac:dyDescent="0.3">
      <c r="B317" s="111"/>
      <c r="C317" s="112"/>
      <c r="D317" s="113"/>
      <c r="E317" s="114"/>
      <c r="F317" s="115"/>
      <c r="G317" s="116"/>
      <c r="H317" s="113"/>
      <c r="I317" s="116"/>
      <c r="J317" s="113"/>
      <c r="K317" s="117"/>
    </row>
    <row r="318" spans="2:11" s="106" customFormat="1" x14ac:dyDescent="0.3">
      <c r="B318" s="111"/>
      <c r="C318" s="112"/>
      <c r="D318" s="113"/>
      <c r="E318" s="114"/>
      <c r="F318" s="115"/>
      <c r="G318" s="116"/>
      <c r="H318" s="113"/>
      <c r="I318" s="116"/>
      <c r="J318" s="113"/>
      <c r="K318" s="117"/>
    </row>
    <row r="319" spans="2:11" s="106" customFormat="1" x14ac:dyDescent="0.3">
      <c r="B319" s="111"/>
      <c r="C319" s="112"/>
      <c r="D319" s="113"/>
      <c r="E319" s="114"/>
      <c r="F319" s="115"/>
      <c r="G319" s="116"/>
      <c r="H319" s="113"/>
      <c r="I319" s="116"/>
      <c r="J319" s="113"/>
      <c r="K319" s="117"/>
    </row>
    <row r="320" spans="2:11" s="106" customFormat="1" x14ac:dyDescent="0.3">
      <c r="B320" s="111"/>
      <c r="C320" s="112"/>
      <c r="D320" s="113"/>
      <c r="E320" s="114"/>
      <c r="F320" s="115"/>
      <c r="G320" s="116"/>
      <c r="H320" s="113"/>
      <c r="I320" s="116"/>
      <c r="J320" s="113"/>
      <c r="K320" s="117"/>
    </row>
    <row r="321" spans="2:11" s="106" customFormat="1" x14ac:dyDescent="0.3">
      <c r="B321" s="111"/>
      <c r="C321" s="112"/>
      <c r="D321" s="113"/>
      <c r="E321" s="114"/>
      <c r="F321" s="115"/>
      <c r="G321" s="116"/>
      <c r="H321" s="113"/>
      <c r="I321" s="116"/>
      <c r="J321" s="113"/>
      <c r="K321" s="117"/>
    </row>
    <row r="322" spans="2:11" s="106" customFormat="1" x14ac:dyDescent="0.3">
      <c r="B322" s="111"/>
      <c r="C322" s="112"/>
      <c r="D322" s="113"/>
      <c r="E322" s="114"/>
      <c r="F322" s="115"/>
      <c r="G322" s="116"/>
      <c r="H322" s="113"/>
      <c r="I322" s="116"/>
      <c r="J322" s="113"/>
      <c r="K322" s="117"/>
    </row>
    <row r="323" spans="2:11" s="106" customFormat="1" x14ac:dyDescent="0.3">
      <c r="B323" s="111"/>
      <c r="C323" s="112"/>
      <c r="D323" s="113"/>
      <c r="E323" s="114"/>
      <c r="F323" s="115"/>
      <c r="G323" s="116"/>
      <c r="H323" s="113"/>
      <c r="I323" s="116"/>
      <c r="J323" s="113"/>
      <c r="K323" s="117"/>
    </row>
    <row r="324" spans="2:11" s="106" customFormat="1" x14ac:dyDescent="0.3">
      <c r="B324" s="111"/>
      <c r="C324" s="112"/>
      <c r="D324" s="113"/>
      <c r="E324" s="114"/>
      <c r="F324" s="115"/>
      <c r="G324" s="116"/>
      <c r="H324" s="113"/>
      <c r="I324" s="116"/>
      <c r="J324" s="113"/>
      <c r="K324" s="117"/>
    </row>
    <row r="325" spans="2:11" s="106" customFormat="1" x14ac:dyDescent="0.3">
      <c r="B325" s="111"/>
      <c r="C325" s="112"/>
      <c r="D325" s="113"/>
      <c r="E325" s="114"/>
      <c r="F325" s="115"/>
      <c r="G325" s="116"/>
      <c r="H325" s="113"/>
      <c r="I325" s="116"/>
      <c r="J325" s="113"/>
      <c r="K325" s="117"/>
    </row>
    <row r="326" spans="2:11" s="106" customFormat="1" x14ac:dyDescent="0.3">
      <c r="B326" s="111"/>
      <c r="C326" s="112"/>
      <c r="D326" s="113"/>
      <c r="E326" s="114"/>
      <c r="F326" s="115"/>
      <c r="G326" s="116"/>
      <c r="H326" s="113"/>
      <c r="I326" s="116"/>
      <c r="J326" s="113"/>
      <c r="K326" s="117"/>
    </row>
    <row r="327" spans="2:11" s="106" customFormat="1" x14ac:dyDescent="0.3">
      <c r="B327" s="111"/>
      <c r="C327" s="112"/>
      <c r="D327" s="113"/>
      <c r="E327" s="114"/>
      <c r="F327" s="115"/>
      <c r="G327" s="116"/>
      <c r="H327" s="113"/>
      <c r="I327" s="116"/>
      <c r="J327" s="113"/>
      <c r="K327" s="117"/>
    </row>
    <row r="328" spans="2:11" s="106" customFormat="1" x14ac:dyDescent="0.3">
      <c r="B328" s="111"/>
      <c r="C328" s="112"/>
      <c r="D328" s="113"/>
      <c r="E328" s="114"/>
      <c r="F328" s="115"/>
      <c r="G328" s="116"/>
      <c r="H328" s="113"/>
      <c r="I328" s="116"/>
      <c r="J328" s="113"/>
      <c r="K328" s="117"/>
    </row>
    <row r="329" spans="2:11" s="106" customFormat="1" x14ac:dyDescent="0.3">
      <c r="B329" s="111"/>
      <c r="C329" s="112"/>
      <c r="D329" s="113"/>
      <c r="E329" s="114"/>
      <c r="F329" s="115"/>
      <c r="G329" s="116"/>
      <c r="H329" s="113"/>
      <c r="I329" s="116"/>
      <c r="J329" s="113"/>
      <c r="K329" s="117"/>
    </row>
    <row r="330" spans="2:11" s="106" customFormat="1" x14ac:dyDescent="0.3">
      <c r="B330" s="111"/>
      <c r="C330" s="112"/>
      <c r="D330" s="113"/>
      <c r="E330" s="114"/>
      <c r="F330" s="115"/>
      <c r="G330" s="116"/>
      <c r="H330" s="113"/>
      <c r="I330" s="116"/>
      <c r="J330" s="113"/>
      <c r="K330" s="117"/>
    </row>
    <row r="331" spans="2:11" s="106" customFormat="1" x14ac:dyDescent="0.3">
      <c r="B331" s="111"/>
      <c r="C331" s="112"/>
      <c r="D331" s="113"/>
      <c r="E331" s="114"/>
      <c r="F331" s="115"/>
      <c r="G331" s="116"/>
      <c r="H331" s="113"/>
      <c r="I331" s="116"/>
      <c r="J331" s="113"/>
      <c r="K331" s="117"/>
    </row>
    <row r="332" spans="2:11" s="106" customFormat="1" x14ac:dyDescent="0.3">
      <c r="B332" s="111"/>
      <c r="C332" s="112"/>
      <c r="D332" s="113"/>
      <c r="E332" s="114"/>
      <c r="F332" s="115"/>
      <c r="G332" s="116"/>
      <c r="H332" s="113"/>
      <c r="I332" s="116"/>
      <c r="J332" s="113"/>
      <c r="K332" s="117"/>
    </row>
    <row r="333" spans="2:11" s="106" customFormat="1" x14ac:dyDescent="0.3">
      <c r="B333" s="111"/>
      <c r="C333" s="112"/>
      <c r="D333" s="113"/>
      <c r="E333" s="114"/>
      <c r="F333" s="115"/>
      <c r="G333" s="116"/>
      <c r="H333" s="113"/>
      <c r="I333" s="116"/>
      <c r="J333" s="113"/>
      <c r="K333" s="117"/>
    </row>
    <row r="334" spans="2:11" s="106" customFormat="1" x14ac:dyDescent="0.3">
      <c r="B334" s="111"/>
      <c r="C334" s="112"/>
      <c r="D334" s="113"/>
      <c r="E334" s="114"/>
      <c r="F334" s="115"/>
      <c r="G334" s="116"/>
      <c r="H334" s="113"/>
      <c r="I334" s="116"/>
      <c r="J334" s="113"/>
      <c r="K334" s="117"/>
    </row>
    <row r="335" spans="2:11" s="106" customFormat="1" x14ac:dyDescent="0.3">
      <c r="B335" s="111"/>
      <c r="C335" s="112"/>
      <c r="D335" s="113"/>
      <c r="E335" s="114"/>
      <c r="F335" s="115"/>
      <c r="G335" s="116"/>
      <c r="H335" s="113"/>
      <c r="I335" s="116"/>
      <c r="J335" s="113"/>
      <c r="K335" s="117"/>
    </row>
    <row r="336" spans="2:11" s="106" customFormat="1" x14ac:dyDescent="0.3">
      <c r="B336" s="111"/>
      <c r="C336" s="112"/>
      <c r="D336" s="113"/>
      <c r="E336" s="114"/>
      <c r="F336" s="115"/>
      <c r="G336" s="116"/>
      <c r="H336" s="113"/>
      <c r="I336" s="116"/>
      <c r="J336" s="113"/>
      <c r="K336" s="117"/>
    </row>
    <row r="337" spans="2:11" s="106" customFormat="1" x14ac:dyDescent="0.3">
      <c r="B337" s="111"/>
      <c r="C337" s="112"/>
      <c r="D337" s="113"/>
      <c r="E337" s="114"/>
      <c r="F337" s="115"/>
      <c r="G337" s="116"/>
      <c r="H337" s="113"/>
      <c r="I337" s="116"/>
      <c r="J337" s="113"/>
      <c r="K337" s="117"/>
    </row>
    <row r="338" spans="2:11" s="106" customFormat="1" x14ac:dyDescent="0.3">
      <c r="B338" s="111"/>
      <c r="C338" s="112"/>
      <c r="D338" s="113"/>
      <c r="E338" s="114"/>
      <c r="F338" s="115"/>
      <c r="G338" s="116"/>
      <c r="H338" s="113"/>
      <c r="I338" s="116"/>
      <c r="J338" s="113"/>
      <c r="K338" s="117"/>
    </row>
    <row r="339" spans="2:11" s="106" customFormat="1" x14ac:dyDescent="0.3">
      <c r="B339" s="111"/>
      <c r="C339" s="112"/>
      <c r="D339" s="113"/>
      <c r="E339" s="114"/>
      <c r="F339" s="115"/>
      <c r="G339" s="116"/>
      <c r="H339" s="113"/>
      <c r="I339" s="116"/>
      <c r="J339" s="113"/>
      <c r="K339" s="117"/>
    </row>
    <row r="340" spans="2:11" s="106" customFormat="1" x14ac:dyDescent="0.3">
      <c r="B340" s="111"/>
      <c r="C340" s="112"/>
      <c r="D340" s="113"/>
      <c r="E340" s="114"/>
      <c r="F340" s="115"/>
      <c r="G340" s="116"/>
      <c r="H340" s="113"/>
      <c r="I340" s="116"/>
      <c r="J340" s="113"/>
      <c r="K340" s="117"/>
    </row>
    <row r="341" spans="2:11" s="106" customFormat="1" x14ac:dyDescent="0.3">
      <c r="B341" s="111"/>
      <c r="C341" s="112"/>
      <c r="D341" s="113"/>
      <c r="E341" s="114"/>
      <c r="F341" s="115"/>
      <c r="G341" s="116"/>
      <c r="H341" s="113"/>
      <c r="I341" s="116"/>
      <c r="J341" s="113"/>
      <c r="K341" s="117"/>
    </row>
    <row r="342" spans="2:11" s="106" customFormat="1" x14ac:dyDescent="0.3">
      <c r="B342" s="111"/>
      <c r="C342" s="112"/>
      <c r="D342" s="113"/>
      <c r="E342" s="114"/>
      <c r="F342" s="115"/>
      <c r="G342" s="116"/>
      <c r="H342" s="113"/>
      <c r="I342" s="116"/>
      <c r="J342" s="113"/>
      <c r="K342" s="117"/>
    </row>
    <row r="343" spans="2:11" s="106" customFormat="1" x14ac:dyDescent="0.3">
      <c r="B343" s="111"/>
      <c r="C343" s="112"/>
      <c r="D343" s="113"/>
      <c r="E343" s="114"/>
      <c r="F343" s="115"/>
      <c r="G343" s="116"/>
      <c r="H343" s="113"/>
      <c r="I343" s="116"/>
      <c r="J343" s="113"/>
      <c r="K343" s="117"/>
    </row>
    <row r="344" spans="2:11" s="106" customFormat="1" x14ac:dyDescent="0.3">
      <c r="B344" s="111"/>
      <c r="C344" s="112"/>
      <c r="D344" s="113"/>
      <c r="E344" s="114"/>
      <c r="F344" s="115"/>
      <c r="G344" s="116"/>
      <c r="H344" s="113"/>
      <c r="I344" s="116"/>
      <c r="J344" s="113"/>
      <c r="K344" s="117"/>
    </row>
    <row r="345" spans="2:11" s="106" customFormat="1" x14ac:dyDescent="0.3">
      <c r="B345" s="111"/>
      <c r="C345" s="112"/>
      <c r="D345" s="113"/>
      <c r="E345" s="114"/>
      <c r="F345" s="115"/>
      <c r="G345" s="116"/>
      <c r="H345" s="113"/>
      <c r="I345" s="116"/>
      <c r="J345" s="113"/>
      <c r="K345" s="117"/>
    </row>
    <row r="346" spans="2:11" s="106" customFormat="1" x14ac:dyDescent="0.3">
      <c r="B346" s="111"/>
      <c r="C346" s="112"/>
      <c r="D346" s="113"/>
      <c r="E346" s="114"/>
      <c r="F346" s="115"/>
      <c r="G346" s="116"/>
      <c r="H346" s="113"/>
      <c r="I346" s="116"/>
      <c r="J346" s="113"/>
      <c r="K346" s="117"/>
    </row>
    <row r="347" spans="2:11" s="106" customFormat="1" x14ac:dyDescent="0.3">
      <c r="B347" s="111"/>
      <c r="C347" s="112"/>
      <c r="D347" s="113"/>
      <c r="E347" s="114"/>
      <c r="F347" s="115"/>
      <c r="G347" s="116"/>
      <c r="H347" s="113"/>
      <c r="I347" s="116"/>
      <c r="J347" s="113"/>
      <c r="K347" s="117"/>
    </row>
    <row r="348" spans="2:11" s="106" customFormat="1" x14ac:dyDescent="0.3">
      <c r="B348" s="111"/>
      <c r="C348" s="112"/>
      <c r="D348" s="113"/>
      <c r="E348" s="114"/>
      <c r="F348" s="115"/>
      <c r="G348" s="116"/>
      <c r="H348" s="113"/>
      <c r="I348" s="116"/>
      <c r="J348" s="113"/>
      <c r="K348" s="117"/>
    </row>
    <row r="349" spans="2:11" s="106" customFormat="1" x14ac:dyDescent="0.3">
      <c r="B349" s="111"/>
      <c r="C349" s="112"/>
      <c r="D349" s="113"/>
      <c r="E349" s="114"/>
      <c r="F349" s="115"/>
      <c r="G349" s="116"/>
      <c r="H349" s="113"/>
      <c r="I349" s="116"/>
      <c r="J349" s="113"/>
      <c r="K349" s="117"/>
    </row>
    <row r="350" spans="2:11" s="106" customFormat="1" x14ac:dyDescent="0.3">
      <c r="B350" s="111"/>
      <c r="C350" s="112"/>
      <c r="D350" s="113"/>
      <c r="E350" s="114"/>
      <c r="F350" s="115"/>
      <c r="G350" s="116"/>
      <c r="H350" s="113"/>
      <c r="I350" s="116"/>
      <c r="J350" s="113"/>
      <c r="K350" s="117"/>
    </row>
    <row r="351" spans="2:11" s="106" customFormat="1" x14ac:dyDescent="0.3">
      <c r="B351" s="111"/>
      <c r="C351" s="112"/>
      <c r="D351" s="113"/>
      <c r="E351" s="114"/>
      <c r="F351" s="115"/>
      <c r="G351" s="116"/>
      <c r="H351" s="113"/>
      <c r="I351" s="116"/>
      <c r="J351" s="113"/>
      <c r="K351" s="117"/>
    </row>
    <row r="352" spans="2:11" s="106" customFormat="1" x14ac:dyDescent="0.3">
      <c r="B352" s="111"/>
      <c r="C352" s="112"/>
      <c r="D352" s="113"/>
      <c r="E352" s="114"/>
      <c r="F352" s="115"/>
      <c r="G352" s="116"/>
      <c r="H352" s="113"/>
      <c r="I352" s="116"/>
      <c r="J352" s="113"/>
      <c r="K352" s="117"/>
    </row>
    <row r="353" spans="2:11" s="106" customFormat="1" x14ac:dyDescent="0.3">
      <c r="B353" s="111"/>
      <c r="C353" s="112"/>
      <c r="D353" s="113"/>
      <c r="E353" s="114"/>
      <c r="F353" s="115"/>
      <c r="G353" s="116"/>
      <c r="H353" s="113"/>
      <c r="I353" s="116"/>
      <c r="J353" s="113"/>
      <c r="K353" s="117"/>
    </row>
    <row r="354" spans="2:11" s="106" customFormat="1" x14ac:dyDescent="0.3">
      <c r="B354" s="111"/>
      <c r="C354" s="112"/>
      <c r="D354" s="113"/>
      <c r="E354" s="114"/>
      <c r="F354" s="115"/>
      <c r="G354" s="116"/>
      <c r="H354" s="113"/>
      <c r="I354" s="116"/>
      <c r="J354" s="113"/>
      <c r="K354" s="117"/>
    </row>
    <row r="355" spans="2:11" s="106" customFormat="1" x14ac:dyDescent="0.3">
      <c r="B355" s="111"/>
      <c r="C355" s="112"/>
      <c r="D355" s="113"/>
      <c r="E355" s="114"/>
      <c r="F355" s="115"/>
      <c r="G355" s="116"/>
      <c r="H355" s="113"/>
      <c r="I355" s="116"/>
      <c r="J355" s="113"/>
      <c r="K355" s="117"/>
    </row>
    <row r="356" spans="2:11" s="106" customFormat="1" x14ac:dyDescent="0.3">
      <c r="B356" s="111"/>
      <c r="C356" s="112"/>
      <c r="D356" s="113"/>
      <c r="E356" s="114"/>
      <c r="F356" s="115"/>
      <c r="G356" s="116"/>
      <c r="H356" s="113"/>
      <c r="I356" s="116"/>
      <c r="J356" s="113"/>
      <c r="K356" s="117"/>
    </row>
    <row r="357" spans="2:11" s="106" customFormat="1" x14ac:dyDescent="0.3">
      <c r="B357" s="111"/>
      <c r="C357" s="112"/>
      <c r="D357" s="113"/>
      <c r="E357" s="114"/>
      <c r="F357" s="115"/>
      <c r="G357" s="116"/>
      <c r="H357" s="113"/>
      <c r="I357" s="116"/>
      <c r="J357" s="113"/>
      <c r="K357" s="117"/>
    </row>
    <row r="358" spans="2:11" s="106" customFormat="1" x14ac:dyDescent="0.3">
      <c r="B358" s="111"/>
      <c r="C358" s="112"/>
      <c r="D358" s="113"/>
      <c r="E358" s="114"/>
      <c r="F358" s="115"/>
      <c r="G358" s="116"/>
      <c r="H358" s="113"/>
      <c r="I358" s="116"/>
      <c r="J358" s="113"/>
      <c r="K358" s="117"/>
    </row>
    <row r="359" spans="2:11" s="106" customFormat="1" x14ac:dyDescent="0.3">
      <c r="B359" s="111"/>
      <c r="C359" s="112"/>
      <c r="D359" s="113"/>
      <c r="E359" s="114"/>
      <c r="F359" s="115"/>
      <c r="G359" s="116"/>
      <c r="H359" s="113"/>
      <c r="I359" s="116"/>
      <c r="J359" s="113"/>
      <c r="K359" s="117"/>
    </row>
    <row r="360" spans="2:11" s="106" customFormat="1" x14ac:dyDescent="0.3">
      <c r="B360" s="111"/>
      <c r="C360" s="112"/>
      <c r="D360" s="113"/>
      <c r="E360" s="114"/>
      <c r="F360" s="115"/>
      <c r="G360" s="116"/>
      <c r="H360" s="113"/>
      <c r="I360" s="116"/>
      <c r="J360" s="113"/>
      <c r="K360" s="117"/>
    </row>
    <row r="361" spans="2:11" s="106" customFormat="1" x14ac:dyDescent="0.3">
      <c r="B361" s="111"/>
      <c r="C361" s="112"/>
      <c r="D361" s="113"/>
      <c r="E361" s="114"/>
      <c r="F361" s="115"/>
      <c r="G361" s="116"/>
      <c r="H361" s="113"/>
      <c r="I361" s="116"/>
      <c r="J361" s="113"/>
      <c r="K361" s="117"/>
    </row>
    <row r="362" spans="2:11" s="106" customFormat="1" x14ac:dyDescent="0.3">
      <c r="B362" s="111"/>
      <c r="C362" s="112"/>
      <c r="D362" s="113"/>
      <c r="E362" s="114"/>
      <c r="F362" s="115"/>
      <c r="G362" s="116"/>
      <c r="H362" s="113"/>
      <c r="I362" s="116"/>
      <c r="J362" s="113"/>
      <c r="K362" s="117"/>
    </row>
    <row r="363" spans="2:11" s="106" customFormat="1" x14ac:dyDescent="0.3">
      <c r="B363" s="111"/>
      <c r="C363" s="112"/>
      <c r="D363" s="113"/>
      <c r="E363" s="114"/>
      <c r="F363" s="115"/>
      <c r="G363" s="116"/>
      <c r="H363" s="113"/>
      <c r="I363" s="116"/>
      <c r="J363" s="113"/>
      <c r="K363" s="117"/>
    </row>
    <row r="364" spans="2:11" s="106" customFormat="1" x14ac:dyDescent="0.3">
      <c r="B364" s="111"/>
      <c r="C364" s="112"/>
      <c r="D364" s="113"/>
      <c r="E364" s="114"/>
      <c r="F364" s="115"/>
      <c r="G364" s="116"/>
      <c r="H364" s="113"/>
      <c r="I364" s="116"/>
      <c r="J364" s="113"/>
      <c r="K364" s="117"/>
    </row>
    <row r="365" spans="2:11" s="106" customFormat="1" x14ac:dyDescent="0.3">
      <c r="B365" s="111"/>
      <c r="C365" s="112"/>
      <c r="D365" s="113"/>
      <c r="E365" s="114"/>
      <c r="F365" s="115"/>
      <c r="G365" s="116"/>
      <c r="H365" s="113"/>
      <c r="I365" s="116"/>
      <c r="J365" s="113"/>
      <c r="K365" s="117"/>
    </row>
    <row r="366" spans="2:11" s="106" customFormat="1" x14ac:dyDescent="0.3">
      <c r="B366" s="111"/>
      <c r="C366" s="112"/>
      <c r="D366" s="113"/>
      <c r="E366" s="114"/>
      <c r="F366" s="115"/>
      <c r="G366" s="116"/>
      <c r="H366" s="113"/>
      <c r="I366" s="116"/>
      <c r="J366" s="113"/>
      <c r="K366" s="117"/>
    </row>
    <row r="367" spans="2:11" s="106" customFormat="1" x14ac:dyDescent="0.3">
      <c r="B367" s="111"/>
      <c r="C367" s="112"/>
      <c r="D367" s="113"/>
      <c r="E367" s="114"/>
      <c r="F367" s="115"/>
      <c r="G367" s="116"/>
      <c r="H367" s="113"/>
      <c r="I367" s="116"/>
      <c r="J367" s="113"/>
      <c r="K367" s="117"/>
    </row>
    <row r="368" spans="2:11" s="106" customFormat="1" x14ac:dyDescent="0.3">
      <c r="B368" s="111"/>
      <c r="C368" s="112"/>
      <c r="D368" s="113"/>
      <c r="E368" s="114"/>
      <c r="F368" s="115"/>
      <c r="G368" s="116"/>
      <c r="H368" s="113"/>
      <c r="I368" s="116"/>
      <c r="J368" s="113"/>
      <c r="K368" s="117"/>
    </row>
    <row r="369" spans="2:11" s="106" customFormat="1" x14ac:dyDescent="0.3">
      <c r="B369" s="111"/>
      <c r="C369" s="112"/>
      <c r="D369" s="113"/>
      <c r="E369" s="114"/>
      <c r="F369" s="115"/>
      <c r="G369" s="116"/>
      <c r="H369" s="113"/>
      <c r="I369" s="116"/>
      <c r="J369" s="113"/>
      <c r="K369" s="117"/>
    </row>
    <row r="370" spans="2:11" s="106" customFormat="1" x14ac:dyDescent="0.3">
      <c r="B370" s="111"/>
      <c r="C370" s="112"/>
      <c r="D370" s="113"/>
      <c r="E370" s="114"/>
      <c r="F370" s="115"/>
      <c r="G370" s="116"/>
      <c r="H370" s="113"/>
      <c r="I370" s="116"/>
      <c r="J370" s="113"/>
      <c r="K370" s="117"/>
    </row>
    <row r="371" spans="2:11" s="106" customFormat="1" x14ac:dyDescent="0.3">
      <c r="B371" s="111"/>
      <c r="C371" s="112"/>
      <c r="D371" s="113"/>
      <c r="E371" s="114"/>
      <c r="F371" s="115"/>
      <c r="G371" s="116"/>
      <c r="H371" s="113"/>
      <c r="I371" s="116"/>
      <c r="J371" s="113"/>
      <c r="K371" s="117"/>
    </row>
    <row r="372" spans="2:11" s="106" customFormat="1" x14ac:dyDescent="0.3">
      <c r="B372" s="111"/>
      <c r="C372" s="112"/>
      <c r="D372" s="113"/>
      <c r="E372" s="114"/>
      <c r="F372" s="115"/>
      <c r="G372" s="116"/>
      <c r="H372" s="113"/>
      <c r="I372" s="116"/>
      <c r="J372" s="113"/>
      <c r="K372" s="117"/>
    </row>
    <row r="373" spans="2:11" s="106" customFormat="1" x14ac:dyDescent="0.3">
      <c r="B373" s="111"/>
      <c r="C373" s="112"/>
      <c r="D373" s="113"/>
      <c r="E373" s="114"/>
      <c r="F373" s="115"/>
      <c r="G373" s="116"/>
      <c r="H373" s="113"/>
      <c r="I373" s="116"/>
      <c r="J373" s="113"/>
      <c r="K373" s="117"/>
    </row>
    <row r="374" spans="2:11" s="106" customFormat="1" x14ac:dyDescent="0.3">
      <c r="B374" s="111"/>
      <c r="C374" s="112"/>
      <c r="D374" s="113"/>
      <c r="E374" s="114"/>
      <c r="F374" s="115"/>
      <c r="G374" s="116"/>
      <c r="H374" s="113"/>
      <c r="I374" s="116"/>
      <c r="J374" s="113"/>
      <c r="K374" s="117"/>
    </row>
    <row r="375" spans="2:11" s="106" customFormat="1" x14ac:dyDescent="0.3">
      <c r="B375" s="111"/>
      <c r="C375" s="112"/>
      <c r="D375" s="113"/>
      <c r="E375" s="114"/>
      <c r="F375" s="115"/>
      <c r="G375" s="116"/>
      <c r="H375" s="113"/>
      <c r="I375" s="116"/>
      <c r="J375" s="113"/>
      <c r="K375" s="117"/>
    </row>
    <row r="376" spans="2:11" s="106" customFormat="1" x14ac:dyDescent="0.3">
      <c r="B376" s="111"/>
      <c r="C376" s="112"/>
      <c r="D376" s="113"/>
      <c r="E376" s="114"/>
      <c r="F376" s="115"/>
      <c r="G376" s="116"/>
      <c r="H376" s="113"/>
      <c r="I376" s="116"/>
      <c r="J376" s="113"/>
      <c r="K376" s="117"/>
    </row>
    <row r="377" spans="2:11" s="106" customFormat="1" x14ac:dyDescent="0.3">
      <c r="B377" s="111"/>
      <c r="C377" s="112"/>
      <c r="D377" s="113"/>
      <c r="E377" s="114"/>
      <c r="F377" s="115"/>
      <c r="G377" s="116"/>
      <c r="H377" s="113"/>
      <c r="I377" s="116"/>
      <c r="J377" s="113"/>
      <c r="K377" s="117"/>
    </row>
    <row r="378" spans="2:11" s="106" customFormat="1" x14ac:dyDescent="0.3">
      <c r="B378" s="111"/>
      <c r="C378" s="112"/>
      <c r="D378" s="113"/>
      <c r="E378" s="114"/>
      <c r="F378" s="115"/>
      <c r="G378" s="116"/>
      <c r="H378" s="113"/>
      <c r="I378" s="116"/>
      <c r="J378" s="113"/>
      <c r="K378" s="117"/>
    </row>
    <row r="379" spans="2:11" s="106" customFormat="1" x14ac:dyDescent="0.3">
      <c r="B379" s="111"/>
      <c r="C379" s="112"/>
      <c r="D379" s="113"/>
      <c r="E379" s="114"/>
      <c r="F379" s="115"/>
      <c r="G379" s="116"/>
      <c r="H379" s="113"/>
      <c r="I379" s="116"/>
      <c r="J379" s="113"/>
      <c r="K379" s="117"/>
    </row>
    <row r="380" spans="2:11" s="106" customFormat="1" x14ac:dyDescent="0.3">
      <c r="B380" s="111"/>
      <c r="C380" s="112"/>
      <c r="D380" s="113"/>
      <c r="E380" s="114"/>
      <c r="F380" s="115"/>
      <c r="G380" s="116"/>
      <c r="H380" s="113"/>
      <c r="I380" s="116"/>
      <c r="J380" s="113"/>
      <c r="K380" s="117"/>
    </row>
    <row r="381" spans="2:11" s="106" customFormat="1" x14ac:dyDescent="0.3">
      <c r="B381" s="111"/>
      <c r="C381" s="112"/>
      <c r="D381" s="113"/>
      <c r="E381" s="114"/>
      <c r="F381" s="115"/>
      <c r="G381" s="116"/>
      <c r="H381" s="113"/>
      <c r="I381" s="116"/>
      <c r="J381" s="113"/>
      <c r="K381" s="117"/>
    </row>
    <row r="382" spans="2:11" s="106" customFormat="1" x14ac:dyDescent="0.3">
      <c r="B382" s="111"/>
      <c r="C382" s="112"/>
      <c r="D382" s="113"/>
      <c r="E382" s="114"/>
      <c r="F382" s="115"/>
      <c r="G382" s="116"/>
      <c r="H382" s="113"/>
      <c r="I382" s="116"/>
      <c r="J382" s="113"/>
      <c r="K382" s="117"/>
    </row>
    <row r="383" spans="2:11" s="106" customFormat="1" x14ac:dyDescent="0.3">
      <c r="B383" s="111"/>
      <c r="C383" s="112"/>
      <c r="D383" s="113"/>
      <c r="E383" s="114"/>
      <c r="F383" s="115"/>
      <c r="G383" s="116"/>
      <c r="H383" s="113"/>
      <c r="I383" s="116"/>
      <c r="J383" s="113"/>
      <c r="K383" s="117"/>
    </row>
    <row r="384" spans="2:11" s="106" customFormat="1" x14ac:dyDescent="0.3">
      <c r="B384" s="111"/>
      <c r="C384" s="112"/>
      <c r="D384" s="113"/>
      <c r="E384" s="114"/>
      <c r="F384" s="115"/>
      <c r="G384" s="116"/>
      <c r="H384" s="113"/>
      <c r="I384" s="116"/>
      <c r="J384" s="113"/>
      <c r="K384" s="117"/>
    </row>
    <row r="385" spans="2:11" s="106" customFormat="1" x14ac:dyDescent="0.3">
      <c r="B385" s="111"/>
      <c r="C385" s="112"/>
      <c r="D385" s="113"/>
      <c r="E385" s="114"/>
      <c r="F385" s="115"/>
      <c r="G385" s="116"/>
      <c r="H385" s="113"/>
      <c r="I385" s="116"/>
      <c r="J385" s="113"/>
      <c r="K385" s="117"/>
    </row>
    <row r="386" spans="2:11" s="106" customFormat="1" x14ac:dyDescent="0.3">
      <c r="B386" s="111"/>
      <c r="C386" s="112"/>
      <c r="D386" s="113"/>
      <c r="E386" s="114"/>
      <c r="F386" s="115"/>
      <c r="G386" s="116"/>
      <c r="H386" s="113"/>
      <c r="I386" s="116"/>
      <c r="J386" s="113"/>
      <c r="K386" s="117"/>
    </row>
    <row r="387" spans="2:11" s="106" customFormat="1" x14ac:dyDescent="0.3">
      <c r="B387" s="111"/>
      <c r="C387" s="112"/>
      <c r="D387" s="113"/>
      <c r="E387" s="114"/>
      <c r="F387" s="115"/>
      <c r="G387" s="116"/>
      <c r="H387" s="113"/>
      <c r="I387" s="116"/>
      <c r="J387" s="113"/>
      <c r="K387" s="117"/>
    </row>
    <row r="388" spans="2:11" s="106" customFormat="1" x14ac:dyDescent="0.3">
      <c r="B388" s="111"/>
      <c r="C388" s="112"/>
      <c r="D388" s="113"/>
      <c r="E388" s="114"/>
      <c r="F388" s="115"/>
      <c r="G388" s="116"/>
      <c r="H388" s="113"/>
      <c r="I388" s="116"/>
      <c r="J388" s="113"/>
      <c r="K388" s="117"/>
    </row>
    <row r="389" spans="2:11" s="106" customFormat="1" x14ac:dyDescent="0.3">
      <c r="B389" s="111"/>
      <c r="C389" s="112"/>
      <c r="D389" s="113"/>
      <c r="E389" s="114"/>
      <c r="F389" s="115"/>
      <c r="G389" s="116"/>
      <c r="H389" s="113"/>
      <c r="I389" s="116"/>
      <c r="J389" s="113"/>
      <c r="K389" s="117"/>
    </row>
    <row r="390" spans="2:11" s="106" customFormat="1" x14ac:dyDescent="0.3">
      <c r="B390" s="111"/>
      <c r="C390" s="112"/>
      <c r="D390" s="113"/>
      <c r="E390" s="114"/>
      <c r="F390" s="115"/>
      <c r="G390" s="116"/>
      <c r="H390" s="113"/>
      <c r="I390" s="116"/>
      <c r="J390" s="113"/>
      <c r="K390" s="117"/>
    </row>
    <row r="391" spans="2:11" s="106" customFormat="1" x14ac:dyDescent="0.3">
      <c r="B391" s="111"/>
      <c r="C391" s="112"/>
      <c r="D391" s="113"/>
      <c r="E391" s="114"/>
      <c r="F391" s="115"/>
      <c r="G391" s="116"/>
      <c r="H391" s="113"/>
      <c r="I391" s="116"/>
      <c r="J391" s="113"/>
      <c r="K391" s="117"/>
    </row>
    <row r="392" spans="2:11" s="106" customFormat="1" x14ac:dyDescent="0.3">
      <c r="B392" s="111"/>
      <c r="C392" s="112"/>
      <c r="D392" s="113"/>
      <c r="E392" s="114"/>
      <c r="F392" s="115"/>
      <c r="G392" s="116"/>
      <c r="H392" s="113"/>
      <c r="I392" s="116"/>
      <c r="J392" s="113"/>
      <c r="K392" s="117"/>
    </row>
    <row r="393" spans="2:11" s="106" customFormat="1" x14ac:dyDescent="0.3">
      <c r="B393" s="111"/>
      <c r="C393" s="112"/>
      <c r="D393" s="113"/>
      <c r="E393" s="114"/>
      <c r="F393" s="115"/>
      <c r="G393" s="116"/>
      <c r="H393" s="113"/>
      <c r="I393" s="116"/>
      <c r="J393" s="113"/>
      <c r="K393" s="117"/>
    </row>
    <row r="394" spans="2:11" s="106" customFormat="1" x14ac:dyDescent="0.3">
      <c r="B394" s="111"/>
      <c r="C394" s="112"/>
      <c r="D394" s="113"/>
      <c r="E394" s="114"/>
      <c r="F394" s="115"/>
      <c r="G394" s="116"/>
      <c r="H394" s="113"/>
      <c r="I394" s="116"/>
      <c r="J394" s="113"/>
      <c r="K394" s="117"/>
    </row>
    <row r="395" spans="2:11" s="106" customFormat="1" x14ac:dyDescent="0.3">
      <c r="B395" s="111"/>
      <c r="C395" s="112"/>
      <c r="D395" s="113"/>
      <c r="E395" s="114"/>
      <c r="F395" s="115"/>
      <c r="G395" s="116"/>
      <c r="H395" s="113"/>
      <c r="I395" s="116"/>
      <c r="J395" s="113"/>
      <c r="K395" s="117"/>
    </row>
    <row r="396" spans="2:11" s="106" customFormat="1" x14ac:dyDescent="0.3">
      <c r="B396" s="111"/>
      <c r="C396" s="112"/>
      <c r="D396" s="113"/>
      <c r="E396" s="114"/>
      <c r="F396" s="115"/>
      <c r="G396" s="116"/>
      <c r="H396" s="113"/>
      <c r="I396" s="116"/>
      <c r="J396" s="113"/>
      <c r="K396" s="117"/>
    </row>
    <row r="397" spans="2:11" s="106" customFormat="1" x14ac:dyDescent="0.3">
      <c r="B397" s="111"/>
      <c r="C397" s="112"/>
      <c r="D397" s="113"/>
      <c r="E397" s="114"/>
      <c r="F397" s="115"/>
      <c r="G397" s="116"/>
      <c r="H397" s="113"/>
      <c r="I397" s="116"/>
      <c r="J397" s="113"/>
      <c r="K397" s="117"/>
    </row>
    <row r="398" spans="2:11" s="106" customFormat="1" x14ac:dyDescent="0.3">
      <c r="B398" s="111"/>
      <c r="C398" s="112"/>
      <c r="D398" s="113"/>
      <c r="E398" s="114"/>
      <c r="F398" s="115"/>
      <c r="G398" s="116"/>
      <c r="H398" s="113"/>
      <c r="I398" s="116"/>
      <c r="J398" s="113"/>
      <c r="K398" s="117"/>
    </row>
    <row r="399" spans="2:11" s="106" customFormat="1" x14ac:dyDescent="0.3">
      <c r="B399" s="111"/>
      <c r="C399" s="112"/>
      <c r="D399" s="113"/>
      <c r="E399" s="114"/>
      <c r="F399" s="115"/>
      <c r="G399" s="116"/>
      <c r="H399" s="113"/>
      <c r="I399" s="116"/>
      <c r="J399" s="113"/>
      <c r="K399" s="117"/>
    </row>
    <row r="400" spans="2:11" s="106" customFormat="1" x14ac:dyDescent="0.3">
      <c r="B400" s="111"/>
      <c r="C400" s="112"/>
      <c r="D400" s="113"/>
      <c r="E400" s="114"/>
      <c r="F400" s="115"/>
      <c r="G400" s="116"/>
      <c r="H400" s="113"/>
      <c r="I400" s="116"/>
      <c r="J400" s="113"/>
      <c r="K400" s="117"/>
    </row>
    <row r="401" spans="2:11" s="106" customFormat="1" x14ac:dyDescent="0.3">
      <c r="B401" s="111"/>
      <c r="C401" s="112"/>
      <c r="D401" s="113"/>
      <c r="E401" s="114"/>
      <c r="F401" s="115"/>
      <c r="G401" s="116"/>
      <c r="H401" s="113"/>
      <c r="I401" s="116"/>
      <c r="J401" s="113"/>
      <c r="K401" s="117"/>
    </row>
    <row r="402" spans="2:11" s="106" customFormat="1" x14ac:dyDescent="0.3">
      <c r="B402" s="111"/>
      <c r="C402" s="112"/>
      <c r="D402" s="113"/>
      <c r="E402" s="114"/>
      <c r="F402" s="115"/>
      <c r="G402" s="116"/>
      <c r="H402" s="113"/>
      <c r="I402" s="116"/>
      <c r="J402" s="113"/>
      <c r="K402" s="117"/>
    </row>
    <row r="403" spans="2:11" s="106" customFormat="1" x14ac:dyDescent="0.3">
      <c r="B403" s="111"/>
      <c r="C403" s="112"/>
      <c r="D403" s="113"/>
      <c r="E403" s="114"/>
      <c r="F403" s="115"/>
      <c r="G403" s="116"/>
      <c r="H403" s="113"/>
      <c r="I403" s="116"/>
      <c r="J403" s="113"/>
      <c r="K403" s="117"/>
    </row>
    <row r="404" spans="2:11" s="106" customFormat="1" x14ac:dyDescent="0.3">
      <c r="B404" s="111"/>
      <c r="C404" s="112"/>
      <c r="D404" s="113"/>
      <c r="E404" s="114"/>
      <c r="F404" s="115"/>
      <c r="G404" s="116"/>
      <c r="H404" s="113"/>
      <c r="I404" s="116"/>
      <c r="J404" s="113"/>
      <c r="K404" s="117"/>
    </row>
    <row r="405" spans="2:11" s="106" customFormat="1" x14ac:dyDescent="0.3">
      <c r="B405" s="111"/>
      <c r="C405" s="112"/>
      <c r="D405" s="113"/>
      <c r="E405" s="114"/>
      <c r="F405" s="115"/>
      <c r="G405" s="116"/>
      <c r="H405" s="113"/>
      <c r="I405" s="116"/>
      <c r="J405" s="113"/>
      <c r="K405" s="117"/>
    </row>
    <row r="406" spans="2:11" s="106" customFormat="1" x14ac:dyDescent="0.3">
      <c r="B406" s="111"/>
      <c r="C406" s="112"/>
      <c r="D406" s="113"/>
      <c r="E406" s="114"/>
      <c r="F406" s="115"/>
      <c r="G406" s="116"/>
      <c r="H406" s="113"/>
      <c r="I406" s="116"/>
      <c r="J406" s="113"/>
      <c r="K406" s="117"/>
    </row>
    <row r="407" spans="2:11" s="106" customFormat="1" x14ac:dyDescent="0.3">
      <c r="B407" s="111"/>
      <c r="C407" s="112"/>
      <c r="D407" s="113"/>
      <c r="E407" s="114"/>
      <c r="F407" s="115"/>
      <c r="G407" s="116"/>
      <c r="H407" s="113"/>
      <c r="I407" s="116"/>
      <c r="J407" s="113"/>
      <c r="K407" s="117"/>
    </row>
    <row r="408" spans="2:11" s="106" customFormat="1" x14ac:dyDescent="0.3">
      <c r="B408" s="111"/>
      <c r="C408" s="112"/>
      <c r="D408" s="113"/>
      <c r="E408" s="114"/>
      <c r="F408" s="115"/>
      <c r="G408" s="116"/>
      <c r="H408" s="113"/>
      <c r="I408" s="116"/>
      <c r="J408" s="113"/>
      <c r="K408" s="117"/>
    </row>
    <row r="409" spans="2:11" s="106" customFormat="1" x14ac:dyDescent="0.3">
      <c r="B409" s="111"/>
      <c r="C409" s="112"/>
      <c r="D409" s="113"/>
      <c r="E409" s="114"/>
      <c r="F409" s="115"/>
      <c r="G409" s="116"/>
      <c r="H409" s="113"/>
      <c r="I409" s="116"/>
      <c r="J409" s="113"/>
      <c r="K409" s="117"/>
    </row>
    <row r="410" spans="2:11" s="106" customFormat="1" x14ac:dyDescent="0.3">
      <c r="B410" s="111"/>
      <c r="C410" s="112"/>
      <c r="D410" s="113"/>
      <c r="E410" s="114"/>
      <c r="F410" s="115"/>
      <c r="G410" s="116"/>
      <c r="H410" s="113"/>
      <c r="I410" s="116"/>
      <c r="J410" s="113"/>
      <c r="K410" s="117"/>
    </row>
    <row r="411" spans="2:11" s="106" customFormat="1" x14ac:dyDescent="0.3">
      <c r="B411" s="111"/>
      <c r="C411" s="112"/>
      <c r="D411" s="113"/>
      <c r="E411" s="114"/>
      <c r="F411" s="115"/>
      <c r="G411" s="116"/>
      <c r="H411" s="113"/>
      <c r="I411" s="116"/>
      <c r="J411" s="113"/>
      <c r="K411" s="117"/>
    </row>
    <row r="412" spans="2:11" s="106" customFormat="1" x14ac:dyDescent="0.3">
      <c r="B412" s="111"/>
      <c r="C412" s="112"/>
      <c r="D412" s="113"/>
      <c r="E412" s="114"/>
      <c r="F412" s="115"/>
      <c r="G412" s="116"/>
      <c r="H412" s="113"/>
      <c r="I412" s="116"/>
      <c r="J412" s="113"/>
      <c r="K412" s="117"/>
    </row>
    <row r="413" spans="2:11" s="106" customFormat="1" x14ac:dyDescent="0.3">
      <c r="B413" s="111"/>
      <c r="C413" s="112"/>
      <c r="D413" s="113"/>
      <c r="E413" s="114"/>
      <c r="F413" s="115"/>
      <c r="G413" s="116"/>
      <c r="H413" s="113"/>
      <c r="I413" s="116"/>
      <c r="J413" s="113"/>
      <c r="K413" s="117"/>
    </row>
    <row r="414" spans="2:11" s="106" customFormat="1" x14ac:dyDescent="0.3">
      <c r="B414" s="111"/>
      <c r="C414" s="112"/>
      <c r="D414" s="113"/>
      <c r="E414" s="114"/>
      <c r="F414" s="115"/>
      <c r="G414" s="116"/>
      <c r="H414" s="113"/>
      <c r="I414" s="116"/>
      <c r="J414" s="113"/>
      <c r="K414" s="117"/>
    </row>
    <row r="415" spans="2:11" s="106" customFormat="1" x14ac:dyDescent="0.3">
      <c r="B415" s="111"/>
      <c r="C415" s="112"/>
      <c r="D415" s="113"/>
      <c r="E415" s="114"/>
      <c r="F415" s="115"/>
      <c r="G415" s="116"/>
      <c r="H415" s="113"/>
      <c r="I415" s="116"/>
      <c r="J415" s="113"/>
      <c r="K415" s="117"/>
    </row>
    <row r="416" spans="2:11" s="106" customFormat="1" x14ac:dyDescent="0.3">
      <c r="B416" s="111"/>
      <c r="C416" s="112"/>
      <c r="D416" s="113"/>
      <c r="E416" s="114"/>
      <c r="F416" s="115"/>
      <c r="G416" s="116"/>
      <c r="H416" s="113"/>
      <c r="I416" s="116"/>
      <c r="J416" s="113"/>
      <c r="K416" s="117"/>
    </row>
    <row r="417" spans="2:11" s="106" customFormat="1" x14ac:dyDescent="0.3">
      <c r="B417" s="111"/>
      <c r="C417" s="112"/>
      <c r="D417" s="113"/>
      <c r="E417" s="114"/>
      <c r="F417" s="115"/>
      <c r="G417" s="116"/>
      <c r="H417" s="113"/>
      <c r="I417" s="116"/>
      <c r="J417" s="113"/>
      <c r="K417" s="117"/>
    </row>
    <row r="418" spans="2:11" s="106" customFormat="1" x14ac:dyDescent="0.3">
      <c r="B418" s="111"/>
      <c r="C418" s="112"/>
      <c r="D418" s="113"/>
      <c r="E418" s="114"/>
      <c r="F418" s="115"/>
      <c r="G418" s="116"/>
      <c r="H418" s="113"/>
      <c r="I418" s="116"/>
      <c r="J418" s="113"/>
      <c r="K418" s="117"/>
    </row>
    <row r="419" spans="2:11" s="106" customFormat="1" x14ac:dyDescent="0.3">
      <c r="B419" s="111"/>
      <c r="C419" s="112"/>
      <c r="D419" s="113"/>
      <c r="E419" s="114"/>
      <c r="F419" s="115"/>
      <c r="G419" s="116"/>
      <c r="H419" s="113"/>
      <c r="I419" s="116"/>
      <c r="J419" s="113"/>
      <c r="K419" s="117"/>
    </row>
    <row r="420" spans="2:11" s="106" customFormat="1" x14ac:dyDescent="0.3">
      <c r="B420" s="111"/>
      <c r="C420" s="112"/>
      <c r="D420" s="113"/>
      <c r="E420" s="114"/>
      <c r="F420" s="115"/>
      <c r="G420" s="116"/>
      <c r="H420" s="113"/>
      <c r="I420" s="116"/>
      <c r="J420" s="113"/>
      <c r="K420" s="117"/>
    </row>
    <row r="421" spans="2:11" s="106" customFormat="1" x14ac:dyDescent="0.3">
      <c r="B421" s="111"/>
      <c r="C421" s="112"/>
      <c r="D421" s="113"/>
      <c r="E421" s="114"/>
      <c r="F421" s="115"/>
      <c r="G421" s="116"/>
      <c r="H421" s="113"/>
      <c r="I421" s="116"/>
      <c r="J421" s="113"/>
      <c r="K421" s="117"/>
    </row>
    <row r="422" spans="2:11" s="106" customFormat="1" x14ac:dyDescent="0.3">
      <c r="B422" s="111"/>
      <c r="C422" s="112"/>
      <c r="D422" s="113"/>
      <c r="E422" s="114"/>
      <c r="F422" s="115"/>
      <c r="G422" s="116"/>
      <c r="H422" s="113"/>
      <c r="I422" s="116"/>
      <c r="J422" s="113"/>
      <c r="K422" s="117"/>
    </row>
    <row r="423" spans="2:11" s="106" customFormat="1" x14ac:dyDescent="0.3">
      <c r="B423" s="111"/>
      <c r="C423" s="112"/>
      <c r="D423" s="113"/>
      <c r="E423" s="114"/>
      <c r="F423" s="115"/>
      <c r="G423" s="116"/>
      <c r="H423" s="113"/>
      <c r="I423" s="116"/>
      <c r="J423" s="113"/>
      <c r="K423" s="117"/>
    </row>
    <row r="424" spans="2:11" s="106" customFormat="1" x14ac:dyDescent="0.3">
      <c r="B424" s="111"/>
      <c r="C424" s="112"/>
      <c r="D424" s="113"/>
      <c r="E424" s="114"/>
      <c r="F424" s="115"/>
      <c r="G424" s="116"/>
      <c r="H424" s="113"/>
      <c r="I424" s="116"/>
      <c r="J424" s="113"/>
      <c r="K424" s="117"/>
    </row>
    <row r="425" spans="2:11" s="106" customFormat="1" x14ac:dyDescent="0.3">
      <c r="B425" s="111"/>
      <c r="C425" s="112"/>
      <c r="D425" s="113"/>
      <c r="E425" s="114"/>
      <c r="F425" s="115"/>
      <c r="G425" s="116"/>
      <c r="H425" s="113"/>
      <c r="I425" s="116"/>
      <c r="J425" s="113"/>
      <c r="K425" s="117"/>
    </row>
    <row r="426" spans="2:11" s="106" customFormat="1" x14ac:dyDescent="0.3">
      <c r="B426" s="111"/>
      <c r="C426" s="112"/>
      <c r="D426" s="113"/>
      <c r="E426" s="114"/>
      <c r="F426" s="115"/>
      <c r="G426" s="116"/>
      <c r="H426" s="113"/>
      <c r="I426" s="116"/>
      <c r="J426" s="113"/>
      <c r="K426" s="117"/>
    </row>
    <row r="427" spans="2:11" s="106" customFormat="1" x14ac:dyDescent="0.3">
      <c r="B427" s="111"/>
      <c r="C427" s="112"/>
      <c r="D427" s="113"/>
      <c r="E427" s="114"/>
      <c r="F427" s="115"/>
      <c r="G427" s="116"/>
      <c r="H427" s="113"/>
      <c r="I427" s="116"/>
      <c r="J427" s="113"/>
      <c r="K427" s="117"/>
    </row>
    <row r="428" spans="2:11" s="106" customFormat="1" x14ac:dyDescent="0.3">
      <c r="B428" s="111"/>
      <c r="C428" s="112"/>
      <c r="D428" s="113"/>
      <c r="E428" s="114"/>
      <c r="F428" s="115"/>
      <c r="G428" s="116"/>
      <c r="H428" s="113"/>
      <c r="I428" s="116"/>
      <c r="J428" s="113"/>
      <c r="K428" s="117"/>
    </row>
    <row r="429" spans="2:11" s="106" customFormat="1" x14ac:dyDescent="0.3">
      <c r="B429" s="111"/>
      <c r="C429" s="112"/>
      <c r="D429" s="113"/>
      <c r="E429" s="114"/>
      <c r="F429" s="115"/>
      <c r="G429" s="116"/>
      <c r="H429" s="113"/>
      <c r="I429" s="116"/>
      <c r="J429" s="113"/>
      <c r="K429" s="117"/>
    </row>
    <row r="430" spans="2:11" s="106" customFormat="1" x14ac:dyDescent="0.3">
      <c r="B430" s="111"/>
      <c r="C430" s="112"/>
      <c r="D430" s="113"/>
      <c r="E430" s="114"/>
      <c r="F430" s="115"/>
      <c r="G430" s="116"/>
      <c r="H430" s="113"/>
      <c r="I430" s="116"/>
      <c r="J430" s="113"/>
      <c r="K430" s="117"/>
    </row>
    <row r="431" spans="2:11" s="106" customFormat="1" x14ac:dyDescent="0.3">
      <c r="B431" s="111"/>
      <c r="C431" s="112"/>
      <c r="D431" s="113"/>
      <c r="E431" s="114"/>
      <c r="F431" s="115"/>
      <c r="G431" s="116"/>
      <c r="H431" s="113"/>
      <c r="I431" s="116"/>
      <c r="J431" s="113"/>
      <c r="K431" s="117"/>
    </row>
    <row r="432" spans="2:11" s="106" customFormat="1" x14ac:dyDescent="0.3">
      <c r="B432" s="111"/>
      <c r="C432" s="112"/>
      <c r="D432" s="113"/>
      <c r="E432" s="114"/>
      <c r="F432" s="115"/>
      <c r="G432" s="116"/>
      <c r="H432" s="113"/>
      <c r="I432" s="116"/>
      <c r="J432" s="113"/>
      <c r="K432" s="117"/>
    </row>
    <row r="433" spans="2:11" s="106" customFormat="1" x14ac:dyDescent="0.3">
      <c r="B433" s="111"/>
      <c r="C433" s="112"/>
      <c r="D433" s="113"/>
      <c r="E433" s="114"/>
      <c r="F433" s="115"/>
      <c r="G433" s="116"/>
      <c r="H433" s="113"/>
      <c r="I433" s="116"/>
      <c r="J433" s="113"/>
      <c r="K433" s="117"/>
    </row>
    <row r="434" spans="2:11" s="106" customFormat="1" x14ac:dyDescent="0.3">
      <c r="B434" s="111"/>
      <c r="C434" s="112"/>
      <c r="D434" s="113"/>
      <c r="E434" s="114"/>
      <c r="F434" s="115"/>
      <c r="G434" s="116"/>
      <c r="H434" s="113"/>
      <c r="I434" s="116"/>
      <c r="J434" s="113"/>
      <c r="K434" s="117"/>
    </row>
    <row r="435" spans="2:11" s="106" customFormat="1" x14ac:dyDescent="0.3">
      <c r="B435" s="111"/>
      <c r="C435" s="112"/>
      <c r="D435" s="113"/>
      <c r="E435" s="114"/>
      <c r="F435" s="115"/>
      <c r="G435" s="116"/>
      <c r="H435" s="113"/>
      <c r="I435" s="116"/>
      <c r="J435" s="113"/>
      <c r="K435" s="117"/>
    </row>
    <row r="436" spans="2:11" s="106" customFormat="1" x14ac:dyDescent="0.3">
      <c r="B436" s="111"/>
      <c r="C436" s="112"/>
      <c r="D436" s="113"/>
      <c r="E436" s="114"/>
      <c r="F436" s="115"/>
      <c r="G436" s="116"/>
      <c r="H436" s="113"/>
      <c r="I436" s="116"/>
      <c r="J436" s="113"/>
      <c r="K436" s="117"/>
    </row>
    <row r="437" spans="2:11" s="106" customFormat="1" x14ac:dyDescent="0.3">
      <c r="B437" s="111"/>
      <c r="C437" s="112"/>
      <c r="D437" s="113"/>
      <c r="E437" s="114"/>
      <c r="F437" s="115"/>
      <c r="G437" s="116"/>
      <c r="H437" s="113"/>
      <c r="I437" s="116"/>
      <c r="J437" s="113"/>
      <c r="K437" s="117"/>
    </row>
    <row r="438" spans="2:11" s="106" customFormat="1" x14ac:dyDescent="0.3">
      <c r="B438" s="111"/>
      <c r="C438" s="112"/>
      <c r="D438" s="113"/>
      <c r="E438" s="114"/>
      <c r="F438" s="115"/>
      <c r="G438" s="116"/>
      <c r="H438" s="113"/>
      <c r="I438" s="116"/>
      <c r="J438" s="113"/>
      <c r="K438" s="117"/>
    </row>
    <row r="439" spans="2:11" s="106" customFormat="1" x14ac:dyDescent="0.3">
      <c r="B439" s="111"/>
      <c r="C439" s="112"/>
      <c r="D439" s="113"/>
      <c r="E439" s="114"/>
      <c r="F439" s="115"/>
      <c r="G439" s="116"/>
      <c r="H439" s="113"/>
      <c r="I439" s="116"/>
      <c r="J439" s="113"/>
      <c r="K439" s="117"/>
    </row>
    <row r="440" spans="2:11" s="106" customFormat="1" x14ac:dyDescent="0.3">
      <c r="B440" s="111"/>
      <c r="C440" s="112"/>
      <c r="D440" s="113"/>
      <c r="E440" s="114"/>
      <c r="F440" s="115"/>
      <c r="G440" s="116"/>
      <c r="H440" s="113"/>
      <c r="I440" s="116"/>
      <c r="J440" s="113"/>
      <c r="K440" s="117"/>
    </row>
    <row r="441" spans="2:11" s="106" customFormat="1" x14ac:dyDescent="0.3">
      <c r="B441" s="111"/>
      <c r="C441" s="112"/>
      <c r="D441" s="113"/>
      <c r="E441" s="114"/>
      <c r="F441" s="115"/>
      <c r="G441" s="116"/>
      <c r="H441" s="113"/>
      <c r="I441" s="116"/>
      <c r="J441" s="113"/>
      <c r="K441" s="117"/>
    </row>
    <row r="442" spans="2:11" s="106" customFormat="1" x14ac:dyDescent="0.3">
      <c r="B442" s="111"/>
      <c r="C442" s="112"/>
      <c r="D442" s="113"/>
      <c r="E442" s="114"/>
      <c r="F442" s="115"/>
      <c r="G442" s="116"/>
      <c r="H442" s="113"/>
      <c r="I442" s="116"/>
      <c r="J442" s="113"/>
      <c r="K442" s="117"/>
    </row>
    <row r="443" spans="2:11" s="106" customFormat="1" x14ac:dyDescent="0.3">
      <c r="B443" s="111"/>
      <c r="C443" s="112"/>
      <c r="D443" s="113"/>
      <c r="E443" s="114"/>
      <c r="F443" s="115"/>
      <c r="G443" s="116"/>
      <c r="H443" s="113"/>
      <c r="I443" s="116"/>
      <c r="J443" s="113"/>
      <c r="K443" s="117"/>
    </row>
    <row r="444" spans="2:11" s="106" customFormat="1" x14ac:dyDescent="0.3">
      <c r="B444" s="111"/>
      <c r="C444" s="112"/>
      <c r="D444" s="113"/>
      <c r="E444" s="114"/>
      <c r="F444" s="115"/>
      <c r="G444" s="116"/>
      <c r="H444" s="113"/>
      <c r="I444" s="116"/>
      <c r="J444" s="113"/>
      <c r="K444" s="117"/>
    </row>
    <row r="445" spans="2:11" s="106" customFormat="1" x14ac:dyDescent="0.3">
      <c r="B445" s="111"/>
      <c r="C445" s="112"/>
      <c r="D445" s="113"/>
      <c r="E445" s="114"/>
      <c r="F445" s="115"/>
      <c r="G445" s="116"/>
      <c r="H445" s="113"/>
      <c r="I445" s="116"/>
      <c r="J445" s="113"/>
      <c r="K445" s="117"/>
    </row>
    <row r="446" spans="2:11" s="106" customFormat="1" x14ac:dyDescent="0.3">
      <c r="B446" s="111"/>
      <c r="C446" s="112"/>
      <c r="D446" s="113"/>
      <c r="E446" s="114"/>
      <c r="F446" s="115"/>
      <c r="G446" s="116"/>
      <c r="H446" s="113"/>
      <c r="I446" s="116"/>
      <c r="J446" s="113"/>
      <c r="K446" s="117"/>
    </row>
    <row r="447" spans="2:11" s="106" customFormat="1" x14ac:dyDescent="0.3">
      <c r="B447" s="111"/>
      <c r="C447" s="112"/>
      <c r="D447" s="113"/>
      <c r="E447" s="114"/>
      <c r="F447" s="115"/>
      <c r="G447" s="116"/>
      <c r="H447" s="113"/>
      <c r="I447" s="116"/>
      <c r="J447" s="113"/>
      <c r="K447" s="117"/>
    </row>
    <row r="448" spans="2:11" s="106" customFormat="1" x14ac:dyDescent="0.3">
      <c r="B448" s="111"/>
      <c r="C448" s="112"/>
      <c r="D448" s="113"/>
      <c r="E448" s="114"/>
      <c r="F448" s="115"/>
      <c r="G448" s="116"/>
      <c r="H448" s="113"/>
      <c r="I448" s="116"/>
      <c r="J448" s="113"/>
      <c r="K448" s="117"/>
    </row>
    <row r="449" spans="2:11" s="106" customFormat="1" x14ac:dyDescent="0.3">
      <c r="B449" s="111"/>
      <c r="C449" s="112"/>
      <c r="D449" s="113"/>
      <c r="E449" s="114"/>
      <c r="F449" s="115"/>
      <c r="G449" s="116"/>
      <c r="H449" s="113"/>
      <c r="I449" s="116"/>
      <c r="J449" s="113"/>
      <c r="K449" s="117"/>
    </row>
    <row r="450" spans="2:11" s="106" customFormat="1" x14ac:dyDescent="0.3">
      <c r="B450" s="111"/>
      <c r="C450" s="112"/>
      <c r="D450" s="113"/>
      <c r="E450" s="114"/>
      <c r="F450" s="115"/>
      <c r="G450" s="116"/>
      <c r="H450" s="113"/>
      <c r="I450" s="116"/>
      <c r="J450" s="113"/>
      <c r="K450" s="117"/>
    </row>
    <row r="451" spans="2:11" s="106" customFormat="1" x14ac:dyDescent="0.3">
      <c r="B451" s="111"/>
      <c r="C451" s="112"/>
      <c r="D451" s="113"/>
      <c r="E451" s="114"/>
      <c r="F451" s="115"/>
      <c r="G451" s="116"/>
      <c r="H451" s="113"/>
      <c r="I451" s="116"/>
      <c r="J451" s="113"/>
      <c r="K451" s="117"/>
    </row>
    <row r="452" spans="2:11" s="106" customFormat="1" x14ac:dyDescent="0.3">
      <c r="B452" s="111"/>
      <c r="C452" s="112"/>
      <c r="D452" s="113"/>
      <c r="E452" s="114"/>
      <c r="F452" s="115"/>
      <c r="G452" s="116"/>
      <c r="H452" s="113"/>
      <c r="I452" s="116"/>
      <c r="J452" s="113"/>
      <c r="K452" s="117"/>
    </row>
    <row r="453" spans="2:11" s="106" customFormat="1" x14ac:dyDescent="0.3">
      <c r="B453" s="111"/>
      <c r="C453" s="112"/>
      <c r="D453" s="113"/>
      <c r="E453" s="114"/>
      <c r="F453" s="115"/>
      <c r="G453" s="116"/>
      <c r="H453" s="113"/>
      <c r="I453" s="116"/>
      <c r="J453" s="113"/>
      <c r="K453" s="117"/>
    </row>
    <row r="454" spans="2:11" s="106" customFormat="1" x14ac:dyDescent="0.3">
      <c r="B454" s="111"/>
      <c r="C454" s="112"/>
      <c r="D454" s="113"/>
      <c r="E454" s="114"/>
      <c r="F454" s="115"/>
      <c r="G454" s="116"/>
      <c r="H454" s="113"/>
      <c r="I454" s="116"/>
      <c r="J454" s="113"/>
      <c r="K454" s="117"/>
    </row>
    <row r="455" spans="2:11" s="106" customFormat="1" x14ac:dyDescent="0.3">
      <c r="B455" s="111"/>
      <c r="C455" s="112"/>
      <c r="D455" s="113"/>
      <c r="E455" s="114"/>
      <c r="F455" s="115"/>
      <c r="G455" s="116"/>
      <c r="H455" s="113"/>
      <c r="I455" s="116"/>
      <c r="J455" s="113"/>
      <c r="K455" s="117"/>
    </row>
    <row r="456" spans="2:11" s="106" customFormat="1" x14ac:dyDescent="0.3">
      <c r="B456" s="111"/>
      <c r="C456" s="112"/>
      <c r="D456" s="113"/>
      <c r="E456" s="114"/>
      <c r="F456" s="115"/>
      <c r="G456" s="116"/>
      <c r="H456" s="113"/>
      <c r="I456" s="116"/>
      <c r="J456" s="113"/>
      <c r="K456" s="117"/>
    </row>
    <row r="457" spans="2:11" s="106" customFormat="1" x14ac:dyDescent="0.3">
      <c r="B457" s="111"/>
      <c r="C457" s="112"/>
      <c r="D457" s="113"/>
      <c r="E457" s="114"/>
      <c r="F457" s="115"/>
      <c r="G457" s="116"/>
      <c r="H457" s="113"/>
      <c r="I457" s="116"/>
      <c r="J457" s="113"/>
      <c r="K457" s="117"/>
    </row>
    <row r="458" spans="2:11" s="106" customFormat="1" x14ac:dyDescent="0.3">
      <c r="B458" s="111"/>
      <c r="C458" s="112"/>
      <c r="D458" s="113"/>
      <c r="E458" s="114"/>
      <c r="F458" s="115"/>
      <c r="G458" s="116"/>
      <c r="H458" s="113"/>
      <c r="I458" s="116"/>
      <c r="J458" s="113"/>
      <c r="K458" s="117"/>
    </row>
    <row r="459" spans="2:11" s="106" customFormat="1" x14ac:dyDescent="0.3">
      <c r="B459" s="111"/>
      <c r="C459" s="112"/>
      <c r="D459" s="113"/>
      <c r="E459" s="114"/>
      <c r="F459" s="115"/>
      <c r="G459" s="116"/>
      <c r="H459" s="113"/>
      <c r="I459" s="116"/>
      <c r="J459" s="113"/>
      <c r="K459" s="117"/>
    </row>
    <row r="460" spans="2:11" s="106" customFormat="1" x14ac:dyDescent="0.3">
      <c r="B460" s="111"/>
      <c r="C460" s="112"/>
      <c r="D460" s="113"/>
      <c r="E460" s="114"/>
      <c r="F460" s="115"/>
      <c r="G460" s="116"/>
      <c r="H460" s="113"/>
      <c r="I460" s="116"/>
      <c r="J460" s="113"/>
      <c r="K460" s="117"/>
    </row>
    <row r="461" spans="2:11" s="106" customFormat="1" x14ac:dyDescent="0.3">
      <c r="B461" s="111"/>
      <c r="C461" s="112"/>
      <c r="D461" s="113"/>
      <c r="E461" s="114"/>
      <c r="F461" s="115"/>
      <c r="G461" s="116"/>
      <c r="H461" s="113"/>
      <c r="I461" s="116"/>
      <c r="J461" s="113"/>
      <c r="K461" s="117"/>
    </row>
    <row r="462" spans="2:11" s="106" customFormat="1" x14ac:dyDescent="0.3">
      <c r="B462" s="111"/>
      <c r="C462" s="112"/>
      <c r="D462" s="113"/>
      <c r="E462" s="114"/>
      <c r="F462" s="115"/>
      <c r="G462" s="116"/>
      <c r="H462" s="113"/>
      <c r="I462" s="116"/>
      <c r="J462" s="113"/>
      <c r="K462" s="117"/>
    </row>
    <row r="463" spans="2:11" s="106" customFormat="1" x14ac:dyDescent="0.3">
      <c r="B463" s="111"/>
      <c r="C463" s="112"/>
      <c r="D463" s="113"/>
      <c r="E463" s="114"/>
      <c r="F463" s="115"/>
      <c r="G463" s="116"/>
      <c r="H463" s="113"/>
      <c r="I463" s="116"/>
      <c r="J463" s="113"/>
      <c r="K463" s="117"/>
    </row>
    <row r="464" spans="2:11" s="106" customFormat="1" x14ac:dyDescent="0.3">
      <c r="B464" s="111"/>
      <c r="C464" s="112"/>
      <c r="D464" s="113"/>
      <c r="E464" s="114"/>
      <c r="F464" s="115"/>
      <c r="G464" s="116"/>
      <c r="H464" s="113"/>
      <c r="I464" s="116"/>
      <c r="J464" s="113"/>
      <c r="K464" s="117"/>
    </row>
    <row r="465" spans="2:11" s="106" customFormat="1" x14ac:dyDescent="0.3">
      <c r="B465" s="111"/>
      <c r="C465" s="112"/>
      <c r="D465" s="113"/>
      <c r="E465" s="114"/>
      <c r="F465" s="115"/>
      <c r="G465" s="116"/>
      <c r="H465" s="113"/>
      <c r="I465" s="116"/>
      <c r="J465" s="113"/>
      <c r="K465" s="117"/>
    </row>
    <row r="466" spans="2:11" s="106" customFormat="1" x14ac:dyDescent="0.3">
      <c r="B466" s="111"/>
      <c r="C466" s="112"/>
      <c r="D466" s="113"/>
      <c r="E466" s="114"/>
      <c r="F466" s="115"/>
      <c r="G466" s="116"/>
      <c r="H466" s="113"/>
      <c r="I466" s="116"/>
      <c r="J466" s="113"/>
      <c r="K466" s="117"/>
    </row>
    <row r="467" spans="2:11" s="106" customFormat="1" x14ac:dyDescent="0.3">
      <c r="B467" s="111"/>
      <c r="C467" s="112"/>
      <c r="D467" s="113"/>
      <c r="E467" s="114"/>
      <c r="F467" s="115"/>
      <c r="G467" s="116"/>
      <c r="H467" s="113"/>
      <c r="I467" s="116"/>
      <c r="J467" s="113"/>
      <c r="K467" s="117"/>
    </row>
    <row r="468" spans="2:11" s="106" customFormat="1" x14ac:dyDescent="0.3">
      <c r="B468" s="111"/>
      <c r="C468" s="112"/>
      <c r="D468" s="113"/>
      <c r="E468" s="114"/>
      <c r="F468" s="115"/>
      <c r="G468" s="116"/>
      <c r="H468" s="113"/>
      <c r="I468" s="116"/>
      <c r="J468" s="113"/>
      <c r="K468" s="117"/>
    </row>
    <row r="469" spans="2:11" s="106" customFormat="1" x14ac:dyDescent="0.3">
      <c r="B469" s="111"/>
      <c r="C469" s="112"/>
      <c r="D469" s="113"/>
      <c r="E469" s="114"/>
      <c r="F469" s="115"/>
      <c r="G469" s="116"/>
      <c r="H469" s="113"/>
      <c r="I469" s="116"/>
      <c r="J469" s="113"/>
      <c r="K469" s="117"/>
    </row>
    <row r="470" spans="2:11" s="106" customFormat="1" x14ac:dyDescent="0.3">
      <c r="B470" s="111"/>
      <c r="C470" s="112"/>
      <c r="D470" s="113"/>
      <c r="E470" s="114"/>
      <c r="F470" s="115"/>
      <c r="G470" s="116"/>
      <c r="H470" s="113"/>
      <c r="I470" s="116"/>
      <c r="J470" s="113"/>
      <c r="K470" s="117"/>
    </row>
    <row r="471" spans="2:11" s="106" customFormat="1" x14ac:dyDescent="0.3">
      <c r="B471" s="111"/>
      <c r="C471" s="112"/>
      <c r="D471" s="113"/>
      <c r="E471" s="114"/>
      <c r="F471" s="115"/>
      <c r="G471" s="116"/>
      <c r="H471" s="113"/>
      <c r="I471" s="116"/>
      <c r="J471" s="113"/>
      <c r="K471" s="117"/>
    </row>
    <row r="472" spans="2:11" s="106" customFormat="1" x14ac:dyDescent="0.3">
      <c r="B472" s="111"/>
      <c r="C472" s="112"/>
      <c r="D472" s="113"/>
      <c r="E472" s="114"/>
      <c r="F472" s="115"/>
      <c r="G472" s="116"/>
      <c r="H472" s="113"/>
      <c r="I472" s="116"/>
      <c r="J472" s="113"/>
      <c r="K472" s="117"/>
    </row>
    <row r="473" spans="2:11" s="106" customFormat="1" x14ac:dyDescent="0.3">
      <c r="B473" s="111"/>
      <c r="C473" s="112"/>
      <c r="D473" s="113"/>
      <c r="E473" s="114"/>
      <c r="F473" s="115"/>
      <c r="G473" s="116"/>
      <c r="H473" s="113"/>
      <c r="I473" s="116"/>
      <c r="J473" s="113"/>
      <c r="K473" s="117"/>
    </row>
    <row r="474" spans="2:11" s="106" customFormat="1" ht="15.6" customHeight="1" x14ac:dyDescent="0.3">
      <c r="B474" s="111"/>
      <c r="C474" s="112"/>
      <c r="D474" s="113"/>
      <c r="E474" s="114"/>
      <c r="F474" s="115"/>
      <c r="G474" s="116"/>
      <c r="H474" s="113"/>
      <c r="I474" s="116"/>
      <c r="J474" s="113"/>
      <c r="K474" s="117"/>
    </row>
    <row r="475" spans="2:11" s="106" customFormat="1" ht="17.100000000000001" customHeight="1" x14ac:dyDescent="0.3">
      <c r="B475" s="111"/>
      <c r="C475" s="112"/>
      <c r="D475" s="113"/>
      <c r="E475" s="114"/>
      <c r="F475" s="115"/>
      <c r="G475" s="116"/>
      <c r="H475" s="113"/>
      <c r="I475" s="116"/>
      <c r="J475" s="113"/>
      <c r="K475" s="117"/>
    </row>
    <row r="476" spans="2:11" s="106" customFormat="1" x14ac:dyDescent="0.3">
      <c r="B476" s="111"/>
      <c r="C476" s="112"/>
      <c r="D476" s="113"/>
      <c r="E476" s="114"/>
      <c r="F476" s="115"/>
      <c r="G476" s="116"/>
      <c r="H476" s="113"/>
      <c r="I476" s="116"/>
      <c r="J476" s="113"/>
      <c r="K476" s="117"/>
    </row>
    <row r="477" spans="2:11" s="106" customFormat="1" x14ac:dyDescent="0.3">
      <c r="B477" s="111"/>
      <c r="C477" s="112"/>
      <c r="D477" s="113"/>
      <c r="E477" s="114"/>
      <c r="F477" s="115"/>
      <c r="G477" s="116"/>
      <c r="H477" s="113"/>
      <c r="I477" s="116"/>
      <c r="J477" s="113"/>
      <c r="K477" s="117"/>
    </row>
    <row r="478" spans="2:11" s="106" customFormat="1" x14ac:dyDescent="0.3">
      <c r="B478" s="111"/>
      <c r="C478" s="112"/>
      <c r="D478" s="113"/>
      <c r="E478" s="114"/>
      <c r="F478" s="115"/>
      <c r="G478" s="116"/>
      <c r="H478" s="113"/>
      <c r="I478" s="116"/>
      <c r="J478" s="113"/>
      <c r="K478" s="117"/>
    </row>
    <row r="479" spans="2:11" s="106" customFormat="1" x14ac:dyDescent="0.3">
      <c r="B479" s="111"/>
      <c r="C479" s="112"/>
      <c r="D479" s="113"/>
      <c r="E479" s="114"/>
      <c r="F479" s="115"/>
      <c r="G479" s="116"/>
      <c r="H479" s="113"/>
      <c r="I479" s="116"/>
      <c r="J479" s="113"/>
      <c r="K479" s="117"/>
    </row>
    <row r="480" spans="2:11" s="106" customFormat="1" x14ac:dyDescent="0.3">
      <c r="B480" s="111"/>
      <c r="C480" s="112"/>
      <c r="D480" s="113"/>
      <c r="E480" s="114"/>
      <c r="F480" s="115"/>
      <c r="G480" s="116"/>
      <c r="H480" s="113"/>
      <c r="I480" s="116"/>
      <c r="J480" s="113"/>
      <c r="K480" s="117"/>
    </row>
    <row r="481" spans="2:11" s="106" customFormat="1" x14ac:dyDescent="0.3">
      <c r="B481" s="111"/>
      <c r="C481" s="112"/>
      <c r="D481" s="113"/>
      <c r="E481" s="114"/>
      <c r="F481" s="115"/>
      <c r="G481" s="116"/>
      <c r="H481" s="113"/>
      <c r="I481" s="116"/>
      <c r="J481" s="113"/>
      <c r="K481" s="117"/>
    </row>
    <row r="482" spans="2:11" s="106" customFormat="1" x14ac:dyDescent="0.3">
      <c r="B482" s="111"/>
      <c r="C482" s="112"/>
      <c r="D482" s="113"/>
      <c r="E482" s="114"/>
      <c r="F482" s="115"/>
      <c r="G482" s="116"/>
      <c r="H482" s="113"/>
      <c r="I482" s="116"/>
      <c r="J482" s="113"/>
      <c r="K482" s="117"/>
    </row>
    <row r="483" spans="2:11" s="106" customFormat="1" x14ac:dyDescent="0.3">
      <c r="B483" s="111"/>
      <c r="C483" s="112"/>
      <c r="D483" s="113"/>
      <c r="E483" s="114"/>
      <c r="F483" s="115"/>
      <c r="G483" s="116"/>
      <c r="H483" s="113"/>
      <c r="I483" s="116"/>
      <c r="J483" s="113"/>
      <c r="K483" s="117"/>
    </row>
    <row r="484" spans="2:11" s="106" customFormat="1" x14ac:dyDescent="0.3">
      <c r="B484" s="111"/>
      <c r="C484" s="112"/>
      <c r="D484" s="113"/>
      <c r="E484" s="114"/>
      <c r="F484" s="115"/>
      <c r="G484" s="116"/>
      <c r="H484" s="113"/>
      <c r="I484" s="116"/>
      <c r="J484" s="113"/>
      <c r="K484" s="117"/>
    </row>
    <row r="485" spans="2:11" s="106" customFormat="1" x14ac:dyDescent="0.3">
      <c r="B485" s="111"/>
      <c r="C485" s="112"/>
      <c r="D485" s="113"/>
      <c r="E485" s="114"/>
      <c r="F485" s="115"/>
      <c r="G485" s="116"/>
      <c r="H485" s="113"/>
      <c r="I485" s="116"/>
      <c r="J485" s="113"/>
      <c r="K485" s="117"/>
    </row>
    <row r="486" spans="2:11" s="106" customFormat="1" x14ac:dyDescent="0.3">
      <c r="B486" s="111"/>
      <c r="C486" s="112"/>
      <c r="D486" s="113"/>
      <c r="E486" s="114"/>
      <c r="F486" s="115"/>
      <c r="G486" s="116"/>
      <c r="H486" s="113"/>
      <c r="I486" s="116"/>
      <c r="J486" s="113"/>
      <c r="K486" s="117"/>
    </row>
    <row r="487" spans="2:11" s="106" customFormat="1" ht="15.6" customHeight="1" x14ac:dyDescent="0.3">
      <c r="B487" s="111"/>
      <c r="C487" s="112"/>
      <c r="D487" s="113"/>
      <c r="E487" s="114"/>
      <c r="F487" s="115"/>
      <c r="G487" s="116"/>
      <c r="H487" s="113"/>
      <c r="I487" s="116"/>
      <c r="J487" s="113"/>
      <c r="K487" s="117"/>
    </row>
    <row r="488" spans="2:11" s="106" customFormat="1" ht="17.100000000000001" customHeight="1" x14ac:dyDescent="0.3">
      <c r="B488" s="111"/>
      <c r="C488" s="112"/>
      <c r="D488" s="113"/>
      <c r="E488" s="114"/>
      <c r="F488" s="115"/>
      <c r="G488" s="116"/>
      <c r="H488" s="113"/>
      <c r="I488" s="116"/>
      <c r="J488" s="113"/>
      <c r="K488" s="117"/>
    </row>
    <row r="489" spans="2:11" s="106" customFormat="1" x14ac:dyDescent="0.3">
      <c r="B489" s="111"/>
      <c r="C489" s="112"/>
      <c r="D489" s="113"/>
      <c r="E489" s="114"/>
      <c r="F489" s="115"/>
      <c r="G489" s="116"/>
      <c r="H489" s="113"/>
      <c r="I489" s="116"/>
      <c r="J489" s="113"/>
      <c r="K489" s="117"/>
    </row>
    <row r="490" spans="2:11" s="106" customFormat="1" x14ac:dyDescent="0.3">
      <c r="B490" s="111"/>
      <c r="C490" s="112"/>
      <c r="D490" s="113"/>
      <c r="E490" s="114"/>
      <c r="F490" s="115"/>
      <c r="G490" s="116"/>
      <c r="H490" s="113"/>
      <c r="I490" s="116"/>
      <c r="J490" s="113"/>
      <c r="K490" s="117"/>
    </row>
    <row r="491" spans="2:11" s="106" customFormat="1" x14ac:dyDescent="0.3">
      <c r="B491" s="111"/>
      <c r="C491" s="112"/>
      <c r="D491" s="113"/>
      <c r="E491" s="114"/>
      <c r="F491" s="115"/>
      <c r="G491" s="116"/>
      <c r="H491" s="113"/>
      <c r="I491" s="116"/>
      <c r="J491" s="113"/>
      <c r="K491" s="117"/>
    </row>
    <row r="492" spans="2:11" s="106" customFormat="1" x14ac:dyDescent="0.3">
      <c r="B492" s="111"/>
      <c r="C492" s="112"/>
      <c r="D492" s="113"/>
      <c r="E492" s="114"/>
      <c r="F492" s="115"/>
      <c r="G492" s="116"/>
      <c r="H492" s="113"/>
      <c r="I492" s="116"/>
      <c r="J492" s="113"/>
      <c r="K492" s="117"/>
    </row>
    <row r="493" spans="2:11" s="106" customFormat="1" x14ac:dyDescent="0.3">
      <c r="B493" s="111"/>
      <c r="C493" s="112"/>
      <c r="D493" s="113"/>
      <c r="E493" s="114"/>
      <c r="F493" s="115"/>
      <c r="G493" s="116"/>
      <c r="H493" s="113"/>
      <c r="I493" s="116"/>
      <c r="J493" s="113"/>
      <c r="K493" s="117"/>
    </row>
    <row r="494" spans="2:11" s="106" customFormat="1" x14ac:dyDescent="0.3">
      <c r="B494" s="111"/>
      <c r="C494" s="112"/>
      <c r="D494" s="113"/>
      <c r="E494" s="114"/>
      <c r="F494" s="115"/>
      <c r="G494" s="116"/>
      <c r="H494" s="113"/>
      <c r="I494" s="116"/>
      <c r="J494" s="113"/>
      <c r="K494" s="117"/>
    </row>
    <row r="495" spans="2:11" s="106" customFormat="1" x14ac:dyDescent="0.3">
      <c r="B495" s="111"/>
      <c r="C495" s="112"/>
      <c r="D495" s="113"/>
      <c r="E495" s="114"/>
      <c r="F495" s="115"/>
      <c r="G495" s="116"/>
      <c r="H495" s="113"/>
      <c r="I495" s="116"/>
      <c r="J495" s="113"/>
      <c r="K495" s="117"/>
    </row>
    <row r="496" spans="2:11" s="106" customFormat="1" x14ac:dyDescent="0.3">
      <c r="B496" s="111"/>
      <c r="C496" s="112"/>
      <c r="D496" s="113"/>
      <c r="E496" s="114"/>
      <c r="F496" s="115"/>
      <c r="G496" s="116"/>
      <c r="H496" s="113"/>
      <c r="I496" s="116"/>
      <c r="J496" s="113"/>
      <c r="K496" s="117"/>
    </row>
    <row r="497" spans="2:11" s="106" customFormat="1" x14ac:dyDescent="0.3">
      <c r="B497" s="111"/>
      <c r="C497" s="112"/>
      <c r="D497" s="113"/>
      <c r="E497" s="114"/>
      <c r="F497" s="115"/>
      <c r="G497" s="116"/>
      <c r="H497" s="113"/>
      <c r="I497" s="116"/>
      <c r="J497" s="113"/>
      <c r="K497" s="117"/>
    </row>
    <row r="498" spans="2:11" s="106" customFormat="1" x14ac:dyDescent="0.3">
      <c r="B498" s="111"/>
      <c r="C498" s="112"/>
      <c r="D498" s="113"/>
      <c r="E498" s="114"/>
      <c r="F498" s="115"/>
      <c r="G498" s="116"/>
      <c r="H498" s="113"/>
      <c r="I498" s="116"/>
      <c r="J498" s="113"/>
      <c r="K498" s="117"/>
    </row>
    <row r="499" spans="2:11" s="106" customFormat="1" x14ac:dyDescent="0.3">
      <c r="B499" s="111"/>
      <c r="C499" s="112"/>
      <c r="D499" s="113"/>
      <c r="E499" s="114"/>
      <c r="F499" s="115"/>
      <c r="G499" s="116"/>
      <c r="H499" s="113"/>
      <c r="I499" s="116"/>
      <c r="J499" s="113"/>
      <c r="K499" s="117"/>
    </row>
    <row r="500" spans="2:11" s="106" customFormat="1" x14ac:dyDescent="0.3">
      <c r="B500" s="111"/>
      <c r="C500" s="112"/>
      <c r="D500" s="113"/>
      <c r="E500" s="114"/>
      <c r="F500" s="115"/>
      <c r="G500" s="116"/>
      <c r="H500" s="113"/>
      <c r="I500" s="116"/>
      <c r="J500" s="113"/>
      <c r="K500" s="117"/>
    </row>
    <row r="501" spans="2:11" s="106" customFormat="1" x14ac:dyDescent="0.3">
      <c r="B501" s="111"/>
      <c r="C501" s="112"/>
      <c r="D501" s="113"/>
      <c r="E501" s="114"/>
      <c r="F501" s="115"/>
      <c r="G501" s="116"/>
      <c r="H501" s="113"/>
      <c r="I501" s="116"/>
      <c r="J501" s="113"/>
      <c r="K501" s="117"/>
    </row>
    <row r="502" spans="2:11" s="106" customFormat="1" x14ac:dyDescent="0.3">
      <c r="B502" s="111"/>
      <c r="C502" s="112"/>
      <c r="D502" s="113"/>
      <c r="E502" s="114"/>
      <c r="F502" s="115"/>
      <c r="G502" s="116"/>
      <c r="H502" s="113"/>
      <c r="I502" s="116"/>
      <c r="J502" s="113"/>
      <c r="K502" s="117"/>
    </row>
    <row r="503" spans="2:11" s="106" customFormat="1" x14ac:dyDescent="0.3">
      <c r="B503" s="111"/>
      <c r="C503" s="112"/>
      <c r="D503" s="113"/>
      <c r="E503" s="114"/>
      <c r="F503" s="115"/>
      <c r="G503" s="116"/>
      <c r="H503" s="113"/>
      <c r="I503" s="116"/>
      <c r="J503" s="113"/>
      <c r="K503" s="117"/>
    </row>
    <row r="504" spans="2:11" s="106" customFormat="1" x14ac:dyDescent="0.3">
      <c r="B504" s="111"/>
      <c r="C504" s="112"/>
      <c r="D504" s="113"/>
      <c r="E504" s="114"/>
      <c r="F504" s="115"/>
      <c r="G504" s="116"/>
      <c r="H504" s="113"/>
      <c r="I504" s="116"/>
      <c r="J504" s="113"/>
      <c r="K504" s="117"/>
    </row>
    <row r="505" spans="2:11" s="106" customFormat="1" x14ac:dyDescent="0.3">
      <c r="B505" s="111"/>
      <c r="C505" s="112"/>
      <c r="D505" s="113"/>
      <c r="E505" s="114"/>
      <c r="F505" s="115"/>
      <c r="G505" s="116"/>
      <c r="H505" s="113"/>
      <c r="I505" s="116"/>
      <c r="J505" s="113"/>
      <c r="K505" s="117"/>
    </row>
    <row r="506" spans="2:11" s="106" customFormat="1" x14ac:dyDescent="0.3">
      <c r="B506" s="111"/>
      <c r="C506" s="112"/>
      <c r="D506" s="113"/>
      <c r="E506" s="114"/>
      <c r="F506" s="115"/>
      <c r="G506" s="116"/>
      <c r="H506" s="113"/>
      <c r="I506" s="116"/>
      <c r="J506" s="113"/>
      <c r="K506" s="117"/>
    </row>
    <row r="507" spans="2:11" s="106" customFormat="1" x14ac:dyDescent="0.3">
      <c r="B507" s="111"/>
      <c r="C507" s="112"/>
      <c r="D507" s="113"/>
      <c r="E507" s="114"/>
      <c r="F507" s="115"/>
      <c r="G507" s="116"/>
      <c r="H507" s="113"/>
      <c r="I507" s="116"/>
      <c r="J507" s="113"/>
      <c r="K507" s="117"/>
    </row>
    <row r="508" spans="2:11" s="106" customFormat="1" x14ac:dyDescent="0.3">
      <c r="B508" s="111"/>
      <c r="C508" s="112"/>
      <c r="D508" s="113"/>
      <c r="E508" s="114"/>
      <c r="F508" s="115"/>
      <c r="G508" s="116"/>
      <c r="H508" s="113"/>
      <c r="I508" s="116"/>
      <c r="J508" s="113"/>
      <c r="K508" s="117"/>
    </row>
    <row r="509" spans="2:11" s="106" customFormat="1" x14ac:dyDescent="0.3">
      <c r="B509" s="111"/>
      <c r="C509" s="112"/>
      <c r="D509" s="113"/>
      <c r="E509" s="114"/>
      <c r="F509" s="115"/>
      <c r="G509" s="116"/>
      <c r="H509" s="113"/>
      <c r="I509" s="116"/>
      <c r="J509" s="113"/>
      <c r="K509" s="117"/>
    </row>
    <row r="510" spans="2:11" s="106" customFormat="1" x14ac:dyDescent="0.3">
      <c r="B510" s="111"/>
      <c r="C510" s="112"/>
      <c r="D510" s="113"/>
      <c r="E510" s="114"/>
      <c r="F510" s="115"/>
      <c r="G510" s="116"/>
      <c r="H510" s="113"/>
      <c r="I510" s="116"/>
      <c r="J510" s="113"/>
      <c r="K510" s="117"/>
    </row>
    <row r="511" spans="2:11" s="106" customFormat="1" x14ac:dyDescent="0.3">
      <c r="B511" s="111"/>
      <c r="C511" s="112"/>
      <c r="D511" s="113"/>
      <c r="E511" s="114"/>
      <c r="F511" s="115"/>
      <c r="G511" s="116"/>
      <c r="H511" s="113"/>
      <c r="I511" s="116"/>
      <c r="J511" s="113"/>
      <c r="K511" s="117"/>
    </row>
    <row r="512" spans="2:11" s="106" customFormat="1" x14ac:dyDescent="0.3">
      <c r="B512" s="111"/>
      <c r="C512" s="112"/>
      <c r="D512" s="113"/>
      <c r="E512" s="114"/>
      <c r="F512" s="115"/>
      <c r="G512" s="116"/>
      <c r="H512" s="113"/>
      <c r="I512" s="116"/>
      <c r="J512" s="113"/>
      <c r="K512" s="117"/>
    </row>
    <row r="513" spans="2:11" s="106" customFormat="1" x14ac:dyDescent="0.3">
      <c r="B513" s="111"/>
      <c r="C513" s="112"/>
      <c r="D513" s="113"/>
      <c r="E513" s="114"/>
      <c r="F513" s="115"/>
      <c r="G513" s="116"/>
      <c r="H513" s="113"/>
      <c r="I513" s="116"/>
      <c r="J513" s="113"/>
      <c r="K513" s="117"/>
    </row>
    <row r="514" spans="2:11" s="106" customFormat="1" ht="15.6" customHeight="1" x14ac:dyDescent="0.3">
      <c r="B514" s="111"/>
      <c r="C514" s="112"/>
      <c r="D514" s="113"/>
      <c r="E514" s="114"/>
      <c r="F514" s="115"/>
      <c r="G514" s="116"/>
      <c r="H514" s="113"/>
      <c r="I514" s="116"/>
      <c r="J514" s="113"/>
      <c r="K514" s="117"/>
    </row>
    <row r="515" spans="2:11" s="106" customFormat="1" ht="17.100000000000001" customHeight="1" x14ac:dyDescent="0.3">
      <c r="B515" s="111"/>
      <c r="C515" s="112"/>
      <c r="D515" s="113"/>
      <c r="E515" s="114"/>
      <c r="F515" s="115"/>
      <c r="G515" s="116"/>
      <c r="H515" s="113"/>
      <c r="I515" s="116"/>
      <c r="J515" s="113"/>
      <c r="K515" s="117"/>
    </row>
    <row r="516" spans="2:11" s="106" customFormat="1" x14ac:dyDescent="0.3">
      <c r="B516" s="111"/>
      <c r="C516" s="112"/>
      <c r="D516" s="113"/>
      <c r="E516" s="114"/>
      <c r="F516" s="115"/>
      <c r="G516" s="116"/>
      <c r="H516" s="113"/>
      <c r="I516" s="116"/>
      <c r="J516" s="113"/>
      <c r="K516" s="117"/>
    </row>
    <row r="517" spans="2:11" s="106" customFormat="1" x14ac:dyDescent="0.3">
      <c r="B517" s="111"/>
      <c r="C517" s="112"/>
      <c r="D517" s="113"/>
      <c r="E517" s="114"/>
      <c r="F517" s="115"/>
      <c r="G517" s="116"/>
      <c r="H517" s="113"/>
      <c r="I517" s="116"/>
      <c r="J517" s="113"/>
      <c r="K517" s="117"/>
    </row>
    <row r="518" spans="2:11" s="106" customFormat="1" x14ac:dyDescent="0.3">
      <c r="B518" s="111"/>
      <c r="C518" s="112"/>
      <c r="D518" s="113"/>
      <c r="E518" s="114"/>
      <c r="F518" s="115"/>
      <c r="G518" s="116"/>
      <c r="H518" s="113"/>
      <c r="I518" s="116"/>
      <c r="J518" s="113"/>
      <c r="K518" s="117"/>
    </row>
    <row r="519" spans="2:11" s="106" customFormat="1" x14ac:dyDescent="0.3">
      <c r="B519" s="111"/>
      <c r="C519" s="112"/>
      <c r="D519" s="113"/>
      <c r="E519" s="114"/>
      <c r="F519" s="115"/>
      <c r="G519" s="116"/>
      <c r="H519" s="113"/>
      <c r="I519" s="116"/>
      <c r="J519" s="113"/>
      <c r="K519" s="117"/>
    </row>
    <row r="520" spans="2:11" s="106" customFormat="1" x14ac:dyDescent="0.3">
      <c r="B520" s="111"/>
      <c r="C520" s="112"/>
      <c r="D520" s="113"/>
      <c r="E520" s="114"/>
      <c r="F520" s="115"/>
      <c r="G520" s="116"/>
      <c r="H520" s="113"/>
      <c r="I520" s="116"/>
      <c r="J520" s="113"/>
      <c r="K520" s="117"/>
    </row>
    <row r="521" spans="2:11" s="106" customFormat="1" x14ac:dyDescent="0.3">
      <c r="B521" s="111"/>
      <c r="C521" s="112"/>
      <c r="D521" s="113"/>
      <c r="E521" s="114"/>
      <c r="F521" s="115"/>
      <c r="G521" s="116"/>
      <c r="H521" s="113"/>
      <c r="I521" s="116"/>
      <c r="J521" s="113"/>
      <c r="K521" s="117"/>
    </row>
    <row r="522" spans="2:11" s="106" customFormat="1" x14ac:dyDescent="0.3">
      <c r="B522" s="111"/>
      <c r="C522" s="112"/>
      <c r="D522" s="113"/>
      <c r="E522" s="114"/>
      <c r="F522" s="115"/>
      <c r="G522" s="116"/>
      <c r="H522" s="113"/>
      <c r="I522" s="116"/>
      <c r="J522" s="113"/>
      <c r="K522" s="117"/>
    </row>
    <row r="523" spans="2:11" s="106" customFormat="1" x14ac:dyDescent="0.3">
      <c r="B523" s="111"/>
      <c r="C523" s="112"/>
      <c r="D523" s="113"/>
      <c r="E523" s="114"/>
      <c r="F523" s="115"/>
      <c r="G523" s="116"/>
      <c r="H523" s="113"/>
      <c r="I523" s="116"/>
      <c r="J523" s="113"/>
      <c r="K523" s="117"/>
    </row>
    <row r="524" spans="2:11" s="106" customFormat="1" x14ac:dyDescent="0.3">
      <c r="B524" s="111"/>
      <c r="C524" s="112"/>
      <c r="D524" s="113"/>
      <c r="E524" s="114"/>
      <c r="F524" s="115"/>
      <c r="G524" s="116"/>
      <c r="H524" s="113"/>
      <c r="I524" s="116"/>
      <c r="J524" s="113"/>
      <c r="K524" s="117"/>
    </row>
    <row r="525" spans="2:11" s="106" customFormat="1" x14ac:dyDescent="0.3">
      <c r="B525" s="111"/>
      <c r="C525" s="112"/>
      <c r="D525" s="113"/>
      <c r="E525" s="114"/>
      <c r="F525" s="115"/>
      <c r="G525" s="116"/>
      <c r="H525" s="113"/>
      <c r="I525" s="116"/>
      <c r="J525" s="113"/>
      <c r="K525" s="117"/>
    </row>
    <row r="526" spans="2:11" s="106" customFormat="1" x14ac:dyDescent="0.3">
      <c r="B526" s="111"/>
      <c r="C526" s="112"/>
      <c r="D526" s="113"/>
      <c r="E526" s="114"/>
      <c r="F526" s="115"/>
      <c r="G526" s="116"/>
      <c r="H526" s="113"/>
      <c r="I526" s="116"/>
      <c r="J526" s="113"/>
      <c r="K526" s="117"/>
    </row>
    <row r="527" spans="2:11" s="106" customFormat="1" ht="15.6" customHeight="1" x14ac:dyDescent="0.3">
      <c r="B527" s="111"/>
      <c r="C527" s="112"/>
      <c r="D527" s="113"/>
      <c r="E527" s="114"/>
      <c r="F527" s="115"/>
      <c r="G527" s="116"/>
      <c r="H527" s="113"/>
      <c r="I527" s="116"/>
      <c r="J527" s="113"/>
      <c r="K527" s="117"/>
    </row>
    <row r="528" spans="2:11" s="106" customFormat="1" ht="17.100000000000001" customHeight="1" x14ac:dyDescent="0.3">
      <c r="B528" s="111"/>
      <c r="C528" s="112"/>
      <c r="D528" s="113"/>
      <c r="E528" s="114"/>
      <c r="F528" s="115"/>
      <c r="G528" s="116"/>
      <c r="H528" s="113"/>
      <c r="I528" s="116"/>
      <c r="J528" s="113"/>
      <c r="K528" s="117"/>
    </row>
    <row r="529" spans="2:11" s="106" customFormat="1" x14ac:dyDescent="0.3">
      <c r="B529" s="111"/>
      <c r="C529" s="112"/>
      <c r="D529" s="113"/>
      <c r="E529" s="114"/>
      <c r="F529" s="115"/>
      <c r="G529" s="116"/>
      <c r="H529" s="113"/>
      <c r="I529" s="116"/>
      <c r="J529" s="113"/>
      <c r="K529" s="117"/>
    </row>
    <row r="530" spans="2:11" s="106" customFormat="1" x14ac:dyDescent="0.3">
      <c r="B530" s="111"/>
      <c r="C530" s="112"/>
      <c r="D530" s="113"/>
      <c r="E530" s="114"/>
      <c r="F530" s="115"/>
      <c r="G530" s="116"/>
      <c r="H530" s="113"/>
      <c r="I530" s="116"/>
      <c r="J530" s="113"/>
      <c r="K530" s="117"/>
    </row>
    <row r="531" spans="2:11" s="106" customFormat="1" x14ac:dyDescent="0.3">
      <c r="B531" s="111"/>
      <c r="C531" s="112"/>
      <c r="D531" s="113"/>
      <c r="E531" s="114"/>
      <c r="F531" s="115"/>
      <c r="G531" s="116"/>
      <c r="H531" s="113"/>
      <c r="I531" s="116"/>
      <c r="J531" s="113"/>
      <c r="K531" s="117"/>
    </row>
    <row r="532" spans="2:11" s="106" customFormat="1" x14ac:dyDescent="0.3">
      <c r="B532" s="111"/>
      <c r="C532" s="112"/>
      <c r="D532" s="113"/>
      <c r="E532" s="114"/>
      <c r="F532" s="115"/>
      <c r="G532" s="116"/>
      <c r="H532" s="113"/>
      <c r="I532" s="116"/>
      <c r="J532" s="113"/>
      <c r="K532" s="117"/>
    </row>
    <row r="533" spans="2:11" s="106" customFormat="1" x14ac:dyDescent="0.3">
      <c r="B533" s="111"/>
      <c r="C533" s="112"/>
      <c r="D533" s="113"/>
      <c r="E533" s="114"/>
      <c r="F533" s="115"/>
      <c r="G533" s="116"/>
      <c r="H533" s="113"/>
      <c r="I533" s="116"/>
      <c r="J533" s="113"/>
      <c r="K533" s="117"/>
    </row>
    <row r="534" spans="2:11" s="106" customFormat="1" x14ac:dyDescent="0.3">
      <c r="B534" s="111"/>
      <c r="C534" s="112"/>
      <c r="D534" s="113"/>
      <c r="E534" s="114"/>
      <c r="F534" s="115"/>
      <c r="G534" s="116"/>
      <c r="H534" s="113"/>
      <c r="I534" s="116"/>
      <c r="J534" s="113"/>
      <c r="K534" s="117"/>
    </row>
    <row r="535" spans="2:11" s="106" customFormat="1" x14ac:dyDescent="0.3">
      <c r="B535" s="111"/>
      <c r="C535" s="112"/>
      <c r="D535" s="113"/>
      <c r="E535" s="114"/>
      <c r="F535" s="115"/>
      <c r="G535" s="116"/>
      <c r="H535" s="113"/>
      <c r="I535" s="116"/>
      <c r="J535" s="113"/>
      <c r="K535" s="117"/>
    </row>
    <row r="536" spans="2:11" s="106" customFormat="1" x14ac:dyDescent="0.3">
      <c r="B536" s="111"/>
      <c r="C536" s="112"/>
      <c r="D536" s="113"/>
      <c r="E536" s="114"/>
      <c r="F536" s="115"/>
      <c r="G536" s="116"/>
      <c r="H536" s="113"/>
      <c r="I536" s="116"/>
      <c r="J536" s="113"/>
      <c r="K536" s="117"/>
    </row>
    <row r="537" spans="2:11" s="106" customFormat="1" x14ac:dyDescent="0.3">
      <c r="B537" s="111"/>
      <c r="C537" s="112"/>
      <c r="D537" s="113"/>
      <c r="E537" s="114"/>
      <c r="F537" s="115"/>
      <c r="G537" s="116"/>
      <c r="H537" s="113"/>
      <c r="I537" s="116"/>
      <c r="J537" s="113"/>
      <c r="K537" s="117"/>
    </row>
    <row r="538" spans="2:11" s="106" customFormat="1" x14ac:dyDescent="0.3">
      <c r="B538" s="111"/>
      <c r="C538" s="112"/>
      <c r="D538" s="113"/>
      <c r="E538" s="114"/>
      <c r="F538" s="115"/>
      <c r="G538" s="116"/>
      <c r="H538" s="113"/>
      <c r="I538" s="116"/>
      <c r="J538" s="113"/>
      <c r="K538" s="117"/>
    </row>
    <row r="539" spans="2:11" s="106" customFormat="1" x14ac:dyDescent="0.3">
      <c r="B539" s="111"/>
      <c r="C539" s="112"/>
      <c r="D539" s="113"/>
      <c r="E539" s="114"/>
      <c r="F539" s="115"/>
      <c r="G539" s="116"/>
      <c r="H539" s="113"/>
      <c r="I539" s="116"/>
      <c r="J539" s="113"/>
      <c r="K539" s="117"/>
    </row>
    <row r="540" spans="2:11" s="106" customFormat="1" x14ac:dyDescent="0.3">
      <c r="B540" s="111"/>
      <c r="C540" s="112"/>
      <c r="D540" s="113"/>
      <c r="E540" s="114"/>
      <c r="F540" s="115"/>
      <c r="G540" s="116"/>
      <c r="H540" s="113"/>
      <c r="I540" s="116"/>
      <c r="J540" s="113"/>
      <c r="K540" s="117"/>
    </row>
    <row r="541" spans="2:11" s="106" customFormat="1" x14ac:dyDescent="0.3">
      <c r="B541" s="111"/>
      <c r="C541" s="112"/>
      <c r="D541" s="113"/>
      <c r="E541" s="114"/>
      <c r="F541" s="115"/>
      <c r="G541" s="116"/>
      <c r="H541" s="113"/>
      <c r="I541" s="116"/>
      <c r="J541" s="113"/>
      <c r="K541" s="117"/>
    </row>
    <row r="542" spans="2:11" s="106" customFormat="1" x14ac:dyDescent="0.3">
      <c r="B542" s="111"/>
      <c r="C542" s="112"/>
      <c r="D542" s="113"/>
      <c r="E542" s="114"/>
      <c r="F542" s="115"/>
      <c r="G542" s="116"/>
      <c r="H542" s="113"/>
      <c r="I542" s="116"/>
      <c r="J542" s="113"/>
      <c r="K542" s="117"/>
    </row>
    <row r="543" spans="2:11" s="106" customFormat="1" x14ac:dyDescent="0.3">
      <c r="B543" s="111"/>
      <c r="C543" s="112"/>
      <c r="D543" s="113"/>
      <c r="E543" s="114"/>
      <c r="F543" s="115"/>
      <c r="G543" s="116"/>
      <c r="H543" s="113"/>
      <c r="I543" s="116"/>
      <c r="J543" s="113"/>
      <c r="K543" s="117"/>
    </row>
    <row r="544" spans="2:11" s="106" customFormat="1" x14ac:dyDescent="0.3">
      <c r="B544" s="111"/>
      <c r="C544" s="112"/>
      <c r="D544" s="113"/>
      <c r="E544" s="114"/>
      <c r="F544" s="115"/>
      <c r="G544" s="116"/>
      <c r="H544" s="113"/>
      <c r="I544" s="116"/>
      <c r="J544" s="113"/>
      <c r="K544" s="117"/>
    </row>
    <row r="545" spans="2:11" s="106" customFormat="1" x14ac:dyDescent="0.3">
      <c r="B545" s="111"/>
      <c r="C545" s="112"/>
      <c r="D545" s="113"/>
      <c r="E545" s="114"/>
      <c r="F545" s="115"/>
      <c r="G545" s="116"/>
      <c r="H545" s="113"/>
      <c r="I545" s="116"/>
      <c r="J545" s="113"/>
      <c r="K545" s="117"/>
    </row>
    <row r="546" spans="2:11" s="106" customFormat="1" x14ac:dyDescent="0.3">
      <c r="B546" s="111"/>
      <c r="C546" s="112"/>
      <c r="D546" s="113"/>
      <c r="E546" s="114"/>
      <c r="F546" s="115"/>
      <c r="G546" s="116"/>
      <c r="H546" s="113"/>
      <c r="I546" s="116"/>
      <c r="J546" s="113"/>
      <c r="K546" s="117"/>
    </row>
    <row r="547" spans="2:11" s="106" customFormat="1" x14ac:dyDescent="0.3">
      <c r="B547" s="111"/>
      <c r="C547" s="112"/>
      <c r="D547" s="113"/>
      <c r="E547" s="114"/>
      <c r="F547" s="115"/>
      <c r="G547" s="116"/>
      <c r="H547" s="113"/>
      <c r="I547" s="116"/>
      <c r="J547" s="113"/>
      <c r="K547" s="117"/>
    </row>
    <row r="548" spans="2:11" s="106" customFormat="1" x14ac:dyDescent="0.3">
      <c r="B548" s="111"/>
      <c r="C548" s="112"/>
      <c r="D548" s="113"/>
      <c r="E548" s="114"/>
      <c r="F548" s="115"/>
      <c r="G548" s="116"/>
      <c r="H548" s="113"/>
      <c r="I548" s="116"/>
      <c r="J548" s="113"/>
      <c r="K548" s="117"/>
    </row>
    <row r="549" spans="2:11" s="106" customFormat="1" x14ac:dyDescent="0.3">
      <c r="B549" s="111"/>
      <c r="C549" s="112"/>
      <c r="D549" s="113"/>
      <c r="E549" s="114"/>
      <c r="F549" s="115"/>
      <c r="G549" s="116"/>
      <c r="H549" s="113"/>
      <c r="I549" s="116"/>
      <c r="J549" s="113"/>
      <c r="K549" s="117"/>
    </row>
    <row r="550" spans="2:11" s="106" customFormat="1" x14ac:dyDescent="0.3">
      <c r="B550" s="111"/>
      <c r="C550" s="112"/>
      <c r="D550" s="113"/>
      <c r="E550" s="114"/>
      <c r="F550" s="115"/>
      <c r="G550" s="116"/>
      <c r="H550" s="113"/>
      <c r="I550" s="116"/>
      <c r="J550" s="113"/>
      <c r="K550" s="117"/>
    </row>
    <row r="551" spans="2:11" s="106" customFormat="1" x14ac:dyDescent="0.3">
      <c r="B551" s="111"/>
      <c r="C551" s="112"/>
      <c r="D551" s="113"/>
      <c r="E551" s="114"/>
      <c r="F551" s="115"/>
      <c r="G551" s="116"/>
      <c r="H551" s="113"/>
      <c r="I551" s="116"/>
      <c r="J551" s="113"/>
      <c r="K551" s="117"/>
    </row>
    <row r="552" spans="2:11" s="106" customFormat="1" x14ac:dyDescent="0.3">
      <c r="B552" s="111"/>
      <c r="C552" s="112"/>
      <c r="D552" s="113"/>
      <c r="E552" s="114"/>
      <c r="F552" s="115"/>
      <c r="G552" s="116"/>
      <c r="H552" s="113"/>
      <c r="I552" s="116"/>
      <c r="J552" s="113"/>
      <c r="K552" s="117"/>
    </row>
    <row r="553" spans="2:11" s="106" customFormat="1" x14ac:dyDescent="0.3">
      <c r="B553" s="111"/>
      <c r="C553" s="112"/>
      <c r="D553" s="113"/>
      <c r="E553" s="114"/>
      <c r="F553" s="115"/>
      <c r="G553" s="116"/>
      <c r="H553" s="113"/>
      <c r="I553" s="116"/>
      <c r="J553" s="113"/>
      <c r="K553" s="117"/>
    </row>
    <row r="554" spans="2:11" s="106" customFormat="1" x14ac:dyDescent="0.3">
      <c r="B554" s="111"/>
      <c r="C554" s="112"/>
      <c r="D554" s="113"/>
      <c r="E554" s="114"/>
      <c r="F554" s="115"/>
      <c r="G554" s="116"/>
      <c r="H554" s="113"/>
      <c r="I554" s="116"/>
      <c r="J554" s="113"/>
      <c r="K554" s="117"/>
    </row>
    <row r="555" spans="2:11" s="106" customFormat="1" ht="20.100000000000001" customHeight="1" x14ac:dyDescent="0.3">
      <c r="B555" s="111"/>
      <c r="C555" s="112"/>
      <c r="D555" s="113"/>
      <c r="E555" s="114"/>
      <c r="F555" s="115"/>
      <c r="G555" s="116"/>
      <c r="H555" s="113"/>
      <c r="I555" s="116"/>
      <c r="J555" s="113"/>
      <c r="K555" s="117"/>
    </row>
    <row r="556" spans="2:11" s="106" customFormat="1" x14ac:dyDescent="0.3">
      <c r="B556" s="111"/>
      <c r="C556" s="112"/>
      <c r="D556" s="113"/>
      <c r="E556" s="114"/>
      <c r="F556" s="115"/>
      <c r="G556" s="116"/>
      <c r="H556" s="113"/>
      <c r="I556" s="116"/>
      <c r="J556" s="113"/>
      <c r="K556" s="117"/>
    </row>
    <row r="557" spans="2:11" s="106" customFormat="1" x14ac:dyDescent="0.3">
      <c r="B557" s="111"/>
      <c r="C557" s="112"/>
      <c r="D557" s="113"/>
      <c r="E557" s="114"/>
      <c r="F557" s="115"/>
      <c r="G557" s="116"/>
      <c r="H557" s="113"/>
      <c r="I557" s="116"/>
      <c r="J557" s="113"/>
      <c r="K557" s="117"/>
    </row>
    <row r="558" spans="2:11" s="106" customFormat="1" x14ac:dyDescent="0.3">
      <c r="B558" s="111"/>
      <c r="C558" s="112"/>
      <c r="D558" s="113"/>
      <c r="E558" s="114"/>
      <c r="F558" s="115"/>
      <c r="G558" s="116"/>
      <c r="H558" s="113"/>
      <c r="I558" s="116"/>
      <c r="J558" s="113"/>
      <c r="K558" s="117"/>
    </row>
    <row r="559" spans="2:11" s="106" customFormat="1" x14ac:dyDescent="0.3">
      <c r="B559" s="111"/>
      <c r="C559" s="112"/>
      <c r="D559" s="113"/>
      <c r="E559" s="114"/>
      <c r="F559" s="115"/>
      <c r="G559" s="116"/>
      <c r="H559" s="113"/>
      <c r="I559" s="116"/>
      <c r="J559" s="113"/>
      <c r="K559" s="117"/>
    </row>
    <row r="560" spans="2:11" s="106" customFormat="1" x14ac:dyDescent="0.3">
      <c r="B560" s="111"/>
      <c r="C560" s="112"/>
      <c r="D560" s="113"/>
      <c r="E560" s="114"/>
      <c r="F560" s="115"/>
      <c r="G560" s="116"/>
      <c r="H560" s="113"/>
      <c r="I560" s="116"/>
      <c r="J560" s="113"/>
      <c r="K560" s="117"/>
    </row>
    <row r="561" spans="2:11" s="106" customFormat="1" x14ac:dyDescent="0.3">
      <c r="B561" s="111"/>
      <c r="C561" s="112"/>
      <c r="D561" s="113"/>
      <c r="E561" s="114"/>
      <c r="F561" s="115"/>
      <c r="G561" s="116"/>
      <c r="H561" s="113"/>
      <c r="I561" s="116"/>
      <c r="J561" s="113"/>
      <c r="K561" s="117"/>
    </row>
    <row r="562" spans="2:11" s="106" customFormat="1" x14ac:dyDescent="0.3">
      <c r="B562" s="111"/>
      <c r="C562" s="112"/>
      <c r="D562" s="113"/>
      <c r="E562" s="114"/>
      <c r="F562" s="115"/>
      <c r="G562" s="116"/>
      <c r="H562" s="113"/>
      <c r="I562" s="116"/>
      <c r="J562" s="113"/>
      <c r="K562" s="117"/>
    </row>
    <row r="563" spans="2:11" s="106" customFormat="1" x14ac:dyDescent="0.3">
      <c r="B563" s="111"/>
      <c r="C563" s="112"/>
      <c r="D563" s="113"/>
      <c r="E563" s="114"/>
      <c r="F563" s="115"/>
      <c r="G563" s="116"/>
      <c r="H563" s="113"/>
      <c r="I563" s="116"/>
      <c r="J563" s="113"/>
      <c r="K563" s="117"/>
    </row>
    <row r="564" spans="2:11" s="106" customFormat="1" x14ac:dyDescent="0.3">
      <c r="B564" s="111"/>
      <c r="C564" s="112"/>
      <c r="D564" s="113"/>
      <c r="E564" s="114"/>
      <c r="F564" s="115"/>
      <c r="G564" s="116"/>
      <c r="H564" s="113"/>
      <c r="I564" s="116"/>
      <c r="J564" s="113"/>
      <c r="K564" s="117"/>
    </row>
    <row r="565" spans="2:11" s="106" customFormat="1" x14ac:dyDescent="0.3">
      <c r="B565" s="111"/>
      <c r="C565" s="112"/>
      <c r="D565" s="113"/>
      <c r="E565" s="114"/>
      <c r="F565" s="115"/>
      <c r="G565" s="116"/>
      <c r="H565" s="113"/>
      <c r="I565" s="116"/>
      <c r="J565" s="113"/>
      <c r="K565" s="117"/>
    </row>
    <row r="566" spans="2:11" s="106" customFormat="1" x14ac:dyDescent="0.3">
      <c r="B566" s="111"/>
      <c r="C566" s="112"/>
      <c r="D566" s="113"/>
      <c r="E566" s="114"/>
      <c r="F566" s="115"/>
      <c r="G566" s="116"/>
      <c r="H566" s="113"/>
      <c r="I566" s="116"/>
      <c r="J566" s="113"/>
      <c r="K566" s="117"/>
    </row>
    <row r="567" spans="2:11" s="106" customFormat="1" ht="20.100000000000001" customHeight="1" x14ac:dyDescent="0.3">
      <c r="B567" s="111"/>
      <c r="C567" s="112"/>
      <c r="D567" s="113"/>
      <c r="E567" s="114"/>
      <c r="F567" s="115"/>
      <c r="G567" s="116"/>
      <c r="H567" s="113"/>
      <c r="I567" s="116"/>
      <c r="J567" s="113"/>
      <c r="K567" s="117"/>
    </row>
    <row r="568" spans="2:11" s="106" customFormat="1" x14ac:dyDescent="0.3">
      <c r="B568" s="111"/>
      <c r="C568" s="112"/>
      <c r="D568" s="113"/>
      <c r="E568" s="114"/>
      <c r="F568" s="115"/>
      <c r="G568" s="116"/>
      <c r="H568" s="113"/>
      <c r="I568" s="116"/>
      <c r="J568" s="113"/>
      <c r="K568" s="117"/>
    </row>
    <row r="569" spans="2:11" s="106" customFormat="1" x14ac:dyDescent="0.3">
      <c r="B569" s="111"/>
      <c r="C569" s="112"/>
      <c r="D569" s="113"/>
      <c r="E569" s="114"/>
      <c r="F569" s="115"/>
      <c r="G569" s="116"/>
      <c r="H569" s="113"/>
      <c r="I569" s="116"/>
      <c r="J569" s="113"/>
      <c r="K569" s="117"/>
    </row>
    <row r="570" spans="2:11" s="106" customFormat="1" x14ac:dyDescent="0.3">
      <c r="B570" s="111"/>
      <c r="C570" s="112"/>
      <c r="D570" s="113"/>
      <c r="E570" s="114"/>
      <c r="F570" s="115"/>
      <c r="G570" s="116"/>
      <c r="H570" s="113"/>
      <c r="I570" s="116"/>
      <c r="J570" s="113"/>
      <c r="K570" s="117"/>
    </row>
    <row r="571" spans="2:11" s="106" customFormat="1" x14ac:dyDescent="0.3">
      <c r="B571" s="111"/>
      <c r="C571" s="112"/>
      <c r="D571" s="113"/>
      <c r="E571" s="114"/>
      <c r="F571" s="115"/>
      <c r="G571" s="116"/>
      <c r="H571" s="113"/>
      <c r="I571" s="116"/>
      <c r="J571" s="113"/>
      <c r="K571" s="117"/>
    </row>
    <row r="572" spans="2:11" s="106" customFormat="1" x14ac:dyDescent="0.3">
      <c r="B572" s="111"/>
      <c r="C572" s="112"/>
      <c r="D572" s="113"/>
      <c r="E572" s="114"/>
      <c r="F572" s="115"/>
      <c r="G572" s="116"/>
      <c r="H572" s="113"/>
      <c r="I572" s="116"/>
      <c r="J572" s="113"/>
      <c r="K572" s="117"/>
    </row>
    <row r="573" spans="2:11" s="106" customFormat="1" x14ac:dyDescent="0.3">
      <c r="B573" s="111"/>
      <c r="C573" s="112"/>
      <c r="D573" s="113"/>
      <c r="E573" s="114"/>
      <c r="F573" s="115"/>
      <c r="G573" s="116"/>
      <c r="H573" s="113"/>
      <c r="I573" s="116"/>
      <c r="J573" s="113"/>
      <c r="K573" s="117"/>
    </row>
    <row r="574" spans="2:11" s="106" customFormat="1" x14ac:dyDescent="0.3">
      <c r="B574" s="111"/>
      <c r="C574" s="112"/>
      <c r="D574" s="113"/>
      <c r="E574" s="114"/>
      <c r="F574" s="115"/>
      <c r="G574" s="116"/>
      <c r="H574" s="113"/>
      <c r="I574" s="116"/>
      <c r="J574" s="113"/>
      <c r="K574" s="117"/>
    </row>
    <row r="575" spans="2:11" s="106" customFormat="1" x14ac:dyDescent="0.3">
      <c r="B575" s="111"/>
      <c r="C575" s="112"/>
      <c r="D575" s="113"/>
      <c r="E575" s="114"/>
      <c r="F575" s="115"/>
      <c r="G575" s="116"/>
      <c r="H575" s="113"/>
      <c r="I575" s="116"/>
      <c r="J575" s="113"/>
      <c r="K575" s="117"/>
    </row>
    <row r="576" spans="2:11" s="106" customFormat="1" x14ac:dyDescent="0.3">
      <c r="B576" s="111"/>
      <c r="C576" s="112"/>
      <c r="D576" s="113"/>
      <c r="E576" s="114"/>
      <c r="F576" s="115"/>
      <c r="G576" s="116"/>
      <c r="H576" s="113"/>
      <c r="I576" s="116"/>
      <c r="J576" s="113"/>
      <c r="K576" s="117"/>
    </row>
    <row r="577" spans="2:11" s="106" customFormat="1" x14ac:dyDescent="0.3">
      <c r="B577" s="111"/>
      <c r="C577" s="112"/>
      <c r="D577" s="113"/>
      <c r="E577" s="114"/>
      <c r="F577" s="115"/>
      <c r="G577" s="116"/>
      <c r="H577" s="113"/>
      <c r="I577" s="116"/>
      <c r="J577" s="113"/>
      <c r="K577" s="117"/>
    </row>
    <row r="578" spans="2:11" s="106" customFormat="1" x14ac:dyDescent="0.3">
      <c r="B578" s="111"/>
      <c r="C578" s="112"/>
      <c r="D578" s="113"/>
      <c r="E578" s="114"/>
      <c r="F578" s="115"/>
      <c r="G578" s="116"/>
      <c r="H578" s="113"/>
      <c r="I578" s="116"/>
      <c r="J578" s="113"/>
      <c r="K578" s="117"/>
    </row>
    <row r="579" spans="2:11" s="106" customFormat="1" x14ac:dyDescent="0.3">
      <c r="B579" s="111"/>
      <c r="C579" s="112"/>
      <c r="D579" s="113"/>
      <c r="E579" s="114"/>
      <c r="F579" s="115"/>
      <c r="G579" s="116"/>
      <c r="H579" s="113"/>
      <c r="I579" s="116"/>
      <c r="J579" s="113"/>
      <c r="K579" s="117"/>
    </row>
    <row r="580" spans="2:11" s="106" customFormat="1" x14ac:dyDescent="0.3">
      <c r="B580" s="111"/>
      <c r="C580" s="112"/>
      <c r="D580" s="113"/>
      <c r="E580" s="114"/>
      <c r="F580" s="115"/>
      <c r="G580" s="116"/>
      <c r="H580" s="113"/>
      <c r="I580" s="116"/>
      <c r="J580" s="113"/>
      <c r="K580" s="117"/>
    </row>
    <row r="581" spans="2:11" s="106" customFormat="1" x14ac:dyDescent="0.3">
      <c r="B581" s="111"/>
      <c r="C581" s="112"/>
      <c r="D581" s="113"/>
      <c r="E581" s="114"/>
      <c r="F581" s="115"/>
      <c r="G581" s="116"/>
      <c r="H581" s="113"/>
      <c r="I581" s="116"/>
      <c r="J581" s="113"/>
      <c r="K581" s="117"/>
    </row>
    <row r="582" spans="2:11" s="106" customFormat="1" x14ac:dyDescent="0.3">
      <c r="B582" s="111"/>
      <c r="C582" s="112"/>
      <c r="D582" s="113"/>
      <c r="E582" s="114"/>
      <c r="F582" s="115"/>
      <c r="G582" s="116"/>
      <c r="H582" s="113"/>
      <c r="I582" s="116"/>
      <c r="J582" s="113"/>
      <c r="K582" s="117"/>
    </row>
    <row r="583" spans="2:11" s="106" customFormat="1" x14ac:dyDescent="0.3">
      <c r="B583" s="111"/>
      <c r="C583" s="112"/>
      <c r="D583" s="113"/>
      <c r="E583" s="114"/>
      <c r="F583" s="115"/>
      <c r="G583" s="116"/>
      <c r="H583" s="113"/>
      <c r="I583" s="116"/>
      <c r="J583" s="113"/>
      <c r="K583" s="117"/>
    </row>
    <row r="584" spans="2:11" s="106" customFormat="1" x14ac:dyDescent="0.3">
      <c r="B584" s="111"/>
      <c r="C584" s="112"/>
      <c r="D584" s="113"/>
      <c r="E584" s="114"/>
      <c r="F584" s="115"/>
      <c r="G584" s="116"/>
      <c r="H584" s="113"/>
      <c r="I584" s="116"/>
      <c r="J584" s="113"/>
      <c r="K584" s="117"/>
    </row>
    <row r="585" spans="2:11" s="106" customFormat="1" x14ac:dyDescent="0.3">
      <c r="B585" s="111"/>
      <c r="C585" s="112"/>
      <c r="D585" s="113"/>
      <c r="E585" s="114"/>
      <c r="F585" s="115"/>
      <c r="G585" s="116"/>
      <c r="H585" s="113"/>
      <c r="I585" s="116"/>
      <c r="J585" s="113"/>
      <c r="K585" s="117"/>
    </row>
    <row r="586" spans="2:11" s="106" customFormat="1" x14ac:dyDescent="0.3">
      <c r="B586" s="111"/>
      <c r="C586" s="112"/>
      <c r="D586" s="113"/>
      <c r="E586" s="114"/>
      <c r="F586" s="115"/>
      <c r="G586" s="116"/>
      <c r="H586" s="113"/>
      <c r="I586" s="116"/>
      <c r="J586" s="113"/>
      <c r="K586" s="117"/>
    </row>
    <row r="587" spans="2:11" s="106" customFormat="1" x14ac:dyDescent="0.3">
      <c r="B587" s="111"/>
      <c r="C587" s="112"/>
      <c r="D587" s="113"/>
      <c r="E587" s="114"/>
      <c r="F587" s="115"/>
      <c r="G587" s="116"/>
      <c r="H587" s="113"/>
      <c r="I587" s="116"/>
      <c r="J587" s="113"/>
      <c r="K587" s="117"/>
    </row>
    <row r="588" spans="2:11" s="106" customFormat="1" x14ac:dyDescent="0.3">
      <c r="B588" s="111"/>
      <c r="C588" s="112"/>
      <c r="D588" s="113"/>
      <c r="E588" s="114"/>
      <c r="F588" s="115"/>
      <c r="G588" s="116"/>
      <c r="H588" s="113"/>
      <c r="I588" s="116"/>
      <c r="J588" s="113"/>
      <c r="K588" s="117"/>
    </row>
    <row r="589" spans="2:11" s="106" customFormat="1" x14ac:dyDescent="0.3">
      <c r="B589" s="111"/>
      <c r="C589" s="112"/>
      <c r="D589" s="113"/>
      <c r="E589" s="114"/>
      <c r="F589" s="115"/>
      <c r="G589" s="116"/>
      <c r="H589" s="113"/>
      <c r="I589" s="116"/>
      <c r="J589" s="113"/>
      <c r="K589" s="117"/>
    </row>
    <row r="590" spans="2:11" s="106" customFormat="1" x14ac:dyDescent="0.3">
      <c r="B590" s="111"/>
      <c r="C590" s="112"/>
      <c r="D590" s="113"/>
      <c r="E590" s="114"/>
      <c r="F590" s="115"/>
      <c r="G590" s="116"/>
      <c r="H590" s="113"/>
      <c r="I590" s="116"/>
      <c r="J590" s="113"/>
      <c r="K590" s="117"/>
    </row>
    <row r="591" spans="2:11" s="106" customFormat="1" x14ac:dyDescent="0.3">
      <c r="B591" s="111"/>
      <c r="C591" s="112"/>
      <c r="D591" s="113"/>
      <c r="E591" s="114"/>
      <c r="F591" s="115"/>
      <c r="G591" s="116"/>
      <c r="H591" s="113"/>
      <c r="I591" s="116"/>
      <c r="J591" s="113"/>
      <c r="K591" s="117"/>
    </row>
    <row r="592" spans="2:11" s="106" customFormat="1" x14ac:dyDescent="0.3">
      <c r="B592" s="111"/>
      <c r="C592" s="112"/>
      <c r="D592" s="113"/>
      <c r="E592" s="114"/>
      <c r="F592" s="115"/>
      <c r="G592" s="116"/>
      <c r="H592" s="113"/>
      <c r="I592" s="116"/>
      <c r="J592" s="113"/>
      <c r="K592" s="117"/>
    </row>
    <row r="593" spans="2:11" s="106" customFormat="1" x14ac:dyDescent="0.3">
      <c r="B593" s="111"/>
      <c r="C593" s="112"/>
      <c r="D593" s="113"/>
      <c r="E593" s="114"/>
      <c r="F593" s="115"/>
      <c r="G593" s="116"/>
      <c r="H593" s="113"/>
      <c r="I593" s="116"/>
      <c r="J593" s="113"/>
      <c r="K593" s="117"/>
    </row>
    <row r="594" spans="2:11" s="106" customFormat="1" x14ac:dyDescent="0.3">
      <c r="B594" s="111"/>
      <c r="C594" s="112"/>
      <c r="D594" s="113"/>
      <c r="E594" s="114"/>
      <c r="F594" s="115"/>
      <c r="G594" s="116"/>
      <c r="H594" s="113"/>
      <c r="I594" s="116"/>
      <c r="J594" s="113"/>
      <c r="K594" s="117"/>
    </row>
    <row r="595" spans="2:11" s="106" customFormat="1" x14ac:dyDescent="0.3">
      <c r="B595" s="111"/>
      <c r="C595" s="112"/>
      <c r="D595" s="113"/>
      <c r="E595" s="114"/>
      <c r="F595" s="115"/>
      <c r="G595" s="116"/>
      <c r="H595" s="113"/>
      <c r="I595" s="116"/>
      <c r="J595" s="113"/>
      <c r="K595" s="117"/>
    </row>
    <row r="596" spans="2:11" s="106" customFormat="1" x14ac:dyDescent="0.3">
      <c r="B596" s="111"/>
      <c r="C596" s="112"/>
      <c r="D596" s="113"/>
      <c r="E596" s="114"/>
      <c r="F596" s="115"/>
      <c r="G596" s="116"/>
      <c r="H596" s="113"/>
      <c r="I596" s="116"/>
      <c r="J596" s="113"/>
      <c r="K596" s="117"/>
    </row>
    <row r="597" spans="2:11" s="106" customFormat="1" x14ac:dyDescent="0.3">
      <c r="B597" s="111"/>
      <c r="C597" s="112"/>
      <c r="D597" s="113"/>
      <c r="E597" s="114"/>
      <c r="F597" s="115"/>
      <c r="G597" s="116"/>
      <c r="H597" s="113"/>
      <c r="I597" s="116"/>
      <c r="J597" s="113"/>
      <c r="K597" s="117"/>
    </row>
    <row r="598" spans="2:11" s="106" customFormat="1" x14ac:dyDescent="0.3">
      <c r="B598" s="111"/>
      <c r="C598" s="112"/>
      <c r="D598" s="113"/>
      <c r="E598" s="114"/>
      <c r="F598" s="115"/>
      <c r="G598" s="116"/>
      <c r="H598" s="113"/>
      <c r="I598" s="116"/>
      <c r="J598" s="113"/>
      <c r="K598" s="117"/>
    </row>
    <row r="599" spans="2:11" s="106" customFormat="1" ht="16.350000000000001" customHeight="1" x14ac:dyDescent="0.3">
      <c r="B599" s="111"/>
      <c r="C599" s="112"/>
      <c r="D599" s="113"/>
      <c r="E599" s="114"/>
      <c r="F599" s="115"/>
      <c r="G599" s="116"/>
      <c r="H599" s="113"/>
      <c r="I599" s="116"/>
      <c r="J599" s="113"/>
      <c r="K599" s="117"/>
    </row>
    <row r="600" spans="2:11" s="106" customFormat="1" x14ac:dyDescent="0.3">
      <c r="B600" s="111"/>
      <c r="C600" s="112"/>
      <c r="D600" s="113"/>
      <c r="E600" s="114"/>
      <c r="F600" s="115"/>
      <c r="G600" s="116"/>
      <c r="H600" s="113"/>
      <c r="I600" s="116"/>
      <c r="J600" s="113"/>
      <c r="K600" s="117"/>
    </row>
    <row r="601" spans="2:11" s="106" customFormat="1" x14ac:dyDescent="0.3">
      <c r="B601" s="111"/>
      <c r="C601" s="112"/>
      <c r="D601" s="113"/>
      <c r="E601" s="114"/>
      <c r="F601" s="115"/>
      <c r="G601" s="116"/>
      <c r="H601" s="113"/>
      <c r="I601" s="116"/>
      <c r="J601" s="113"/>
      <c r="K601" s="117"/>
    </row>
    <row r="602" spans="2:11" s="106" customFormat="1" x14ac:dyDescent="0.3">
      <c r="B602" s="111"/>
      <c r="C602" s="112"/>
      <c r="D602" s="113"/>
      <c r="E602" s="114"/>
      <c r="F602" s="115"/>
      <c r="G602" s="116"/>
      <c r="H602" s="113"/>
      <c r="I602" s="116"/>
      <c r="J602" s="113"/>
      <c r="K602" s="117"/>
    </row>
    <row r="603" spans="2:11" s="106" customFormat="1" x14ac:dyDescent="0.3">
      <c r="B603" s="111"/>
      <c r="C603" s="112"/>
      <c r="D603" s="113"/>
      <c r="E603" s="114"/>
      <c r="F603" s="115"/>
      <c r="G603" s="116"/>
      <c r="H603" s="113"/>
      <c r="I603" s="116"/>
      <c r="J603" s="113"/>
      <c r="K603" s="117"/>
    </row>
    <row r="604" spans="2:11" s="106" customFormat="1" x14ac:dyDescent="0.3">
      <c r="B604" s="111"/>
      <c r="C604" s="112"/>
      <c r="D604" s="113"/>
      <c r="E604" s="114"/>
      <c r="F604" s="115"/>
      <c r="G604" s="116"/>
      <c r="H604" s="113"/>
      <c r="I604" s="116"/>
      <c r="J604" s="113"/>
      <c r="K604" s="117"/>
    </row>
    <row r="605" spans="2:11" s="106" customFormat="1" x14ac:dyDescent="0.3">
      <c r="B605" s="111"/>
      <c r="C605" s="112"/>
      <c r="D605" s="113"/>
      <c r="E605" s="114"/>
      <c r="F605" s="115"/>
      <c r="G605" s="116"/>
      <c r="H605" s="113"/>
      <c r="I605" s="116"/>
      <c r="J605" s="113"/>
      <c r="K605" s="117"/>
    </row>
    <row r="606" spans="2:11" s="106" customFormat="1" x14ac:dyDescent="0.3">
      <c r="B606" s="111"/>
      <c r="C606" s="112"/>
      <c r="D606" s="113"/>
      <c r="E606" s="114"/>
      <c r="F606" s="115"/>
      <c r="G606" s="116"/>
      <c r="H606" s="113"/>
      <c r="I606" s="116"/>
      <c r="J606" s="113"/>
      <c r="K606" s="117"/>
    </row>
    <row r="607" spans="2:11" s="106" customFormat="1" x14ac:dyDescent="0.3">
      <c r="B607" s="111"/>
      <c r="C607" s="112"/>
      <c r="D607" s="113"/>
      <c r="E607" s="114"/>
      <c r="F607" s="115"/>
      <c r="G607" s="116"/>
      <c r="H607" s="113"/>
      <c r="I607" s="116"/>
      <c r="J607" s="113"/>
      <c r="K607" s="117"/>
    </row>
    <row r="608" spans="2:11" s="106" customFormat="1" x14ac:dyDescent="0.3">
      <c r="B608" s="111"/>
      <c r="C608" s="112"/>
      <c r="D608" s="113"/>
      <c r="E608" s="114"/>
      <c r="F608" s="115"/>
      <c r="G608" s="116"/>
      <c r="H608" s="113"/>
      <c r="I608" s="116"/>
      <c r="J608" s="113"/>
      <c r="K608" s="117"/>
    </row>
    <row r="609" spans="2:11" s="106" customFormat="1" ht="16.350000000000001" customHeight="1" x14ac:dyDescent="0.3">
      <c r="B609" s="111"/>
      <c r="C609" s="112"/>
      <c r="D609" s="113"/>
      <c r="E609" s="114"/>
      <c r="F609" s="115"/>
      <c r="G609" s="116"/>
      <c r="H609" s="113"/>
      <c r="I609" s="116"/>
      <c r="J609" s="113"/>
      <c r="K609" s="117"/>
    </row>
    <row r="610" spans="2:11" s="106" customFormat="1" x14ac:dyDescent="0.3">
      <c r="B610" s="111"/>
      <c r="C610" s="112"/>
      <c r="D610" s="113"/>
      <c r="E610" s="114"/>
      <c r="F610" s="115"/>
      <c r="G610" s="116"/>
      <c r="H610" s="113"/>
      <c r="I610" s="116"/>
      <c r="J610" s="113"/>
      <c r="K610" s="117"/>
    </row>
    <row r="611" spans="2:11" s="106" customFormat="1" x14ac:dyDescent="0.3">
      <c r="B611" s="111"/>
      <c r="C611" s="112"/>
      <c r="D611" s="113"/>
      <c r="E611" s="114"/>
      <c r="F611" s="115"/>
      <c r="G611" s="116"/>
      <c r="H611" s="113"/>
      <c r="I611" s="116"/>
      <c r="J611" s="113"/>
      <c r="K611" s="117"/>
    </row>
    <row r="612" spans="2:11" s="106" customFormat="1" x14ac:dyDescent="0.3">
      <c r="B612" s="111"/>
      <c r="C612" s="112"/>
      <c r="D612" s="113"/>
      <c r="E612" s="114"/>
      <c r="F612" s="115"/>
      <c r="G612" s="116"/>
      <c r="H612" s="113"/>
      <c r="I612" s="116"/>
      <c r="J612" s="113"/>
      <c r="K612" s="117"/>
    </row>
    <row r="613" spans="2:11" s="106" customFormat="1" x14ac:dyDescent="0.3">
      <c r="B613" s="111"/>
      <c r="C613" s="112"/>
      <c r="D613" s="113"/>
      <c r="E613" s="114"/>
      <c r="F613" s="115"/>
      <c r="G613" s="116"/>
      <c r="H613" s="113"/>
      <c r="I613" s="116"/>
      <c r="J613" s="113"/>
      <c r="K613" s="117"/>
    </row>
    <row r="614" spans="2:11" s="106" customFormat="1" x14ac:dyDescent="0.3">
      <c r="B614" s="111"/>
      <c r="C614" s="112"/>
      <c r="D614" s="113"/>
      <c r="E614" s="114"/>
      <c r="F614" s="115"/>
      <c r="G614" s="116"/>
      <c r="H614" s="113"/>
      <c r="I614" s="116"/>
      <c r="J614" s="113"/>
      <c r="K614" s="117"/>
    </row>
    <row r="615" spans="2:11" s="106" customFormat="1" x14ac:dyDescent="0.3">
      <c r="B615" s="111"/>
      <c r="C615" s="112"/>
      <c r="D615" s="113"/>
      <c r="E615" s="114"/>
      <c r="F615" s="115"/>
      <c r="G615" s="116"/>
      <c r="H615" s="113"/>
      <c r="I615" s="116"/>
      <c r="J615" s="113"/>
      <c r="K615" s="117"/>
    </row>
    <row r="616" spans="2:11" s="106" customFormat="1" x14ac:dyDescent="0.3">
      <c r="B616" s="111"/>
      <c r="C616" s="112"/>
      <c r="D616" s="113"/>
      <c r="E616" s="114"/>
      <c r="F616" s="115"/>
      <c r="G616" s="116"/>
      <c r="H616" s="113"/>
      <c r="I616" s="116"/>
      <c r="J616" s="113"/>
      <c r="K616" s="117"/>
    </row>
    <row r="617" spans="2:11" s="106" customFormat="1" x14ac:dyDescent="0.3">
      <c r="B617" s="111"/>
      <c r="C617" s="112"/>
      <c r="D617" s="113"/>
      <c r="E617" s="114"/>
      <c r="F617" s="115"/>
      <c r="G617" s="116"/>
      <c r="H617" s="113"/>
      <c r="I617" s="116"/>
      <c r="J617" s="113"/>
      <c r="K617" s="117"/>
    </row>
    <row r="618" spans="2:11" s="106" customFormat="1" x14ac:dyDescent="0.3">
      <c r="B618" s="111"/>
      <c r="C618" s="112"/>
      <c r="D618" s="113"/>
      <c r="E618" s="114"/>
      <c r="F618" s="115"/>
      <c r="G618" s="116"/>
      <c r="H618" s="113"/>
      <c r="I618" s="116"/>
      <c r="J618" s="113"/>
      <c r="K618" s="117"/>
    </row>
    <row r="619" spans="2:11" s="106" customFormat="1" x14ac:dyDescent="0.3">
      <c r="B619" s="111"/>
      <c r="C619" s="112"/>
      <c r="D619" s="113"/>
      <c r="E619" s="114"/>
      <c r="F619" s="115"/>
      <c r="G619" s="116"/>
      <c r="H619" s="113"/>
      <c r="I619" s="116"/>
      <c r="J619" s="113"/>
      <c r="K619" s="117"/>
    </row>
    <row r="620" spans="2:11" s="106" customFormat="1" x14ac:dyDescent="0.3">
      <c r="B620" s="111"/>
      <c r="C620" s="112"/>
      <c r="D620" s="113"/>
      <c r="E620" s="114"/>
      <c r="F620" s="115"/>
      <c r="G620" s="116"/>
      <c r="H620" s="113"/>
      <c r="I620" s="116"/>
      <c r="J620" s="113"/>
      <c r="K620" s="117"/>
    </row>
    <row r="621" spans="2:11" s="106" customFormat="1" x14ac:dyDescent="0.3">
      <c r="B621" s="111"/>
      <c r="C621" s="112"/>
      <c r="D621" s="113"/>
      <c r="E621" s="114"/>
      <c r="F621" s="115"/>
      <c r="G621" s="116"/>
      <c r="H621" s="113"/>
      <c r="I621" s="116"/>
      <c r="J621" s="113"/>
      <c r="K621" s="117"/>
    </row>
    <row r="622" spans="2:11" s="106" customFormat="1" x14ac:dyDescent="0.3">
      <c r="B622" s="111"/>
      <c r="C622" s="112"/>
      <c r="D622" s="113"/>
      <c r="E622" s="114"/>
      <c r="F622" s="115"/>
      <c r="G622" s="116"/>
      <c r="H622" s="113"/>
      <c r="I622" s="116"/>
      <c r="J622" s="113"/>
      <c r="K622" s="117"/>
    </row>
    <row r="623" spans="2:11" s="106" customFormat="1" x14ac:dyDescent="0.3">
      <c r="B623" s="111"/>
      <c r="C623" s="112"/>
      <c r="D623" s="113"/>
      <c r="E623" s="114"/>
      <c r="F623" s="115"/>
      <c r="G623" s="116"/>
      <c r="H623" s="113"/>
      <c r="I623" s="116"/>
      <c r="J623" s="113"/>
      <c r="K623" s="117"/>
    </row>
    <row r="624" spans="2:11" s="106" customFormat="1" x14ac:dyDescent="0.3">
      <c r="B624" s="111"/>
      <c r="C624" s="112"/>
      <c r="D624" s="113"/>
      <c r="E624" s="114"/>
      <c r="F624" s="115"/>
      <c r="G624" s="116"/>
      <c r="H624" s="113"/>
      <c r="I624" s="116"/>
      <c r="J624" s="113"/>
      <c r="K624" s="117"/>
    </row>
    <row r="625" spans="2:11" s="106" customFormat="1" x14ac:dyDescent="0.3">
      <c r="B625" s="111"/>
      <c r="C625" s="112"/>
      <c r="D625" s="113"/>
      <c r="E625" s="114"/>
      <c r="F625" s="115"/>
      <c r="G625" s="116"/>
      <c r="H625" s="113"/>
      <c r="I625" s="116"/>
      <c r="J625" s="113"/>
      <c r="K625" s="117"/>
    </row>
    <row r="626" spans="2:11" s="106" customFormat="1" x14ac:dyDescent="0.3">
      <c r="B626" s="111"/>
      <c r="C626" s="112"/>
      <c r="D626" s="113"/>
      <c r="E626" s="114"/>
      <c r="F626" s="115"/>
      <c r="G626" s="116"/>
      <c r="H626" s="113"/>
      <c r="I626" s="116"/>
      <c r="J626" s="113"/>
      <c r="K626" s="117"/>
    </row>
    <row r="627" spans="2:11" s="106" customFormat="1" x14ac:dyDescent="0.3">
      <c r="B627" s="111"/>
      <c r="C627" s="112"/>
      <c r="D627" s="113"/>
      <c r="E627" s="114"/>
      <c r="F627" s="115"/>
      <c r="G627" s="116"/>
      <c r="H627" s="113"/>
      <c r="I627" s="116"/>
      <c r="J627" s="113"/>
      <c r="K627" s="117"/>
    </row>
    <row r="628" spans="2:11" s="106" customFormat="1" x14ac:dyDescent="0.3">
      <c r="B628" s="111"/>
      <c r="C628" s="112"/>
      <c r="D628" s="113"/>
      <c r="E628" s="114"/>
      <c r="F628" s="115"/>
      <c r="G628" s="116"/>
      <c r="H628" s="113"/>
      <c r="I628" s="116"/>
      <c r="J628" s="113"/>
      <c r="K628" s="117"/>
    </row>
    <row r="629" spans="2:11" s="106" customFormat="1" x14ac:dyDescent="0.3">
      <c r="B629" s="111"/>
      <c r="C629" s="112"/>
      <c r="D629" s="113"/>
      <c r="E629" s="114"/>
      <c r="F629" s="115"/>
      <c r="G629" s="116"/>
      <c r="H629" s="113"/>
      <c r="I629" s="116"/>
      <c r="J629" s="113"/>
      <c r="K629" s="117"/>
    </row>
    <row r="630" spans="2:11" s="106" customFormat="1" x14ac:dyDescent="0.3">
      <c r="B630" s="111"/>
      <c r="C630" s="112"/>
      <c r="D630" s="113"/>
      <c r="E630" s="114"/>
      <c r="F630" s="115"/>
      <c r="G630" s="116"/>
      <c r="H630" s="113"/>
      <c r="I630" s="116"/>
      <c r="J630" s="113"/>
      <c r="K630" s="117"/>
    </row>
    <row r="631" spans="2:11" s="106" customFormat="1" x14ac:dyDescent="0.3">
      <c r="B631" s="111"/>
      <c r="C631" s="112"/>
      <c r="D631" s="113"/>
      <c r="E631" s="114"/>
      <c r="F631" s="115"/>
      <c r="G631" s="116"/>
      <c r="H631" s="113"/>
      <c r="I631" s="116"/>
      <c r="J631" s="113"/>
      <c r="K631" s="117"/>
    </row>
    <row r="632" spans="2:11" s="106" customFormat="1" x14ac:dyDescent="0.3">
      <c r="B632" s="111"/>
      <c r="C632" s="112"/>
      <c r="D632" s="113"/>
      <c r="E632" s="114"/>
      <c r="F632" s="115"/>
      <c r="G632" s="116"/>
      <c r="H632" s="113"/>
      <c r="I632" s="116"/>
      <c r="J632" s="113"/>
      <c r="K632" s="117"/>
    </row>
    <row r="633" spans="2:11" s="106" customFormat="1" x14ac:dyDescent="0.3">
      <c r="B633" s="111"/>
      <c r="C633" s="112"/>
      <c r="D633" s="113"/>
      <c r="E633" s="114"/>
      <c r="F633" s="115"/>
      <c r="G633" s="116"/>
      <c r="H633" s="113"/>
      <c r="I633" s="116"/>
      <c r="J633" s="113"/>
      <c r="K633" s="117"/>
    </row>
    <row r="634" spans="2:11" s="106" customFormat="1" x14ac:dyDescent="0.3">
      <c r="B634" s="111"/>
      <c r="C634" s="112"/>
      <c r="D634" s="113"/>
      <c r="E634" s="114"/>
      <c r="F634" s="115"/>
      <c r="G634" s="116"/>
      <c r="H634" s="113"/>
      <c r="I634" s="116"/>
      <c r="J634" s="113"/>
      <c r="K634" s="117"/>
    </row>
    <row r="635" spans="2:11" s="106" customFormat="1" x14ac:dyDescent="0.3">
      <c r="B635" s="111"/>
      <c r="C635" s="112"/>
      <c r="D635" s="113"/>
      <c r="E635" s="114"/>
      <c r="F635" s="115"/>
      <c r="G635" s="116"/>
      <c r="H635" s="113"/>
      <c r="I635" s="116"/>
      <c r="J635" s="113"/>
      <c r="K635" s="117"/>
    </row>
    <row r="636" spans="2:11" s="106" customFormat="1" x14ac:dyDescent="0.3">
      <c r="B636" s="111"/>
      <c r="C636" s="112"/>
      <c r="D636" s="113"/>
      <c r="E636" s="114"/>
      <c r="F636" s="115"/>
      <c r="G636" s="116"/>
      <c r="H636" s="113"/>
      <c r="I636" s="116"/>
      <c r="J636" s="113"/>
      <c r="K636" s="117"/>
    </row>
    <row r="637" spans="2:11" s="106" customFormat="1" x14ac:dyDescent="0.3">
      <c r="B637" s="111"/>
      <c r="C637" s="112"/>
      <c r="D637" s="113"/>
      <c r="E637" s="114"/>
      <c r="F637" s="115"/>
      <c r="G637" s="116"/>
      <c r="H637" s="113"/>
      <c r="I637" s="116"/>
      <c r="J637" s="113"/>
      <c r="K637" s="117"/>
    </row>
    <row r="638" spans="2:11" s="106" customFormat="1" x14ac:dyDescent="0.3">
      <c r="B638" s="111"/>
      <c r="C638" s="112"/>
      <c r="D638" s="113"/>
      <c r="E638" s="114"/>
      <c r="F638" s="115"/>
      <c r="G638" s="116"/>
      <c r="H638" s="113"/>
      <c r="I638" s="116"/>
      <c r="J638" s="113"/>
      <c r="K638" s="117"/>
    </row>
    <row r="639" spans="2:11" s="106" customFormat="1" x14ac:dyDescent="0.3">
      <c r="B639" s="111"/>
      <c r="C639" s="112"/>
      <c r="D639" s="113"/>
      <c r="E639" s="114"/>
      <c r="F639" s="115"/>
      <c r="G639" s="116"/>
      <c r="H639" s="113"/>
      <c r="I639" s="116"/>
      <c r="J639" s="113"/>
      <c r="K639" s="117"/>
    </row>
    <row r="640" spans="2:11" s="106" customFormat="1" x14ac:dyDescent="0.3">
      <c r="B640" s="111"/>
      <c r="C640" s="112"/>
      <c r="D640" s="113"/>
      <c r="E640" s="114"/>
      <c r="F640" s="115"/>
      <c r="G640" s="116"/>
      <c r="H640" s="113"/>
      <c r="I640" s="116"/>
      <c r="J640" s="113"/>
      <c r="K640" s="117"/>
    </row>
    <row r="641" spans="2:11" s="106" customFormat="1" x14ac:dyDescent="0.3">
      <c r="B641" s="111"/>
      <c r="C641" s="112"/>
      <c r="D641" s="113"/>
      <c r="E641" s="114"/>
      <c r="F641" s="115"/>
      <c r="G641" s="116"/>
      <c r="H641" s="113"/>
      <c r="I641" s="116"/>
      <c r="J641" s="113"/>
      <c r="K641" s="117"/>
    </row>
    <row r="642" spans="2:11" s="106" customFormat="1" x14ac:dyDescent="0.3">
      <c r="B642" s="111"/>
      <c r="C642" s="112"/>
      <c r="D642" s="113"/>
      <c r="E642" s="114"/>
      <c r="F642" s="115"/>
      <c r="G642" s="116"/>
      <c r="H642" s="113"/>
      <c r="I642" s="116"/>
      <c r="J642" s="113"/>
      <c r="K642" s="117"/>
    </row>
    <row r="643" spans="2:11" s="106" customFormat="1" x14ac:dyDescent="0.3">
      <c r="B643" s="111"/>
      <c r="C643" s="112"/>
      <c r="D643" s="113"/>
      <c r="E643" s="114"/>
      <c r="F643" s="115"/>
      <c r="G643" s="116"/>
      <c r="H643" s="113"/>
      <c r="I643" s="116"/>
      <c r="J643" s="113"/>
      <c r="K643" s="117"/>
    </row>
    <row r="644" spans="2:11" s="106" customFormat="1" x14ac:dyDescent="0.3">
      <c r="B644" s="111"/>
      <c r="C644" s="112"/>
      <c r="D644" s="113"/>
      <c r="E644" s="114"/>
      <c r="F644" s="115"/>
      <c r="G644" s="116"/>
      <c r="H644" s="113"/>
      <c r="I644" s="116"/>
      <c r="J644" s="113"/>
      <c r="K644" s="117"/>
    </row>
    <row r="645" spans="2:11" s="106" customFormat="1" x14ac:dyDescent="0.3">
      <c r="B645" s="111"/>
      <c r="C645" s="112"/>
      <c r="D645" s="113"/>
      <c r="E645" s="114"/>
      <c r="F645" s="115"/>
      <c r="G645" s="116"/>
      <c r="H645" s="113"/>
      <c r="I645" s="116"/>
      <c r="J645" s="113"/>
      <c r="K645" s="117"/>
    </row>
    <row r="646" spans="2:11" s="106" customFormat="1" x14ac:dyDescent="0.3">
      <c r="B646" s="111"/>
      <c r="C646" s="112"/>
      <c r="D646" s="113"/>
      <c r="E646" s="114"/>
      <c r="F646" s="115"/>
      <c r="G646" s="116"/>
      <c r="H646" s="113"/>
      <c r="I646" s="116"/>
      <c r="J646" s="113"/>
      <c r="K646" s="117"/>
    </row>
    <row r="647" spans="2:11" s="106" customFormat="1" x14ac:dyDescent="0.3">
      <c r="B647" s="111"/>
      <c r="C647" s="112"/>
      <c r="D647" s="113"/>
      <c r="E647" s="114"/>
      <c r="F647" s="115"/>
      <c r="G647" s="116"/>
      <c r="H647" s="113"/>
      <c r="I647" s="116"/>
      <c r="J647" s="113"/>
      <c r="K647" s="117"/>
    </row>
    <row r="648" spans="2:11" s="106" customFormat="1" x14ac:dyDescent="0.3">
      <c r="B648" s="111"/>
      <c r="C648" s="112"/>
      <c r="D648" s="113"/>
      <c r="E648" s="114"/>
      <c r="F648" s="115"/>
      <c r="G648" s="116"/>
      <c r="H648" s="113"/>
      <c r="I648" s="116"/>
      <c r="J648" s="113"/>
      <c r="K648" s="117"/>
    </row>
    <row r="649" spans="2:11" s="106" customFormat="1" x14ac:dyDescent="0.3">
      <c r="B649" s="111"/>
      <c r="C649" s="112"/>
      <c r="D649" s="113"/>
      <c r="E649" s="114"/>
      <c r="F649" s="115"/>
      <c r="G649" s="116"/>
      <c r="H649" s="113"/>
      <c r="I649" s="116"/>
      <c r="J649" s="113"/>
      <c r="K649" s="117"/>
    </row>
    <row r="650" spans="2:11" s="106" customFormat="1" x14ac:dyDescent="0.3">
      <c r="B650" s="111"/>
      <c r="C650" s="112"/>
      <c r="D650" s="113"/>
      <c r="E650" s="114"/>
      <c r="F650" s="115"/>
      <c r="G650" s="116"/>
      <c r="H650" s="113"/>
      <c r="I650" s="116"/>
      <c r="J650" s="113"/>
      <c r="K650" s="117"/>
    </row>
    <row r="651" spans="2:11" s="106" customFormat="1" x14ac:dyDescent="0.3">
      <c r="B651" s="111"/>
      <c r="C651" s="112"/>
      <c r="D651" s="113"/>
      <c r="E651" s="114"/>
      <c r="F651" s="115"/>
      <c r="G651" s="116"/>
      <c r="H651" s="113"/>
      <c r="I651" s="116"/>
      <c r="J651" s="113"/>
      <c r="K651" s="117"/>
    </row>
    <row r="652" spans="2:11" s="106" customFormat="1" x14ac:dyDescent="0.3">
      <c r="B652" s="111"/>
      <c r="C652" s="112"/>
      <c r="D652" s="113"/>
      <c r="E652" s="114"/>
      <c r="F652" s="115"/>
      <c r="G652" s="116"/>
      <c r="H652" s="113"/>
      <c r="I652" s="116"/>
      <c r="J652" s="113"/>
      <c r="K652" s="117"/>
    </row>
    <row r="653" spans="2:11" s="106" customFormat="1" x14ac:dyDescent="0.3">
      <c r="B653" s="111"/>
      <c r="C653" s="112"/>
      <c r="D653" s="113"/>
      <c r="E653" s="114"/>
      <c r="F653" s="115"/>
      <c r="G653" s="116"/>
      <c r="H653" s="113"/>
      <c r="I653" s="116"/>
      <c r="J653" s="113"/>
      <c r="K653" s="117"/>
    </row>
    <row r="654" spans="2:11" s="106" customFormat="1" x14ac:dyDescent="0.3">
      <c r="B654" s="111"/>
      <c r="C654" s="112"/>
      <c r="D654" s="113"/>
      <c r="E654" s="114"/>
      <c r="F654" s="115"/>
      <c r="G654" s="116"/>
      <c r="H654" s="113"/>
      <c r="I654" s="116"/>
      <c r="J654" s="113"/>
      <c r="K654" s="117"/>
    </row>
    <row r="655" spans="2:11" s="106" customFormat="1" x14ac:dyDescent="0.3">
      <c r="B655" s="111"/>
      <c r="C655" s="112"/>
      <c r="D655" s="113"/>
      <c r="E655" s="114"/>
      <c r="F655" s="115"/>
      <c r="G655" s="116"/>
      <c r="H655" s="113"/>
      <c r="I655" s="116"/>
      <c r="J655" s="113"/>
      <c r="K655" s="117"/>
    </row>
    <row r="656" spans="2:11" s="106" customFormat="1" x14ac:dyDescent="0.3">
      <c r="B656" s="111"/>
      <c r="C656" s="112"/>
      <c r="D656" s="113"/>
      <c r="E656" s="114"/>
      <c r="F656" s="115"/>
      <c r="G656" s="116"/>
      <c r="H656" s="113"/>
      <c r="I656" s="116"/>
      <c r="J656" s="113"/>
      <c r="K656" s="117"/>
    </row>
    <row r="657" spans="2:11" s="106" customFormat="1" x14ac:dyDescent="0.3">
      <c r="B657" s="111"/>
      <c r="C657" s="112"/>
      <c r="D657" s="113"/>
      <c r="E657" s="114"/>
      <c r="F657" s="115"/>
      <c r="G657" s="116"/>
      <c r="H657" s="113"/>
      <c r="I657" s="116"/>
      <c r="J657" s="113"/>
      <c r="K657" s="117"/>
    </row>
    <row r="658" spans="2:11" s="106" customFormat="1" x14ac:dyDescent="0.3">
      <c r="B658" s="111"/>
      <c r="C658" s="112"/>
      <c r="D658" s="113"/>
      <c r="E658" s="114"/>
      <c r="F658" s="115"/>
      <c r="G658" s="116"/>
      <c r="H658" s="113"/>
      <c r="I658" s="116"/>
      <c r="J658" s="113"/>
      <c r="K658" s="117"/>
    </row>
    <row r="659" spans="2:11" s="106" customFormat="1" x14ac:dyDescent="0.3">
      <c r="B659" s="111"/>
      <c r="C659" s="112"/>
      <c r="D659" s="113"/>
      <c r="E659" s="114"/>
      <c r="F659" s="115"/>
      <c r="G659" s="116"/>
      <c r="H659" s="113"/>
      <c r="I659" s="116"/>
      <c r="J659" s="113"/>
      <c r="K659" s="117"/>
    </row>
    <row r="660" spans="2:11" s="106" customFormat="1" x14ac:dyDescent="0.3">
      <c r="B660" s="111"/>
      <c r="C660" s="112"/>
      <c r="D660" s="113"/>
      <c r="E660" s="114"/>
      <c r="F660" s="115"/>
      <c r="G660" s="116"/>
      <c r="H660" s="113"/>
      <c r="I660" s="116"/>
      <c r="J660" s="113"/>
      <c r="K660" s="117"/>
    </row>
    <row r="661" spans="2:11" s="106" customFormat="1" x14ac:dyDescent="0.3">
      <c r="B661" s="111"/>
      <c r="C661" s="112"/>
      <c r="D661" s="113"/>
      <c r="E661" s="114"/>
      <c r="F661" s="115"/>
      <c r="G661" s="116"/>
      <c r="H661" s="113"/>
      <c r="I661" s="116"/>
      <c r="J661" s="113"/>
      <c r="K661" s="117"/>
    </row>
    <row r="662" spans="2:11" s="106" customFormat="1" x14ac:dyDescent="0.3">
      <c r="B662" s="111"/>
      <c r="C662" s="112"/>
      <c r="D662" s="113"/>
      <c r="E662" s="114"/>
      <c r="F662" s="115"/>
      <c r="G662" s="116"/>
      <c r="H662" s="113"/>
      <c r="I662" s="116"/>
      <c r="J662" s="113"/>
      <c r="K662" s="117"/>
    </row>
    <row r="663" spans="2:11" s="106" customFormat="1" x14ac:dyDescent="0.3">
      <c r="B663" s="111"/>
      <c r="C663" s="112"/>
      <c r="D663" s="113"/>
      <c r="E663" s="114"/>
      <c r="F663" s="115"/>
      <c r="G663" s="116"/>
      <c r="H663" s="113"/>
      <c r="I663" s="116"/>
      <c r="J663" s="113"/>
      <c r="K663" s="117"/>
    </row>
    <row r="664" spans="2:11" s="106" customFormat="1" x14ac:dyDescent="0.3">
      <c r="B664" s="111"/>
      <c r="C664" s="112"/>
      <c r="D664" s="113"/>
      <c r="E664" s="114"/>
      <c r="F664" s="115"/>
      <c r="G664" s="116"/>
      <c r="H664" s="113"/>
      <c r="I664" s="116"/>
      <c r="J664" s="113"/>
      <c r="K664" s="117"/>
    </row>
    <row r="665" spans="2:11" s="106" customFormat="1" x14ac:dyDescent="0.3">
      <c r="B665" s="111"/>
      <c r="C665" s="112"/>
      <c r="D665" s="113"/>
      <c r="E665" s="114"/>
      <c r="F665" s="115"/>
      <c r="G665" s="116"/>
      <c r="H665" s="113"/>
      <c r="I665" s="116"/>
      <c r="J665" s="113"/>
      <c r="K665" s="117"/>
    </row>
    <row r="666" spans="2:11" s="106" customFormat="1" x14ac:dyDescent="0.3">
      <c r="B666" s="111"/>
      <c r="C666" s="112"/>
      <c r="D666" s="113"/>
      <c r="E666" s="114"/>
      <c r="F666" s="115"/>
      <c r="G666" s="116"/>
      <c r="H666" s="113"/>
      <c r="I666" s="116"/>
      <c r="J666" s="113"/>
      <c r="K666" s="117"/>
    </row>
    <row r="667" spans="2:11" s="106" customFormat="1" x14ac:dyDescent="0.3">
      <c r="B667" s="111"/>
      <c r="C667" s="112"/>
      <c r="D667" s="113"/>
      <c r="E667" s="114"/>
      <c r="F667" s="115"/>
      <c r="G667" s="116"/>
      <c r="H667" s="113"/>
      <c r="I667" s="116"/>
      <c r="J667" s="113"/>
      <c r="K667" s="117"/>
    </row>
    <row r="668" spans="2:11" s="106" customFormat="1" x14ac:dyDescent="0.3">
      <c r="B668" s="111"/>
      <c r="C668" s="112"/>
      <c r="D668" s="113"/>
      <c r="E668" s="114"/>
      <c r="F668" s="115"/>
      <c r="G668" s="116"/>
      <c r="H668" s="113"/>
      <c r="I668" s="116"/>
      <c r="J668" s="113"/>
      <c r="K668" s="117"/>
    </row>
    <row r="669" spans="2:11" s="106" customFormat="1" x14ac:dyDescent="0.3">
      <c r="B669" s="111"/>
      <c r="C669" s="112"/>
      <c r="D669" s="113"/>
      <c r="E669" s="114"/>
      <c r="F669" s="115"/>
      <c r="G669" s="116"/>
      <c r="H669" s="113"/>
      <c r="I669" s="116"/>
      <c r="J669" s="113"/>
      <c r="K669" s="117"/>
    </row>
    <row r="670" spans="2:11" s="106" customFormat="1" x14ac:dyDescent="0.3">
      <c r="B670" s="111"/>
      <c r="C670" s="112"/>
      <c r="D670" s="113"/>
      <c r="E670" s="114"/>
      <c r="F670" s="115"/>
      <c r="G670" s="116"/>
      <c r="H670" s="113"/>
      <c r="I670" s="116"/>
      <c r="J670" s="113"/>
      <c r="K670" s="117"/>
    </row>
    <row r="671" spans="2:11" s="106" customFormat="1" x14ac:dyDescent="0.3">
      <c r="B671" s="111"/>
      <c r="C671" s="112"/>
      <c r="D671" s="113"/>
      <c r="E671" s="114"/>
      <c r="F671" s="115"/>
      <c r="G671" s="116"/>
      <c r="H671" s="113"/>
      <c r="I671" s="116"/>
      <c r="J671" s="113"/>
      <c r="K671" s="117"/>
    </row>
    <row r="672" spans="2:11" s="106" customFormat="1" x14ac:dyDescent="0.3">
      <c r="B672" s="111"/>
      <c r="C672" s="112"/>
      <c r="D672" s="113"/>
      <c r="E672" s="114"/>
      <c r="F672" s="115"/>
      <c r="G672" s="116"/>
      <c r="H672" s="113"/>
      <c r="I672" s="116"/>
      <c r="J672" s="113"/>
      <c r="K672" s="117"/>
    </row>
    <row r="673" spans="2:11" s="106" customFormat="1" x14ac:dyDescent="0.3">
      <c r="B673" s="111"/>
      <c r="C673" s="112"/>
      <c r="D673" s="113"/>
      <c r="E673" s="114"/>
      <c r="F673" s="115"/>
      <c r="G673" s="116"/>
      <c r="H673" s="113"/>
      <c r="I673" s="116"/>
      <c r="J673" s="113"/>
      <c r="K673" s="117"/>
    </row>
    <row r="674" spans="2:11" s="106" customFormat="1" x14ac:dyDescent="0.3">
      <c r="B674" s="111"/>
      <c r="C674" s="112"/>
      <c r="D674" s="113"/>
      <c r="E674" s="114"/>
      <c r="F674" s="115"/>
      <c r="G674" s="116"/>
      <c r="H674" s="113"/>
      <c r="I674" s="116"/>
      <c r="J674" s="113"/>
      <c r="K674" s="117"/>
    </row>
    <row r="675" spans="2:11" s="106" customFormat="1" x14ac:dyDescent="0.3">
      <c r="B675" s="111"/>
      <c r="C675" s="112"/>
      <c r="D675" s="113"/>
      <c r="E675" s="114"/>
      <c r="F675" s="115"/>
      <c r="G675" s="116"/>
      <c r="H675" s="113"/>
      <c r="I675" s="116"/>
      <c r="J675" s="113"/>
      <c r="K675" s="117"/>
    </row>
    <row r="676" spans="2:11" s="106" customFormat="1" x14ac:dyDescent="0.3">
      <c r="B676" s="111"/>
      <c r="C676" s="112"/>
      <c r="D676" s="113"/>
      <c r="E676" s="114"/>
      <c r="F676" s="115"/>
      <c r="G676" s="116"/>
      <c r="H676" s="113"/>
      <c r="I676" s="116"/>
      <c r="J676" s="113"/>
      <c r="K676" s="117"/>
    </row>
    <row r="677" spans="2:11" s="106" customFormat="1" x14ac:dyDescent="0.3">
      <c r="B677" s="111"/>
      <c r="C677" s="112"/>
      <c r="D677" s="113"/>
      <c r="E677" s="114"/>
      <c r="F677" s="115"/>
      <c r="G677" s="116"/>
      <c r="H677" s="113"/>
      <c r="I677" s="116"/>
      <c r="J677" s="113"/>
      <c r="K677" s="117"/>
    </row>
    <row r="678" spans="2:11" s="106" customFormat="1" x14ac:dyDescent="0.3">
      <c r="B678" s="111"/>
      <c r="C678" s="112"/>
      <c r="D678" s="113"/>
      <c r="E678" s="114"/>
      <c r="F678" s="115"/>
      <c r="G678" s="116"/>
      <c r="H678" s="113"/>
      <c r="I678" s="116"/>
      <c r="J678" s="113"/>
      <c r="K678" s="117"/>
    </row>
    <row r="679" spans="2:11" s="106" customFormat="1" x14ac:dyDescent="0.3">
      <c r="B679" s="111"/>
      <c r="C679" s="112"/>
      <c r="D679" s="113"/>
      <c r="E679" s="114"/>
      <c r="F679" s="115"/>
      <c r="G679" s="116"/>
      <c r="H679" s="113"/>
      <c r="I679" s="116"/>
      <c r="J679" s="113"/>
      <c r="K679" s="117"/>
    </row>
    <row r="680" spans="2:11" s="106" customFormat="1" x14ac:dyDescent="0.3">
      <c r="B680" s="111"/>
      <c r="C680" s="112"/>
      <c r="D680" s="113"/>
      <c r="E680" s="114"/>
      <c r="F680" s="115"/>
      <c r="G680" s="116"/>
      <c r="H680" s="113"/>
      <c r="I680" s="116"/>
      <c r="J680" s="113"/>
      <c r="K680" s="117"/>
    </row>
    <row r="681" spans="2:11" s="106" customFormat="1" x14ac:dyDescent="0.3">
      <c r="B681" s="111"/>
      <c r="C681" s="112"/>
      <c r="D681" s="113"/>
      <c r="E681" s="114"/>
      <c r="F681" s="115"/>
      <c r="G681" s="116"/>
      <c r="H681" s="113"/>
      <c r="I681" s="116"/>
      <c r="J681" s="113"/>
      <c r="K681" s="117"/>
    </row>
    <row r="682" spans="2:11" s="106" customFormat="1" x14ac:dyDescent="0.3">
      <c r="B682" s="111"/>
      <c r="C682" s="112"/>
      <c r="D682" s="113"/>
      <c r="E682" s="114"/>
      <c r="F682" s="115"/>
      <c r="G682" s="116"/>
      <c r="H682" s="113"/>
      <c r="I682" s="116"/>
      <c r="J682" s="113"/>
      <c r="K682" s="117"/>
    </row>
    <row r="683" spans="2:11" s="106" customFormat="1" x14ac:dyDescent="0.3">
      <c r="B683" s="111"/>
      <c r="C683" s="112"/>
      <c r="D683" s="113"/>
      <c r="E683" s="114"/>
      <c r="F683" s="115"/>
      <c r="G683" s="116"/>
      <c r="H683" s="113"/>
      <c r="I683" s="116"/>
      <c r="J683" s="113"/>
      <c r="K683" s="117"/>
    </row>
    <row r="684" spans="2:11" s="106" customFormat="1" x14ac:dyDescent="0.3">
      <c r="B684" s="111"/>
      <c r="C684" s="112"/>
      <c r="D684" s="113"/>
      <c r="E684" s="114"/>
      <c r="F684" s="115"/>
      <c r="G684" s="116"/>
      <c r="H684" s="113"/>
      <c r="I684" s="116"/>
      <c r="J684" s="113"/>
      <c r="K684" s="117"/>
    </row>
    <row r="685" spans="2:11" s="106" customFormat="1" x14ac:dyDescent="0.3">
      <c r="B685" s="111"/>
      <c r="C685" s="112"/>
      <c r="D685" s="113"/>
      <c r="E685" s="114"/>
      <c r="F685" s="115"/>
      <c r="G685" s="116"/>
      <c r="H685" s="113"/>
      <c r="I685" s="116"/>
      <c r="J685" s="113"/>
      <c r="K685" s="117"/>
    </row>
    <row r="686" spans="2:11" s="106" customFormat="1" x14ac:dyDescent="0.3">
      <c r="B686" s="111"/>
      <c r="C686" s="112"/>
      <c r="D686" s="113"/>
      <c r="E686" s="114"/>
      <c r="F686" s="115"/>
      <c r="G686" s="116"/>
      <c r="H686" s="113"/>
      <c r="I686" s="116"/>
      <c r="J686" s="113"/>
      <c r="K686" s="117"/>
    </row>
    <row r="687" spans="2:11" s="106" customFormat="1" x14ac:dyDescent="0.3">
      <c r="B687" s="111"/>
      <c r="C687" s="112"/>
      <c r="D687" s="113"/>
      <c r="E687" s="114"/>
      <c r="F687" s="115"/>
      <c r="G687" s="116"/>
      <c r="H687" s="113"/>
      <c r="I687" s="116"/>
      <c r="J687" s="113"/>
      <c r="K687" s="117"/>
    </row>
    <row r="688" spans="2:11" s="106" customFormat="1" x14ac:dyDescent="0.3">
      <c r="B688" s="111"/>
      <c r="C688" s="112"/>
      <c r="D688" s="113"/>
      <c r="E688" s="114"/>
      <c r="F688" s="115"/>
      <c r="G688" s="116"/>
      <c r="H688" s="113"/>
      <c r="I688" s="116"/>
      <c r="J688" s="113"/>
      <c r="K688" s="117"/>
    </row>
    <row r="689" spans="2:11" s="106" customFormat="1" x14ac:dyDescent="0.3">
      <c r="B689" s="111"/>
      <c r="C689" s="112"/>
      <c r="D689" s="113"/>
      <c r="E689" s="114"/>
      <c r="F689" s="115"/>
      <c r="G689" s="116"/>
      <c r="H689" s="113"/>
      <c r="I689" s="116"/>
      <c r="J689" s="113"/>
      <c r="K689" s="117"/>
    </row>
    <row r="690" spans="2:11" s="106" customFormat="1" x14ac:dyDescent="0.3">
      <c r="B690" s="111"/>
      <c r="C690" s="112"/>
      <c r="D690" s="113"/>
      <c r="E690" s="114"/>
      <c r="F690" s="115"/>
      <c r="G690" s="116"/>
      <c r="H690" s="113"/>
      <c r="I690" s="116"/>
      <c r="J690" s="113"/>
      <c r="K690" s="117"/>
    </row>
    <row r="691" spans="2:11" s="106" customFormat="1" x14ac:dyDescent="0.3">
      <c r="B691" s="111"/>
      <c r="C691" s="112"/>
      <c r="D691" s="113"/>
      <c r="E691" s="114"/>
      <c r="F691" s="115"/>
      <c r="G691" s="116"/>
      <c r="H691" s="113"/>
      <c r="I691" s="116"/>
      <c r="J691" s="113"/>
      <c r="K691" s="117"/>
    </row>
    <row r="692" spans="2:11" s="106" customFormat="1" x14ac:dyDescent="0.3">
      <c r="B692" s="111"/>
      <c r="C692" s="112"/>
      <c r="D692" s="113"/>
      <c r="E692" s="114"/>
      <c r="F692" s="115"/>
      <c r="G692" s="116"/>
      <c r="H692" s="113"/>
      <c r="I692" s="116"/>
      <c r="J692" s="113"/>
      <c r="K692" s="117"/>
    </row>
    <row r="693" spans="2:11" s="106" customFormat="1" x14ac:dyDescent="0.3">
      <c r="B693" s="111"/>
      <c r="C693" s="112"/>
      <c r="D693" s="113"/>
      <c r="E693" s="114"/>
      <c r="F693" s="115"/>
      <c r="G693" s="116"/>
      <c r="H693" s="113"/>
      <c r="I693" s="116"/>
      <c r="J693" s="113"/>
      <c r="K693" s="117"/>
    </row>
    <row r="694" spans="2:11" s="106" customFormat="1" x14ac:dyDescent="0.3">
      <c r="B694" s="111"/>
      <c r="C694" s="112"/>
      <c r="D694" s="113"/>
      <c r="E694" s="114"/>
      <c r="F694" s="115"/>
      <c r="G694" s="116"/>
      <c r="H694" s="113"/>
      <c r="I694" s="116"/>
      <c r="J694" s="113"/>
      <c r="K694" s="117"/>
    </row>
    <row r="695" spans="2:11" s="106" customFormat="1" x14ac:dyDescent="0.3">
      <c r="B695" s="111"/>
      <c r="C695" s="112"/>
      <c r="D695" s="113"/>
      <c r="E695" s="114"/>
      <c r="F695" s="115"/>
      <c r="G695" s="116"/>
      <c r="H695" s="113"/>
      <c r="I695" s="116"/>
      <c r="J695" s="113"/>
      <c r="K695" s="117"/>
    </row>
    <row r="696" spans="2:11" s="106" customFormat="1" x14ac:dyDescent="0.3">
      <c r="B696" s="111"/>
      <c r="C696" s="112"/>
      <c r="D696" s="113"/>
      <c r="E696" s="114"/>
      <c r="F696" s="115"/>
      <c r="G696" s="116"/>
      <c r="H696" s="113"/>
      <c r="I696" s="116"/>
      <c r="J696" s="113"/>
      <c r="K696" s="117"/>
    </row>
    <row r="697" spans="2:11" s="106" customFormat="1" x14ac:dyDescent="0.3">
      <c r="B697" s="111"/>
      <c r="C697" s="112"/>
      <c r="D697" s="113"/>
      <c r="E697" s="114"/>
      <c r="F697" s="115"/>
      <c r="G697" s="116"/>
      <c r="H697" s="113"/>
      <c r="I697" s="116"/>
      <c r="J697" s="113"/>
      <c r="K697" s="117"/>
    </row>
    <row r="698" spans="2:11" s="106" customFormat="1" x14ac:dyDescent="0.3">
      <c r="B698" s="111"/>
      <c r="C698" s="112"/>
      <c r="D698" s="113"/>
      <c r="E698" s="114"/>
      <c r="F698" s="115"/>
      <c r="G698" s="116"/>
      <c r="H698" s="113"/>
      <c r="I698" s="116"/>
      <c r="J698" s="113"/>
      <c r="K698" s="117"/>
    </row>
    <row r="699" spans="2:11" s="106" customFormat="1" x14ac:dyDescent="0.3">
      <c r="B699" s="111"/>
      <c r="C699" s="112"/>
      <c r="D699" s="113"/>
      <c r="E699" s="114"/>
      <c r="F699" s="115"/>
      <c r="G699" s="116"/>
      <c r="H699" s="113"/>
      <c r="I699" s="116"/>
      <c r="J699" s="113"/>
      <c r="K699" s="117"/>
    </row>
    <row r="700" spans="2:11" s="106" customFormat="1" x14ac:dyDescent="0.3">
      <c r="B700" s="111"/>
      <c r="C700" s="112"/>
      <c r="D700" s="113"/>
      <c r="E700" s="114"/>
      <c r="F700" s="115"/>
      <c r="G700" s="116"/>
      <c r="H700" s="113"/>
      <c r="I700" s="116"/>
      <c r="J700" s="113"/>
      <c r="K700" s="117"/>
    </row>
    <row r="701" spans="2:11" s="106" customFormat="1" x14ac:dyDescent="0.3">
      <c r="B701" s="111"/>
      <c r="C701" s="112"/>
      <c r="D701" s="113"/>
      <c r="E701" s="114"/>
      <c r="F701" s="115"/>
      <c r="G701" s="116"/>
      <c r="H701" s="113"/>
      <c r="I701" s="116"/>
      <c r="J701" s="113"/>
      <c r="K701" s="117"/>
    </row>
    <row r="702" spans="2:11" s="106" customFormat="1" x14ac:dyDescent="0.3">
      <c r="B702" s="111"/>
      <c r="C702" s="112"/>
      <c r="D702" s="113"/>
      <c r="E702" s="114"/>
      <c r="F702" s="115"/>
      <c r="G702" s="116"/>
      <c r="H702" s="113"/>
      <c r="I702" s="116"/>
      <c r="J702" s="113"/>
      <c r="K702" s="117"/>
    </row>
    <row r="703" spans="2:11" s="106" customFormat="1" x14ac:dyDescent="0.3">
      <c r="B703" s="111"/>
      <c r="C703" s="112"/>
      <c r="D703" s="113"/>
      <c r="E703" s="114"/>
      <c r="F703" s="115"/>
      <c r="G703" s="116"/>
      <c r="H703" s="113"/>
      <c r="I703" s="116"/>
      <c r="J703" s="113"/>
      <c r="K703" s="117"/>
    </row>
    <row r="704" spans="2:11" s="106" customFormat="1" x14ac:dyDescent="0.3">
      <c r="B704" s="111"/>
      <c r="C704" s="112"/>
      <c r="D704" s="113"/>
      <c r="E704" s="114"/>
      <c r="F704" s="115"/>
      <c r="G704" s="116"/>
      <c r="H704" s="113"/>
      <c r="I704" s="116"/>
      <c r="J704" s="113"/>
      <c r="K704" s="117"/>
    </row>
    <row r="705" spans="2:11" s="106" customFormat="1" x14ac:dyDescent="0.3">
      <c r="B705" s="111"/>
      <c r="C705" s="112"/>
      <c r="D705" s="113"/>
      <c r="E705" s="114"/>
      <c r="F705" s="115"/>
      <c r="G705" s="116"/>
      <c r="H705" s="113"/>
      <c r="I705" s="116"/>
      <c r="J705" s="113"/>
      <c r="K705" s="117"/>
    </row>
    <row r="706" spans="2:11" s="106" customFormat="1" x14ac:dyDescent="0.3">
      <c r="B706" s="111"/>
      <c r="C706" s="112"/>
      <c r="D706" s="113"/>
      <c r="E706" s="114"/>
      <c r="F706" s="115"/>
      <c r="G706" s="116"/>
      <c r="H706" s="113"/>
      <c r="I706" s="116"/>
      <c r="J706" s="113"/>
      <c r="K706" s="117"/>
    </row>
    <row r="707" spans="2:11" s="106" customFormat="1" x14ac:dyDescent="0.3">
      <c r="B707" s="111"/>
      <c r="C707" s="112"/>
      <c r="D707" s="113"/>
      <c r="E707" s="114"/>
      <c r="F707" s="115"/>
      <c r="G707" s="116"/>
      <c r="H707" s="113"/>
      <c r="I707" s="116"/>
      <c r="J707" s="113"/>
      <c r="K707" s="117"/>
    </row>
    <row r="708" spans="2:11" s="106" customFormat="1" x14ac:dyDescent="0.3">
      <c r="B708" s="111"/>
      <c r="C708" s="112"/>
      <c r="D708" s="113"/>
      <c r="E708" s="114"/>
      <c r="F708" s="115"/>
      <c r="G708" s="116"/>
      <c r="H708" s="113"/>
      <c r="I708" s="116"/>
      <c r="J708" s="113"/>
      <c r="K708" s="117"/>
    </row>
    <row r="709" spans="2:11" s="106" customFormat="1" x14ac:dyDescent="0.3">
      <c r="B709" s="111"/>
      <c r="C709" s="112"/>
      <c r="D709" s="113"/>
      <c r="E709" s="114"/>
      <c r="F709" s="115"/>
      <c r="G709" s="116"/>
      <c r="H709" s="113"/>
      <c r="I709" s="116"/>
      <c r="J709" s="113"/>
      <c r="K709" s="117"/>
    </row>
    <row r="710" spans="2:11" s="106" customFormat="1" x14ac:dyDescent="0.3">
      <c r="B710" s="111"/>
      <c r="C710" s="112"/>
      <c r="D710" s="113"/>
      <c r="E710" s="114"/>
      <c r="F710" s="115"/>
      <c r="G710" s="116"/>
      <c r="H710" s="113"/>
      <c r="I710" s="116"/>
      <c r="J710" s="113"/>
      <c r="K710" s="117"/>
    </row>
    <row r="711" spans="2:11" s="106" customFormat="1" x14ac:dyDescent="0.3">
      <c r="B711" s="111"/>
      <c r="C711" s="112"/>
      <c r="D711" s="113"/>
      <c r="E711" s="114"/>
      <c r="F711" s="115"/>
      <c r="G711" s="116"/>
      <c r="H711" s="113"/>
      <c r="I711" s="116"/>
      <c r="J711" s="113"/>
      <c r="K711" s="117"/>
    </row>
    <row r="712" spans="2:11" s="106" customFormat="1" x14ac:dyDescent="0.3">
      <c r="B712" s="111"/>
      <c r="C712" s="112"/>
      <c r="D712" s="113"/>
      <c r="E712" s="114"/>
      <c r="F712" s="115"/>
      <c r="G712" s="116"/>
      <c r="H712" s="113"/>
      <c r="I712" s="116"/>
      <c r="J712" s="113"/>
      <c r="K712" s="117"/>
    </row>
    <row r="713" spans="2:11" s="106" customFormat="1" x14ac:dyDescent="0.3">
      <c r="B713" s="111"/>
      <c r="C713" s="112"/>
      <c r="D713" s="113"/>
      <c r="E713" s="114"/>
      <c r="F713" s="115"/>
      <c r="G713" s="116"/>
      <c r="H713" s="113"/>
      <c r="I713" s="116"/>
      <c r="J713" s="113"/>
      <c r="K713" s="117"/>
    </row>
    <row r="714" spans="2:11" s="106" customFormat="1" x14ac:dyDescent="0.3">
      <c r="B714" s="111"/>
      <c r="C714" s="112"/>
      <c r="D714" s="113"/>
      <c r="E714" s="114"/>
      <c r="F714" s="115"/>
      <c r="G714" s="116"/>
      <c r="H714" s="113"/>
      <c r="I714" s="116"/>
      <c r="J714" s="113"/>
      <c r="K714" s="117"/>
    </row>
    <row r="715" spans="2:11" s="106" customFormat="1" x14ac:dyDescent="0.3">
      <c r="B715" s="111"/>
      <c r="C715" s="112"/>
      <c r="D715" s="113"/>
      <c r="E715" s="114"/>
      <c r="F715" s="115"/>
      <c r="G715" s="116"/>
      <c r="H715" s="113"/>
      <c r="I715" s="116"/>
      <c r="J715" s="113"/>
      <c r="K715" s="117"/>
    </row>
    <row r="716" spans="2:11" s="106" customFormat="1" x14ac:dyDescent="0.3">
      <c r="B716" s="111"/>
      <c r="C716" s="112"/>
      <c r="D716" s="113"/>
      <c r="E716" s="114"/>
      <c r="F716" s="115"/>
      <c r="G716" s="116"/>
      <c r="H716" s="113"/>
      <c r="I716" s="116"/>
      <c r="J716" s="113"/>
      <c r="K716" s="117"/>
    </row>
    <row r="717" spans="2:11" s="106" customFormat="1" x14ac:dyDescent="0.3">
      <c r="B717" s="111"/>
      <c r="C717" s="112"/>
      <c r="D717" s="113"/>
      <c r="E717" s="114"/>
      <c r="F717" s="115"/>
      <c r="G717" s="116"/>
      <c r="H717" s="113"/>
      <c r="I717" s="116"/>
      <c r="J717" s="113"/>
      <c r="K717" s="117"/>
    </row>
    <row r="718" spans="2:11" s="106" customFormat="1" x14ac:dyDescent="0.3">
      <c r="B718" s="111"/>
      <c r="C718" s="112"/>
      <c r="D718" s="113"/>
      <c r="E718" s="114"/>
      <c r="F718" s="115"/>
      <c r="G718" s="116"/>
      <c r="H718" s="113"/>
      <c r="I718" s="116"/>
      <c r="J718" s="113"/>
      <c r="K718" s="117"/>
    </row>
    <row r="719" spans="2:11" s="106" customFormat="1" x14ac:dyDescent="0.3">
      <c r="B719" s="111"/>
      <c r="C719" s="112"/>
      <c r="D719" s="113"/>
      <c r="E719" s="114"/>
      <c r="F719" s="115"/>
      <c r="G719" s="116"/>
      <c r="H719" s="113"/>
      <c r="I719" s="116"/>
      <c r="J719" s="113"/>
      <c r="K719" s="117"/>
    </row>
    <row r="720" spans="2:11" s="120" customFormat="1" x14ac:dyDescent="0.3">
      <c r="B720" s="111"/>
      <c r="C720" s="112"/>
      <c r="D720" s="113"/>
      <c r="E720" s="114"/>
      <c r="F720" s="115"/>
      <c r="G720" s="116"/>
      <c r="H720" s="113"/>
      <c r="I720" s="116"/>
      <c r="J720" s="113"/>
      <c r="K720" s="119"/>
    </row>
    <row r="721" spans="2:11" s="122" customFormat="1" ht="15" customHeight="1" x14ac:dyDescent="0.3">
      <c r="B721" s="111"/>
      <c r="C721" s="112"/>
      <c r="D721" s="113"/>
      <c r="E721" s="114"/>
      <c r="F721" s="115"/>
      <c r="G721" s="116"/>
      <c r="H721" s="113"/>
      <c r="I721" s="116"/>
      <c r="J721" s="113"/>
      <c r="K721" s="121"/>
    </row>
    <row r="722" spans="2:11" s="122" customFormat="1" ht="15" customHeight="1" x14ac:dyDescent="0.3">
      <c r="B722" s="111"/>
      <c r="C722" s="112"/>
      <c r="D722" s="113"/>
      <c r="E722" s="114"/>
      <c r="F722" s="115"/>
      <c r="G722" s="116"/>
      <c r="H722" s="113"/>
      <c r="I722" s="116"/>
      <c r="J722" s="113"/>
      <c r="K722" s="121"/>
    </row>
    <row r="723" spans="2:11" s="122" customFormat="1" ht="15" customHeight="1" x14ac:dyDescent="0.3">
      <c r="B723" s="111"/>
      <c r="C723" s="112"/>
      <c r="D723" s="113"/>
      <c r="E723" s="114"/>
      <c r="F723" s="115"/>
      <c r="G723" s="116"/>
      <c r="H723" s="113"/>
      <c r="I723" s="116"/>
      <c r="J723" s="113"/>
      <c r="K723" s="121"/>
    </row>
    <row r="724" spans="2:11" s="122" customFormat="1" ht="15" customHeight="1" x14ac:dyDescent="0.3">
      <c r="B724" s="111"/>
      <c r="C724" s="112"/>
      <c r="D724" s="113"/>
      <c r="E724" s="114"/>
      <c r="F724" s="115"/>
      <c r="G724" s="116"/>
      <c r="H724" s="113"/>
      <c r="I724" s="116"/>
      <c r="J724" s="113"/>
      <c r="K724" s="121"/>
    </row>
    <row r="725" spans="2:11" s="122" customFormat="1" ht="15" customHeight="1" x14ac:dyDescent="0.3">
      <c r="B725" s="111"/>
      <c r="C725" s="112"/>
      <c r="D725" s="113"/>
      <c r="E725" s="114"/>
      <c r="F725" s="115"/>
      <c r="G725" s="116"/>
      <c r="H725" s="113"/>
      <c r="I725" s="116"/>
      <c r="J725" s="113"/>
      <c r="K725" s="121"/>
    </row>
    <row r="726" spans="2:11" s="122" customFormat="1" ht="15" customHeight="1" x14ac:dyDescent="0.3">
      <c r="B726" s="111"/>
      <c r="C726" s="112"/>
      <c r="D726" s="113"/>
      <c r="E726" s="114"/>
      <c r="F726" s="115"/>
      <c r="G726" s="116"/>
      <c r="H726" s="113"/>
      <c r="I726" s="116"/>
      <c r="J726" s="113"/>
      <c r="K726" s="121"/>
    </row>
    <row r="727" spans="2:11" s="124" customFormat="1" x14ac:dyDescent="0.3">
      <c r="B727" s="111"/>
      <c r="C727" s="112"/>
      <c r="D727" s="113"/>
      <c r="E727" s="114"/>
      <c r="F727" s="115"/>
      <c r="G727" s="116"/>
      <c r="H727" s="113"/>
      <c r="I727" s="116"/>
      <c r="J727" s="113"/>
      <c r="K727" s="123"/>
    </row>
    <row r="728" spans="2:11" s="124" customFormat="1" x14ac:dyDescent="0.3">
      <c r="B728" s="111"/>
      <c r="C728" s="112"/>
      <c r="D728" s="113"/>
      <c r="E728" s="114"/>
      <c r="F728" s="115"/>
      <c r="G728" s="116"/>
      <c r="H728" s="113"/>
      <c r="I728" s="116"/>
      <c r="J728" s="113"/>
      <c r="K728" s="123"/>
    </row>
    <row r="729" spans="2:11" s="106" customFormat="1" x14ac:dyDescent="0.3">
      <c r="B729" s="111"/>
      <c r="C729" s="112"/>
      <c r="D729" s="113"/>
      <c r="E729" s="114"/>
      <c r="F729" s="115"/>
      <c r="G729" s="116"/>
      <c r="H729" s="113"/>
      <c r="I729" s="116"/>
      <c r="J729" s="113"/>
      <c r="K729" s="117"/>
    </row>
    <row r="730" spans="2:11" s="106" customFormat="1" x14ac:dyDescent="0.3">
      <c r="B730" s="111"/>
      <c r="C730" s="112"/>
      <c r="D730" s="113"/>
      <c r="E730" s="114"/>
      <c r="F730" s="115"/>
      <c r="G730" s="116"/>
      <c r="H730" s="113"/>
      <c r="I730" s="116"/>
      <c r="J730" s="113"/>
      <c r="K730" s="117"/>
    </row>
    <row r="731" spans="2:11" s="106" customFormat="1" x14ac:dyDescent="0.3">
      <c r="B731" s="111"/>
      <c r="C731" s="112"/>
      <c r="D731" s="113"/>
      <c r="E731" s="114"/>
      <c r="F731" s="115"/>
      <c r="G731" s="116"/>
      <c r="H731" s="113"/>
      <c r="I731" s="116"/>
      <c r="J731" s="113"/>
      <c r="K731" s="117"/>
    </row>
    <row r="732" spans="2:11" s="106" customFormat="1" x14ac:dyDescent="0.3">
      <c r="B732" s="111"/>
      <c r="C732" s="112"/>
      <c r="D732" s="113"/>
      <c r="E732" s="114"/>
      <c r="F732" s="115"/>
      <c r="G732" s="116"/>
      <c r="H732" s="113"/>
      <c r="I732" s="116"/>
      <c r="J732" s="113"/>
      <c r="K732" s="117"/>
    </row>
    <row r="733" spans="2:11" s="106" customFormat="1" x14ac:dyDescent="0.3">
      <c r="B733" s="111"/>
      <c r="C733" s="112"/>
      <c r="D733" s="113"/>
      <c r="E733" s="114"/>
      <c r="F733" s="115"/>
      <c r="G733" s="116"/>
      <c r="H733" s="113"/>
      <c r="I733" s="116"/>
      <c r="J733" s="113"/>
      <c r="K733" s="117"/>
    </row>
    <row r="734" spans="2:11" s="106" customFormat="1" x14ac:dyDescent="0.3">
      <c r="B734" s="111"/>
      <c r="C734" s="112"/>
      <c r="D734" s="113"/>
      <c r="E734" s="114"/>
      <c r="F734" s="115"/>
      <c r="G734" s="116"/>
      <c r="H734" s="113"/>
      <c r="I734" s="116"/>
      <c r="J734" s="113"/>
      <c r="K734" s="117"/>
    </row>
    <row r="735" spans="2:11" s="106" customFormat="1" x14ac:dyDescent="0.3">
      <c r="B735" s="111"/>
      <c r="C735" s="112"/>
      <c r="D735" s="113"/>
      <c r="E735" s="114"/>
      <c r="F735" s="115"/>
      <c r="G735" s="116"/>
      <c r="H735" s="113"/>
      <c r="I735" s="116"/>
      <c r="J735" s="113"/>
      <c r="K735" s="117"/>
    </row>
    <row r="736" spans="2:11" s="106" customFormat="1" x14ac:dyDescent="0.3">
      <c r="B736" s="111"/>
      <c r="C736" s="112"/>
      <c r="D736" s="113"/>
      <c r="E736" s="114"/>
      <c r="F736" s="115"/>
      <c r="G736" s="116"/>
      <c r="H736" s="113"/>
      <c r="I736" s="116"/>
      <c r="J736" s="113"/>
      <c r="K736" s="117"/>
    </row>
    <row r="737" spans="2:11" s="106" customFormat="1" x14ac:dyDescent="0.3">
      <c r="B737" s="111"/>
      <c r="C737" s="112"/>
      <c r="D737" s="113"/>
      <c r="E737" s="114"/>
      <c r="F737" s="115"/>
      <c r="G737" s="116"/>
      <c r="H737" s="113"/>
      <c r="I737" s="116"/>
      <c r="J737" s="113"/>
      <c r="K737" s="117"/>
    </row>
    <row r="738" spans="2:11" s="106" customFormat="1" x14ac:dyDescent="0.3">
      <c r="B738" s="111"/>
      <c r="C738" s="112"/>
      <c r="D738" s="113"/>
      <c r="E738" s="114"/>
      <c r="F738" s="115"/>
      <c r="G738" s="116"/>
      <c r="H738" s="113"/>
      <c r="I738" s="116"/>
      <c r="J738" s="113"/>
      <c r="K738" s="117"/>
    </row>
    <row r="739" spans="2:11" s="106" customFormat="1" x14ac:dyDescent="0.3">
      <c r="B739" s="111"/>
      <c r="C739" s="112"/>
      <c r="D739" s="113"/>
      <c r="E739" s="114"/>
      <c r="F739" s="115"/>
      <c r="G739" s="116"/>
      <c r="H739" s="113"/>
      <c r="I739" s="116"/>
      <c r="J739" s="113"/>
      <c r="K739" s="117"/>
    </row>
    <row r="740" spans="2:11" s="106" customFormat="1" x14ac:dyDescent="0.3">
      <c r="B740" s="111"/>
      <c r="C740" s="112"/>
      <c r="D740" s="113"/>
      <c r="E740" s="114"/>
      <c r="F740" s="115"/>
      <c r="G740" s="116"/>
      <c r="H740" s="113"/>
      <c r="I740" s="116"/>
      <c r="J740" s="113"/>
      <c r="K740" s="117"/>
    </row>
    <row r="741" spans="2:11" s="106" customFormat="1" x14ac:dyDescent="0.3">
      <c r="B741" s="111"/>
      <c r="C741" s="112"/>
      <c r="D741" s="113"/>
      <c r="E741" s="114"/>
      <c r="F741" s="115"/>
      <c r="G741" s="116"/>
      <c r="H741" s="113"/>
      <c r="I741" s="116"/>
      <c r="J741" s="113"/>
      <c r="K741" s="117"/>
    </row>
    <row r="742" spans="2:11" s="106" customFormat="1" x14ac:dyDescent="0.3">
      <c r="B742" s="111"/>
      <c r="C742" s="112"/>
      <c r="D742" s="113"/>
      <c r="E742" s="114"/>
      <c r="F742" s="115"/>
      <c r="G742" s="116"/>
      <c r="H742" s="113"/>
      <c r="I742" s="116"/>
      <c r="J742" s="113"/>
      <c r="K742" s="117"/>
    </row>
    <row r="743" spans="2:11" s="106" customFormat="1" x14ac:dyDescent="0.3">
      <c r="B743" s="111"/>
      <c r="C743" s="112"/>
      <c r="D743" s="113"/>
      <c r="E743" s="114"/>
      <c r="F743" s="115"/>
      <c r="G743" s="116"/>
      <c r="H743" s="113"/>
      <c r="I743" s="116"/>
      <c r="J743" s="113"/>
      <c r="K743" s="117"/>
    </row>
    <row r="744" spans="2:11" s="106" customFormat="1" x14ac:dyDescent="0.3">
      <c r="B744" s="111"/>
      <c r="C744" s="112"/>
      <c r="D744" s="113"/>
      <c r="E744" s="114"/>
      <c r="F744" s="115"/>
      <c r="G744" s="116"/>
      <c r="H744" s="113"/>
      <c r="I744" s="116"/>
      <c r="J744" s="113"/>
      <c r="K744" s="117"/>
    </row>
    <row r="745" spans="2:11" s="106" customFormat="1" x14ac:dyDescent="0.3">
      <c r="B745" s="111"/>
      <c r="C745" s="112"/>
      <c r="D745" s="113"/>
      <c r="E745" s="114"/>
      <c r="F745" s="115"/>
      <c r="G745" s="116"/>
      <c r="H745" s="113"/>
      <c r="I745" s="116"/>
      <c r="J745" s="113"/>
      <c r="K745" s="117"/>
    </row>
    <row r="746" spans="2:11" s="106" customFormat="1" x14ac:dyDescent="0.3">
      <c r="B746" s="111"/>
      <c r="C746" s="112"/>
      <c r="D746" s="113"/>
      <c r="E746" s="114"/>
      <c r="F746" s="115"/>
      <c r="G746" s="116"/>
      <c r="H746" s="113"/>
      <c r="I746" s="116"/>
      <c r="J746" s="113"/>
      <c r="K746" s="117"/>
    </row>
    <row r="747" spans="2:11" s="106" customFormat="1" x14ac:dyDescent="0.3">
      <c r="B747" s="111"/>
      <c r="C747" s="112"/>
      <c r="D747" s="113"/>
      <c r="E747" s="114"/>
      <c r="F747" s="115"/>
      <c r="G747" s="116"/>
      <c r="H747" s="113"/>
      <c r="I747" s="116"/>
      <c r="J747" s="113"/>
      <c r="K747" s="117"/>
    </row>
    <row r="748" spans="2:11" s="106" customFormat="1" x14ac:dyDescent="0.3">
      <c r="B748" s="111"/>
      <c r="C748" s="112"/>
      <c r="D748" s="113"/>
      <c r="E748" s="114"/>
      <c r="F748" s="115"/>
      <c r="G748" s="116"/>
      <c r="H748" s="113"/>
      <c r="I748" s="116"/>
      <c r="J748" s="113"/>
      <c r="K748" s="117"/>
    </row>
    <row r="749" spans="2:11" s="106" customFormat="1" x14ac:dyDescent="0.3">
      <c r="B749" s="111"/>
      <c r="C749" s="112"/>
      <c r="D749" s="113"/>
      <c r="E749" s="114"/>
      <c r="F749" s="115"/>
      <c r="G749" s="116"/>
      <c r="H749" s="113"/>
      <c r="I749" s="116"/>
      <c r="J749" s="113"/>
      <c r="K749" s="117"/>
    </row>
    <row r="750" spans="2:11" s="106" customFormat="1" x14ac:dyDescent="0.3">
      <c r="B750" s="111"/>
      <c r="C750" s="112"/>
      <c r="D750" s="113"/>
      <c r="E750" s="114"/>
      <c r="F750" s="115"/>
      <c r="G750" s="116"/>
      <c r="H750" s="113"/>
      <c r="I750" s="116"/>
      <c r="J750" s="113"/>
      <c r="K750" s="117"/>
    </row>
    <row r="751" spans="2:11" s="106" customFormat="1" x14ac:dyDescent="0.3">
      <c r="B751" s="111"/>
      <c r="C751" s="112"/>
      <c r="D751" s="113"/>
      <c r="E751" s="114"/>
      <c r="F751" s="115"/>
      <c r="G751" s="116"/>
      <c r="H751" s="113"/>
      <c r="I751" s="116"/>
      <c r="J751" s="113"/>
      <c r="K751" s="117"/>
    </row>
    <row r="752" spans="2:11" s="106" customFormat="1" x14ac:dyDescent="0.3">
      <c r="B752" s="111"/>
      <c r="C752" s="112"/>
      <c r="D752" s="113"/>
      <c r="E752" s="114"/>
      <c r="F752" s="115"/>
      <c r="G752" s="116"/>
      <c r="H752" s="113"/>
      <c r="I752" s="116"/>
      <c r="J752" s="113"/>
      <c r="K752" s="117"/>
    </row>
    <row r="753" spans="2:11" s="106" customFormat="1" x14ac:dyDescent="0.3">
      <c r="B753" s="111"/>
      <c r="C753" s="112"/>
      <c r="D753" s="113"/>
      <c r="E753" s="114"/>
      <c r="F753" s="115"/>
      <c r="G753" s="116"/>
      <c r="H753" s="113"/>
      <c r="I753" s="116"/>
      <c r="J753" s="113"/>
      <c r="K753" s="117"/>
    </row>
    <row r="754" spans="2:11" s="106" customFormat="1" x14ac:dyDescent="0.3">
      <c r="B754" s="111"/>
      <c r="C754" s="112"/>
      <c r="D754" s="113"/>
      <c r="E754" s="114"/>
      <c r="F754" s="115"/>
      <c r="G754" s="116"/>
      <c r="H754" s="113"/>
      <c r="I754" s="116"/>
      <c r="J754" s="113"/>
      <c r="K754" s="117"/>
    </row>
    <row r="755" spans="2:11" s="106" customFormat="1" x14ac:dyDescent="0.3">
      <c r="B755" s="111"/>
      <c r="C755" s="112"/>
      <c r="D755" s="113"/>
      <c r="E755" s="114"/>
      <c r="F755" s="115"/>
      <c r="G755" s="116"/>
      <c r="H755" s="113"/>
      <c r="I755" s="116"/>
      <c r="J755" s="113"/>
      <c r="K755" s="117"/>
    </row>
    <row r="756" spans="2:11" s="106" customFormat="1" x14ac:dyDescent="0.3">
      <c r="B756" s="111"/>
      <c r="C756" s="112"/>
      <c r="D756" s="113"/>
      <c r="E756" s="114"/>
      <c r="F756" s="115"/>
      <c r="G756" s="116"/>
      <c r="H756" s="113"/>
      <c r="I756" s="116"/>
      <c r="J756" s="113"/>
      <c r="K756" s="117"/>
    </row>
    <row r="757" spans="2:11" s="106" customFormat="1" x14ac:dyDescent="0.3">
      <c r="B757" s="111"/>
      <c r="C757" s="112"/>
      <c r="D757" s="113"/>
      <c r="E757" s="114"/>
      <c r="F757" s="115"/>
      <c r="G757" s="116"/>
      <c r="H757" s="113"/>
      <c r="I757" s="116"/>
      <c r="J757" s="113"/>
      <c r="K757" s="117"/>
    </row>
    <row r="758" spans="2:11" s="106" customFormat="1" x14ac:dyDescent="0.3">
      <c r="B758" s="111"/>
      <c r="C758" s="112"/>
      <c r="D758" s="113"/>
      <c r="E758" s="114"/>
      <c r="F758" s="115"/>
      <c r="G758" s="116"/>
      <c r="H758" s="113"/>
      <c r="I758" s="116"/>
      <c r="J758" s="113"/>
      <c r="K758" s="117"/>
    </row>
    <row r="759" spans="2:11" s="106" customFormat="1" x14ac:dyDescent="0.3">
      <c r="B759" s="111"/>
      <c r="C759" s="112"/>
      <c r="D759" s="113"/>
      <c r="E759" s="114"/>
      <c r="F759" s="115"/>
      <c r="G759" s="116"/>
      <c r="H759" s="113"/>
      <c r="I759" s="116"/>
      <c r="J759" s="113"/>
      <c r="K759" s="117"/>
    </row>
    <row r="760" spans="2:11" s="106" customFormat="1" x14ac:dyDescent="0.3">
      <c r="B760" s="111"/>
      <c r="C760" s="112"/>
      <c r="D760" s="113"/>
      <c r="E760" s="114"/>
      <c r="F760" s="115"/>
      <c r="G760" s="116"/>
      <c r="H760" s="113"/>
      <c r="I760" s="116"/>
      <c r="J760" s="113"/>
      <c r="K760" s="117"/>
    </row>
    <row r="761" spans="2:11" s="106" customFormat="1" x14ac:dyDescent="0.3">
      <c r="B761" s="111"/>
      <c r="C761" s="112"/>
      <c r="D761" s="113"/>
      <c r="E761" s="114"/>
      <c r="F761" s="115"/>
      <c r="G761" s="116"/>
      <c r="H761" s="113"/>
      <c r="I761" s="116"/>
      <c r="J761" s="113"/>
      <c r="K761" s="117"/>
    </row>
    <row r="762" spans="2:11" s="106" customFormat="1" x14ac:dyDescent="0.3">
      <c r="B762" s="111"/>
      <c r="C762" s="112"/>
      <c r="D762" s="113"/>
      <c r="E762" s="114"/>
      <c r="F762" s="115"/>
      <c r="G762" s="116"/>
      <c r="H762" s="113"/>
      <c r="I762" s="116"/>
      <c r="J762" s="113"/>
      <c r="K762" s="117"/>
    </row>
    <row r="763" spans="2:11" s="106" customFormat="1" x14ac:dyDescent="0.3">
      <c r="B763" s="111"/>
      <c r="C763" s="112"/>
      <c r="D763" s="113"/>
      <c r="E763" s="114"/>
      <c r="F763" s="115"/>
      <c r="G763" s="116"/>
      <c r="H763" s="113"/>
      <c r="I763" s="116"/>
      <c r="J763" s="113"/>
      <c r="K763" s="117"/>
    </row>
    <row r="764" spans="2:11" s="106" customFormat="1" x14ac:dyDescent="0.3">
      <c r="B764" s="111"/>
      <c r="C764" s="112"/>
      <c r="D764" s="113"/>
      <c r="E764" s="114"/>
      <c r="F764" s="115"/>
      <c r="G764" s="116"/>
      <c r="H764" s="113"/>
      <c r="I764" s="116"/>
      <c r="J764" s="113"/>
      <c r="K764" s="117"/>
    </row>
    <row r="765" spans="2:11" s="106" customFormat="1" x14ac:dyDescent="0.3">
      <c r="B765" s="111"/>
      <c r="C765" s="112"/>
      <c r="D765" s="113"/>
      <c r="E765" s="114"/>
      <c r="F765" s="115"/>
      <c r="G765" s="116"/>
      <c r="H765" s="113"/>
      <c r="I765" s="116"/>
      <c r="J765" s="113"/>
      <c r="K765" s="117"/>
    </row>
    <row r="766" spans="2:11" s="106" customFormat="1" x14ac:dyDescent="0.3">
      <c r="B766" s="111"/>
      <c r="C766" s="112"/>
      <c r="D766" s="113"/>
      <c r="E766" s="114"/>
      <c r="F766" s="115"/>
      <c r="G766" s="116"/>
      <c r="H766" s="113"/>
      <c r="I766" s="116"/>
      <c r="J766" s="113"/>
      <c r="K766" s="117"/>
    </row>
    <row r="767" spans="2:11" s="106" customFormat="1" x14ac:dyDescent="0.3">
      <c r="B767" s="111"/>
      <c r="C767" s="112"/>
      <c r="D767" s="113"/>
      <c r="E767" s="114"/>
      <c r="F767" s="115"/>
      <c r="G767" s="116"/>
      <c r="H767" s="113"/>
      <c r="I767" s="116"/>
      <c r="J767" s="113"/>
      <c r="K767" s="117"/>
    </row>
    <row r="768" spans="2:11" s="106" customFormat="1" x14ac:dyDescent="0.3">
      <c r="B768" s="111"/>
      <c r="C768" s="112"/>
      <c r="D768" s="113"/>
      <c r="E768" s="114"/>
      <c r="F768" s="115"/>
      <c r="G768" s="116"/>
      <c r="H768" s="113"/>
      <c r="I768" s="116"/>
      <c r="J768" s="113"/>
      <c r="K768" s="117"/>
    </row>
    <row r="769" spans="2:11" s="106" customFormat="1" x14ac:dyDescent="0.3">
      <c r="B769" s="111"/>
      <c r="C769" s="112"/>
      <c r="D769" s="113"/>
      <c r="E769" s="114"/>
      <c r="F769" s="115"/>
      <c r="G769" s="116"/>
      <c r="H769" s="113"/>
      <c r="I769" s="116"/>
      <c r="J769" s="113"/>
      <c r="K769" s="117"/>
    </row>
    <row r="770" spans="2:11" s="106" customFormat="1" x14ac:dyDescent="0.3">
      <c r="B770" s="111"/>
      <c r="C770" s="112"/>
      <c r="D770" s="113"/>
      <c r="E770" s="114"/>
      <c r="F770" s="115"/>
      <c r="G770" s="116"/>
      <c r="H770" s="113"/>
      <c r="I770" s="116"/>
      <c r="J770" s="113"/>
      <c r="K770" s="117"/>
    </row>
    <row r="771" spans="2:11" s="106" customFormat="1" x14ac:dyDescent="0.3">
      <c r="B771" s="111"/>
      <c r="C771" s="112"/>
      <c r="D771" s="113"/>
      <c r="E771" s="114"/>
      <c r="F771" s="115"/>
      <c r="G771" s="116"/>
      <c r="H771" s="113"/>
      <c r="I771" s="116"/>
      <c r="J771" s="113"/>
      <c r="K771" s="117"/>
    </row>
    <row r="772" spans="2:11" s="106" customFormat="1" x14ac:dyDescent="0.3">
      <c r="B772" s="111"/>
      <c r="C772" s="112"/>
      <c r="D772" s="113"/>
      <c r="E772" s="114"/>
      <c r="F772" s="115"/>
      <c r="G772" s="116"/>
      <c r="H772" s="113"/>
      <c r="I772" s="116"/>
      <c r="J772" s="113"/>
      <c r="K772" s="117"/>
    </row>
    <row r="773" spans="2:11" s="106" customFormat="1" x14ac:dyDescent="0.3">
      <c r="B773" s="111"/>
      <c r="C773" s="112"/>
      <c r="D773" s="113"/>
      <c r="E773" s="114"/>
      <c r="F773" s="115"/>
      <c r="G773" s="116"/>
      <c r="H773" s="113"/>
      <c r="I773" s="116"/>
      <c r="J773" s="113"/>
      <c r="K773" s="117"/>
    </row>
    <row r="774" spans="2:11" s="106" customFormat="1" x14ac:dyDescent="0.3">
      <c r="B774" s="111"/>
      <c r="C774" s="112"/>
      <c r="D774" s="113"/>
      <c r="E774" s="114"/>
      <c r="F774" s="115"/>
      <c r="G774" s="116"/>
      <c r="H774" s="113"/>
      <c r="I774" s="116"/>
      <c r="J774" s="113"/>
      <c r="K774" s="117"/>
    </row>
    <row r="775" spans="2:11" s="106" customFormat="1" x14ac:dyDescent="0.3">
      <c r="B775" s="111"/>
      <c r="C775" s="112"/>
      <c r="D775" s="113"/>
      <c r="E775" s="114"/>
      <c r="F775" s="115"/>
      <c r="G775" s="116"/>
      <c r="H775" s="113"/>
      <c r="I775" s="116"/>
      <c r="J775" s="113"/>
      <c r="K775" s="117"/>
    </row>
    <row r="776" spans="2:11" s="106" customFormat="1" x14ac:dyDescent="0.3">
      <c r="B776" s="111"/>
      <c r="C776" s="112"/>
      <c r="D776" s="113"/>
      <c r="E776" s="114"/>
      <c r="F776" s="115"/>
      <c r="G776" s="116"/>
      <c r="H776" s="113"/>
      <c r="I776" s="116"/>
      <c r="J776" s="113"/>
      <c r="K776" s="117"/>
    </row>
    <row r="777" spans="2:11" s="106" customFormat="1" x14ac:dyDescent="0.3">
      <c r="B777" s="111"/>
      <c r="C777" s="112"/>
      <c r="D777" s="113"/>
      <c r="E777" s="114"/>
      <c r="F777" s="115"/>
      <c r="G777" s="116"/>
      <c r="H777" s="113"/>
      <c r="I777" s="116"/>
      <c r="J777" s="113"/>
      <c r="K777" s="117"/>
    </row>
    <row r="778" spans="2:11" s="106" customFormat="1" x14ac:dyDescent="0.3">
      <c r="B778" s="111"/>
      <c r="C778" s="112"/>
      <c r="D778" s="113"/>
      <c r="E778" s="114"/>
      <c r="F778" s="115"/>
      <c r="G778" s="116"/>
      <c r="H778" s="113"/>
      <c r="I778" s="116"/>
      <c r="J778" s="113"/>
      <c r="K778" s="117"/>
    </row>
    <row r="779" spans="2:11" s="106" customFormat="1" x14ac:dyDescent="0.3">
      <c r="B779" s="111"/>
      <c r="C779" s="112"/>
      <c r="D779" s="113"/>
      <c r="E779" s="114"/>
      <c r="F779" s="115"/>
      <c r="G779" s="116"/>
      <c r="H779" s="113"/>
      <c r="I779" s="116"/>
      <c r="J779" s="113"/>
      <c r="K779" s="117"/>
    </row>
    <row r="780" spans="2:11" s="106" customFormat="1" x14ac:dyDescent="0.3">
      <c r="B780" s="111"/>
      <c r="C780" s="112"/>
      <c r="D780" s="113"/>
      <c r="E780" s="114"/>
      <c r="F780" s="115"/>
      <c r="G780" s="116"/>
      <c r="H780" s="113"/>
      <c r="I780" s="116"/>
      <c r="J780" s="113"/>
      <c r="K780" s="117"/>
    </row>
    <row r="781" spans="2:11" s="106" customFormat="1" x14ac:dyDescent="0.3">
      <c r="B781" s="111"/>
      <c r="C781" s="112"/>
      <c r="D781" s="113"/>
      <c r="E781" s="114"/>
      <c r="F781" s="115"/>
      <c r="G781" s="116"/>
      <c r="H781" s="113"/>
      <c r="I781" s="116"/>
      <c r="J781" s="113"/>
      <c r="K781" s="117"/>
    </row>
    <row r="782" spans="2:11" s="106" customFormat="1" ht="36" customHeight="1" x14ac:dyDescent="0.3">
      <c r="B782" s="111"/>
      <c r="C782" s="112"/>
      <c r="D782" s="113"/>
      <c r="E782" s="114"/>
      <c r="F782" s="115"/>
      <c r="G782" s="116"/>
      <c r="H782" s="113"/>
      <c r="I782" s="116"/>
      <c r="J782" s="113"/>
      <c r="K782" s="117"/>
    </row>
    <row r="783" spans="2:11" s="106" customFormat="1" x14ac:dyDescent="0.3">
      <c r="B783" s="111"/>
      <c r="C783" s="112"/>
      <c r="D783" s="113"/>
      <c r="E783" s="114"/>
      <c r="F783" s="115"/>
      <c r="G783" s="116"/>
      <c r="H783" s="113"/>
      <c r="I783" s="116"/>
      <c r="J783" s="113"/>
      <c r="K783" s="117"/>
    </row>
    <row r="784" spans="2:11" s="106" customFormat="1" x14ac:dyDescent="0.3">
      <c r="B784" s="111"/>
      <c r="C784" s="112"/>
      <c r="D784" s="113"/>
      <c r="E784" s="114"/>
      <c r="F784" s="115"/>
      <c r="G784" s="116"/>
      <c r="H784" s="113"/>
      <c r="I784" s="116"/>
      <c r="J784" s="113"/>
      <c r="K784" s="117"/>
    </row>
    <row r="785" spans="2:11" s="106" customFormat="1" x14ac:dyDescent="0.3">
      <c r="B785" s="111"/>
      <c r="C785" s="112"/>
      <c r="D785" s="113"/>
      <c r="E785" s="114"/>
      <c r="F785" s="115"/>
      <c r="G785" s="116"/>
      <c r="H785" s="113"/>
      <c r="I785" s="116"/>
      <c r="J785" s="113"/>
      <c r="K785" s="117"/>
    </row>
    <row r="786" spans="2:11" s="106" customFormat="1" x14ac:dyDescent="0.3">
      <c r="B786" s="111"/>
      <c r="C786" s="112"/>
      <c r="D786" s="113"/>
      <c r="E786" s="114"/>
      <c r="F786" s="115"/>
      <c r="G786" s="116"/>
      <c r="H786" s="113"/>
      <c r="I786" s="116"/>
      <c r="J786" s="113"/>
      <c r="K786" s="117"/>
    </row>
    <row r="787" spans="2:11" s="106" customFormat="1" x14ac:dyDescent="0.3">
      <c r="B787" s="111"/>
      <c r="C787" s="112"/>
      <c r="D787" s="113"/>
      <c r="E787" s="114"/>
      <c r="F787" s="115"/>
      <c r="G787" s="116"/>
      <c r="H787" s="113"/>
      <c r="I787" s="116"/>
      <c r="J787" s="113"/>
      <c r="K787" s="117"/>
    </row>
    <row r="788" spans="2:11" s="106" customFormat="1" x14ac:dyDescent="0.3">
      <c r="B788" s="111"/>
      <c r="C788" s="112"/>
      <c r="D788" s="113"/>
      <c r="E788" s="114"/>
      <c r="F788" s="115"/>
      <c r="G788" s="116"/>
      <c r="H788" s="113"/>
      <c r="I788" s="116"/>
      <c r="J788" s="113"/>
      <c r="K788" s="117"/>
    </row>
    <row r="789" spans="2:11" s="106" customFormat="1" x14ac:dyDescent="0.3">
      <c r="B789" s="111"/>
      <c r="C789" s="112"/>
      <c r="D789" s="113"/>
      <c r="E789" s="114"/>
      <c r="F789" s="115"/>
      <c r="G789" s="116"/>
      <c r="H789" s="113"/>
      <c r="I789" s="116"/>
      <c r="J789" s="113"/>
      <c r="K789" s="117"/>
    </row>
    <row r="790" spans="2:11" s="106" customFormat="1" x14ac:dyDescent="0.3">
      <c r="B790" s="111"/>
      <c r="C790" s="112"/>
      <c r="D790" s="113"/>
      <c r="E790" s="114"/>
      <c r="F790" s="115"/>
      <c r="G790" s="116"/>
      <c r="H790" s="113"/>
      <c r="I790" s="116"/>
      <c r="J790" s="113"/>
      <c r="K790" s="117"/>
    </row>
    <row r="791" spans="2:11" s="106" customFormat="1" x14ac:dyDescent="0.3">
      <c r="B791" s="111"/>
      <c r="C791" s="112"/>
      <c r="D791" s="113"/>
      <c r="E791" s="114"/>
      <c r="F791" s="115"/>
      <c r="G791" s="116"/>
      <c r="H791" s="113"/>
      <c r="I791" s="116"/>
      <c r="J791" s="113"/>
      <c r="K791" s="117"/>
    </row>
    <row r="792" spans="2:11" s="106" customFormat="1" x14ac:dyDescent="0.3">
      <c r="B792" s="111"/>
      <c r="C792" s="112"/>
      <c r="D792" s="113"/>
      <c r="E792" s="114"/>
      <c r="F792" s="115"/>
      <c r="G792" s="116"/>
      <c r="H792" s="113"/>
      <c r="I792" s="116"/>
      <c r="J792" s="113"/>
      <c r="K792" s="117"/>
    </row>
    <row r="793" spans="2:11" s="106" customFormat="1" x14ac:dyDescent="0.3">
      <c r="B793" s="111"/>
      <c r="C793" s="112"/>
      <c r="D793" s="113"/>
      <c r="E793" s="114"/>
      <c r="F793" s="115"/>
      <c r="G793" s="116"/>
      <c r="H793" s="113"/>
      <c r="I793" s="116"/>
      <c r="J793" s="113"/>
      <c r="K793" s="117"/>
    </row>
    <row r="794" spans="2:11" s="106" customFormat="1" x14ac:dyDescent="0.3">
      <c r="B794" s="111"/>
      <c r="C794" s="112"/>
      <c r="D794" s="113"/>
      <c r="E794" s="114"/>
      <c r="F794" s="115"/>
      <c r="G794" s="116"/>
      <c r="H794" s="113"/>
      <c r="I794" s="116"/>
      <c r="J794" s="113"/>
      <c r="K794" s="117"/>
    </row>
    <row r="795" spans="2:11" s="106" customFormat="1" x14ac:dyDescent="0.3">
      <c r="B795" s="111"/>
      <c r="C795" s="112"/>
      <c r="D795" s="113"/>
      <c r="E795" s="114"/>
      <c r="F795" s="115"/>
      <c r="G795" s="116"/>
      <c r="H795" s="113"/>
      <c r="I795" s="116"/>
      <c r="J795" s="113"/>
      <c r="K795" s="117"/>
    </row>
    <row r="796" spans="2:11" s="106" customFormat="1" x14ac:dyDescent="0.3">
      <c r="B796" s="111"/>
      <c r="C796" s="112"/>
      <c r="D796" s="113"/>
      <c r="E796" s="114"/>
      <c r="F796" s="115"/>
      <c r="G796" s="116"/>
      <c r="H796" s="113"/>
      <c r="I796" s="116"/>
      <c r="J796" s="113"/>
      <c r="K796" s="117"/>
    </row>
    <row r="797" spans="2:11" s="106" customFormat="1" x14ac:dyDescent="0.3">
      <c r="B797" s="111"/>
      <c r="C797" s="112"/>
      <c r="D797" s="113"/>
      <c r="E797" s="114"/>
      <c r="F797" s="115"/>
      <c r="G797" s="116"/>
      <c r="H797" s="113"/>
      <c r="I797" s="116"/>
      <c r="J797" s="113"/>
      <c r="K797" s="117"/>
    </row>
    <row r="798" spans="2:11" s="106" customFormat="1" x14ac:dyDescent="0.3">
      <c r="B798" s="111"/>
      <c r="C798" s="112"/>
      <c r="D798" s="113"/>
      <c r="E798" s="114"/>
      <c r="F798" s="115"/>
      <c r="G798" s="116"/>
      <c r="H798" s="113"/>
      <c r="I798" s="116"/>
      <c r="J798" s="113"/>
      <c r="K798" s="117"/>
    </row>
    <row r="799" spans="2:11" s="106" customFormat="1" x14ac:dyDescent="0.3">
      <c r="B799" s="111"/>
      <c r="C799" s="112"/>
      <c r="D799" s="113"/>
      <c r="E799" s="114"/>
      <c r="F799" s="115"/>
      <c r="G799" s="116"/>
      <c r="H799" s="113"/>
      <c r="I799" s="116"/>
      <c r="J799" s="113"/>
      <c r="K799" s="117"/>
    </row>
    <row r="800" spans="2:11" s="106" customFormat="1" x14ac:dyDescent="0.3">
      <c r="B800" s="111"/>
      <c r="C800" s="112"/>
      <c r="D800" s="113"/>
      <c r="E800" s="114"/>
      <c r="F800" s="115"/>
      <c r="G800" s="116"/>
      <c r="H800" s="113"/>
      <c r="I800" s="116"/>
      <c r="J800" s="113"/>
      <c r="K800" s="117"/>
    </row>
    <row r="801" spans="2:11" s="106" customFormat="1" x14ac:dyDescent="0.3">
      <c r="B801" s="111"/>
      <c r="C801" s="112"/>
      <c r="D801" s="113"/>
      <c r="E801" s="114"/>
      <c r="F801" s="115"/>
      <c r="G801" s="116"/>
      <c r="H801" s="113"/>
      <c r="I801" s="116"/>
      <c r="J801" s="113"/>
      <c r="K801" s="117"/>
    </row>
    <row r="802" spans="2:11" s="106" customFormat="1" x14ac:dyDescent="0.3">
      <c r="B802" s="111"/>
      <c r="C802" s="112"/>
      <c r="D802" s="113"/>
      <c r="E802" s="114"/>
      <c r="F802" s="115"/>
      <c r="G802" s="116"/>
      <c r="H802" s="113"/>
      <c r="I802" s="116"/>
      <c r="J802" s="113"/>
      <c r="K802" s="117"/>
    </row>
    <row r="803" spans="2:11" s="106" customFormat="1" x14ac:dyDescent="0.3">
      <c r="B803" s="111"/>
      <c r="C803" s="112"/>
      <c r="D803" s="113"/>
      <c r="E803" s="114"/>
      <c r="F803" s="115"/>
      <c r="G803" s="116"/>
      <c r="H803" s="113"/>
      <c r="I803" s="116"/>
      <c r="J803" s="113"/>
      <c r="K803" s="117"/>
    </row>
    <row r="804" spans="2:11" s="106" customFormat="1" x14ac:dyDescent="0.3">
      <c r="B804" s="111"/>
      <c r="C804" s="112"/>
      <c r="D804" s="113"/>
      <c r="E804" s="114"/>
      <c r="F804" s="115"/>
      <c r="G804" s="116"/>
      <c r="H804" s="113"/>
      <c r="I804" s="116"/>
      <c r="J804" s="113"/>
      <c r="K804" s="117"/>
    </row>
    <row r="805" spans="2:11" s="106" customFormat="1" x14ac:dyDescent="0.3">
      <c r="B805" s="111"/>
      <c r="C805" s="112"/>
      <c r="D805" s="113"/>
      <c r="E805" s="114"/>
      <c r="F805" s="115"/>
      <c r="G805" s="116"/>
      <c r="H805" s="113"/>
      <c r="I805" s="116"/>
      <c r="J805" s="113"/>
      <c r="K805" s="117"/>
    </row>
    <row r="806" spans="2:11" s="106" customFormat="1" x14ac:dyDescent="0.3">
      <c r="B806" s="111"/>
      <c r="C806" s="112"/>
      <c r="D806" s="113"/>
      <c r="E806" s="114"/>
      <c r="F806" s="115"/>
      <c r="G806" s="116"/>
      <c r="H806" s="113"/>
      <c r="I806" s="116"/>
      <c r="J806" s="113"/>
      <c r="K806" s="117"/>
    </row>
    <row r="807" spans="2:11" s="106" customFormat="1" x14ac:dyDescent="0.3">
      <c r="B807" s="111"/>
      <c r="C807" s="112"/>
      <c r="D807" s="113"/>
      <c r="E807" s="114"/>
      <c r="F807" s="115"/>
      <c r="G807" s="116"/>
      <c r="H807" s="113"/>
      <c r="I807" s="116"/>
      <c r="J807" s="113"/>
      <c r="K807" s="117"/>
    </row>
    <row r="808" spans="2:11" s="106" customFormat="1" x14ac:dyDescent="0.3">
      <c r="B808" s="111"/>
      <c r="C808" s="112"/>
      <c r="D808" s="113"/>
      <c r="E808" s="114"/>
      <c r="F808" s="115"/>
      <c r="G808" s="116"/>
      <c r="H808" s="113"/>
      <c r="I808" s="116"/>
      <c r="J808" s="113"/>
      <c r="K808" s="117"/>
    </row>
    <row r="809" spans="2:11" s="106" customFormat="1" x14ac:dyDescent="0.3">
      <c r="B809" s="111"/>
      <c r="C809" s="112"/>
      <c r="D809" s="113"/>
      <c r="E809" s="114"/>
      <c r="F809" s="115"/>
      <c r="G809" s="116"/>
      <c r="H809" s="113"/>
      <c r="I809" s="116"/>
      <c r="J809" s="113"/>
      <c r="K809" s="117"/>
    </row>
    <row r="810" spans="2:11" s="106" customFormat="1" x14ac:dyDescent="0.3">
      <c r="B810" s="111"/>
      <c r="C810" s="112"/>
      <c r="D810" s="113"/>
      <c r="E810" s="114"/>
      <c r="F810" s="115"/>
      <c r="G810" s="116"/>
      <c r="H810" s="113"/>
      <c r="I810" s="116"/>
      <c r="J810" s="113"/>
      <c r="K810" s="117"/>
    </row>
    <row r="811" spans="2:11" s="106" customFormat="1" x14ac:dyDescent="0.3">
      <c r="B811" s="111"/>
      <c r="C811" s="112"/>
      <c r="D811" s="113"/>
      <c r="E811" s="114"/>
      <c r="F811" s="115"/>
      <c r="G811" s="116"/>
      <c r="H811" s="113"/>
      <c r="I811" s="116"/>
      <c r="J811" s="113"/>
      <c r="K811" s="117"/>
    </row>
    <row r="812" spans="2:11" s="106" customFormat="1" x14ac:dyDescent="0.3">
      <c r="B812" s="111"/>
      <c r="C812" s="112"/>
      <c r="D812" s="113"/>
      <c r="E812" s="114"/>
      <c r="F812" s="115"/>
      <c r="G812" s="116"/>
      <c r="H812" s="113"/>
      <c r="I812" s="116"/>
      <c r="J812" s="113"/>
      <c r="K812" s="117"/>
    </row>
    <row r="813" spans="2:11" s="106" customFormat="1" x14ac:dyDescent="0.3">
      <c r="B813" s="111"/>
      <c r="C813" s="112"/>
      <c r="D813" s="113"/>
      <c r="E813" s="114"/>
      <c r="F813" s="115"/>
      <c r="G813" s="116"/>
      <c r="H813" s="113"/>
      <c r="I813" s="116"/>
      <c r="J813" s="113"/>
      <c r="K813" s="117"/>
    </row>
    <row r="814" spans="2:11" s="106" customFormat="1" x14ac:dyDescent="0.3">
      <c r="B814" s="111"/>
      <c r="C814" s="112"/>
      <c r="D814" s="113"/>
      <c r="E814" s="114"/>
      <c r="F814" s="115"/>
      <c r="G814" s="116"/>
      <c r="H814" s="113"/>
      <c r="I814" s="116"/>
      <c r="J814" s="113"/>
      <c r="K814" s="117"/>
    </row>
    <row r="815" spans="2:11" s="106" customFormat="1" x14ac:dyDescent="0.3">
      <c r="B815" s="111"/>
      <c r="C815" s="112"/>
      <c r="D815" s="113"/>
      <c r="E815" s="114"/>
      <c r="F815" s="115"/>
      <c r="G815" s="116"/>
      <c r="H815" s="113"/>
      <c r="I815" s="116"/>
      <c r="J815" s="113"/>
      <c r="K815" s="117"/>
    </row>
    <row r="816" spans="2:11" s="106" customFormat="1" x14ac:dyDescent="0.3">
      <c r="B816" s="111"/>
      <c r="C816" s="112"/>
      <c r="D816" s="113"/>
      <c r="E816" s="114"/>
      <c r="F816" s="115"/>
      <c r="G816" s="116"/>
      <c r="H816" s="113"/>
      <c r="I816" s="116"/>
      <c r="J816" s="113"/>
      <c r="K816" s="117"/>
    </row>
    <row r="817" spans="2:11" s="106" customFormat="1" x14ac:dyDescent="0.3">
      <c r="B817" s="111"/>
      <c r="C817" s="112"/>
      <c r="D817" s="113"/>
      <c r="E817" s="114"/>
      <c r="F817" s="115"/>
      <c r="G817" s="116"/>
      <c r="H817" s="113"/>
      <c r="I817" s="116"/>
      <c r="J817" s="113"/>
      <c r="K817" s="117"/>
    </row>
    <row r="818" spans="2:11" s="106" customFormat="1" x14ac:dyDescent="0.3">
      <c r="B818" s="111"/>
      <c r="C818" s="112"/>
      <c r="D818" s="113"/>
      <c r="E818" s="114"/>
      <c r="F818" s="115"/>
      <c r="G818" s="116"/>
      <c r="H818" s="113"/>
      <c r="I818" s="116"/>
      <c r="J818" s="113"/>
      <c r="K818" s="117"/>
    </row>
    <row r="819" spans="2:11" s="106" customFormat="1" x14ac:dyDescent="0.3">
      <c r="B819" s="111"/>
      <c r="C819" s="112"/>
      <c r="D819" s="113"/>
      <c r="E819" s="114"/>
      <c r="F819" s="115"/>
      <c r="G819" s="116"/>
      <c r="H819" s="113"/>
      <c r="I819" s="116"/>
      <c r="J819" s="113"/>
      <c r="K819" s="117"/>
    </row>
    <row r="820" spans="2:11" s="106" customFormat="1" x14ac:dyDescent="0.3">
      <c r="B820" s="111"/>
      <c r="C820" s="112"/>
      <c r="D820" s="113"/>
      <c r="E820" s="114"/>
      <c r="F820" s="115"/>
      <c r="G820" s="116"/>
      <c r="H820" s="113"/>
      <c r="I820" s="116"/>
      <c r="J820" s="113"/>
      <c r="K820" s="117"/>
    </row>
    <row r="821" spans="2:11" s="120" customFormat="1" x14ac:dyDescent="0.3">
      <c r="B821" s="111"/>
      <c r="C821" s="112"/>
      <c r="D821" s="113"/>
      <c r="E821" s="114"/>
      <c r="F821" s="115"/>
      <c r="G821" s="116"/>
      <c r="H821" s="113"/>
      <c r="I821" s="116"/>
      <c r="J821" s="113"/>
      <c r="K821" s="119"/>
    </row>
    <row r="822" spans="2:11" s="122" customFormat="1" ht="15" customHeight="1" x14ac:dyDescent="0.3">
      <c r="B822" s="111"/>
      <c r="C822" s="112"/>
      <c r="D822" s="113"/>
      <c r="E822" s="114"/>
      <c r="F822" s="115"/>
      <c r="G822" s="116"/>
      <c r="H822" s="113"/>
      <c r="I822" s="116"/>
      <c r="J822" s="113"/>
      <c r="K822" s="121"/>
    </row>
    <row r="823" spans="2:11" s="122" customFormat="1" ht="15" customHeight="1" x14ac:dyDescent="0.3">
      <c r="B823" s="111"/>
      <c r="C823" s="112"/>
      <c r="D823" s="113"/>
      <c r="E823" s="114"/>
      <c r="F823" s="115"/>
      <c r="G823" s="116"/>
      <c r="H823" s="113"/>
      <c r="I823" s="116"/>
      <c r="J823" s="113"/>
      <c r="K823" s="121"/>
    </row>
    <row r="824" spans="2:11" s="122" customFormat="1" ht="15" customHeight="1" x14ac:dyDescent="0.3">
      <c r="B824" s="111"/>
      <c r="C824" s="112"/>
      <c r="D824" s="113"/>
      <c r="E824" s="114"/>
      <c r="F824" s="115"/>
      <c r="G824" s="116"/>
      <c r="H824" s="113"/>
      <c r="I824" s="116"/>
      <c r="J824" s="113"/>
      <c r="K824" s="121"/>
    </row>
    <row r="825" spans="2:11" s="122" customFormat="1" ht="15" customHeight="1" x14ac:dyDescent="0.3">
      <c r="B825" s="111"/>
      <c r="C825" s="112"/>
      <c r="D825" s="113"/>
      <c r="E825" s="114"/>
      <c r="F825" s="115"/>
      <c r="G825" s="116"/>
      <c r="H825" s="113"/>
      <c r="I825" s="116"/>
      <c r="J825" s="113"/>
      <c r="K825" s="121"/>
    </row>
    <row r="826" spans="2:11" s="122" customFormat="1" ht="15" customHeight="1" x14ac:dyDescent="0.3">
      <c r="B826" s="111"/>
      <c r="C826" s="112"/>
      <c r="D826" s="113"/>
      <c r="E826" s="114"/>
      <c r="F826" s="115"/>
      <c r="G826" s="116"/>
      <c r="H826" s="113"/>
      <c r="I826" s="116"/>
      <c r="J826" s="113"/>
      <c r="K826" s="121"/>
    </row>
    <row r="827" spans="2:11" s="122" customFormat="1" ht="15" customHeight="1" x14ac:dyDescent="0.3">
      <c r="B827" s="111"/>
      <c r="C827" s="112"/>
      <c r="D827" s="113"/>
      <c r="E827" s="114"/>
      <c r="F827" s="115"/>
      <c r="G827" s="116"/>
      <c r="H827" s="113"/>
      <c r="I827" s="116"/>
      <c r="J827" s="113"/>
      <c r="K827" s="121"/>
    </row>
    <row r="828" spans="2:11" s="124" customFormat="1" x14ac:dyDescent="0.3">
      <c r="B828" s="111"/>
      <c r="C828" s="112"/>
      <c r="D828" s="113"/>
      <c r="E828" s="114"/>
      <c r="F828" s="115"/>
      <c r="G828" s="116"/>
      <c r="H828" s="113"/>
      <c r="I828" s="116"/>
      <c r="J828" s="113"/>
      <c r="K828" s="123"/>
    </row>
    <row r="829" spans="2:11" s="124" customFormat="1" x14ac:dyDescent="0.3">
      <c r="B829" s="111"/>
      <c r="C829" s="112"/>
      <c r="D829" s="113"/>
      <c r="E829" s="114"/>
      <c r="F829" s="115"/>
      <c r="G829" s="116"/>
      <c r="H829" s="113"/>
      <c r="I829" s="116"/>
      <c r="J829" s="113"/>
      <c r="K829" s="123"/>
    </row>
    <row r="830" spans="2:11" s="124" customFormat="1" x14ac:dyDescent="0.3">
      <c r="B830" s="111"/>
      <c r="C830" s="112"/>
      <c r="D830" s="113"/>
      <c r="E830" s="114"/>
      <c r="F830" s="115"/>
      <c r="G830" s="116"/>
      <c r="H830" s="113"/>
      <c r="I830" s="116"/>
      <c r="J830" s="113"/>
      <c r="K830" s="123"/>
    </row>
    <row r="831" spans="2:11" s="124" customFormat="1" x14ac:dyDescent="0.3">
      <c r="B831" s="111"/>
      <c r="C831" s="112"/>
      <c r="D831" s="113"/>
      <c r="E831" s="114"/>
      <c r="F831" s="115"/>
      <c r="G831" s="116"/>
      <c r="H831" s="113"/>
      <c r="I831" s="116"/>
      <c r="J831" s="113"/>
      <c r="K831" s="123"/>
    </row>
    <row r="832" spans="2:11" s="124" customFormat="1" x14ac:dyDescent="0.3">
      <c r="B832" s="111"/>
      <c r="C832" s="112"/>
      <c r="D832" s="113"/>
      <c r="E832" s="114"/>
      <c r="F832" s="115"/>
      <c r="G832" s="116"/>
      <c r="H832" s="113"/>
      <c r="I832" s="116"/>
      <c r="J832" s="113"/>
      <c r="K832" s="123"/>
    </row>
    <row r="833" spans="2:11" s="124" customFormat="1" x14ac:dyDescent="0.3">
      <c r="B833" s="111"/>
      <c r="C833" s="112"/>
      <c r="D833" s="113"/>
      <c r="E833" s="114"/>
      <c r="F833" s="115"/>
      <c r="G833" s="116"/>
      <c r="H833" s="113"/>
      <c r="I833" s="116"/>
      <c r="J833" s="113"/>
      <c r="K833" s="123"/>
    </row>
    <row r="834" spans="2:11" s="124" customFormat="1" x14ac:dyDescent="0.3">
      <c r="B834" s="111"/>
      <c r="C834" s="112"/>
      <c r="D834" s="113"/>
      <c r="E834" s="114"/>
      <c r="F834" s="115"/>
      <c r="G834" s="116"/>
      <c r="H834" s="113"/>
      <c r="I834" s="116"/>
      <c r="J834" s="113"/>
      <c r="K834" s="123"/>
    </row>
    <row r="835" spans="2:11" s="124" customFormat="1" x14ac:dyDescent="0.3">
      <c r="B835" s="111"/>
      <c r="C835" s="112"/>
      <c r="D835" s="113"/>
      <c r="E835" s="114"/>
      <c r="F835" s="115"/>
      <c r="G835" s="116"/>
      <c r="H835" s="113"/>
      <c r="I835" s="116"/>
      <c r="J835" s="113"/>
      <c r="K835" s="123"/>
    </row>
    <row r="836" spans="2:11" s="124" customFormat="1" x14ac:dyDescent="0.3">
      <c r="B836" s="111"/>
      <c r="C836" s="112"/>
      <c r="D836" s="113"/>
      <c r="E836" s="114"/>
      <c r="F836" s="115"/>
      <c r="G836" s="116"/>
      <c r="H836" s="113"/>
      <c r="I836" s="116"/>
      <c r="J836" s="113"/>
      <c r="K836" s="123"/>
    </row>
    <row r="837" spans="2:11" s="124" customFormat="1" x14ac:dyDescent="0.3">
      <c r="B837" s="111"/>
      <c r="C837" s="112"/>
      <c r="D837" s="113"/>
      <c r="E837" s="114"/>
      <c r="F837" s="115"/>
      <c r="G837" s="116"/>
      <c r="H837" s="113"/>
      <c r="I837" s="116"/>
      <c r="J837" s="113"/>
      <c r="K837" s="123"/>
    </row>
    <row r="838" spans="2:11" s="124" customFormat="1" x14ac:dyDescent="0.3">
      <c r="B838" s="111"/>
      <c r="C838" s="112"/>
      <c r="D838" s="113"/>
      <c r="E838" s="114"/>
      <c r="F838" s="115"/>
      <c r="G838" s="116"/>
      <c r="H838" s="113"/>
      <c r="I838" s="116"/>
      <c r="J838" s="113"/>
      <c r="K838" s="123"/>
    </row>
    <row r="839" spans="2:11" s="124" customFormat="1" x14ac:dyDescent="0.3">
      <c r="B839" s="111"/>
      <c r="C839" s="112"/>
      <c r="D839" s="113"/>
      <c r="E839" s="114"/>
      <c r="F839" s="115"/>
      <c r="G839" s="116"/>
      <c r="H839" s="113"/>
      <c r="I839" s="116"/>
      <c r="J839" s="113"/>
      <c r="K839" s="123"/>
    </row>
    <row r="840" spans="2:11" s="124" customFormat="1" x14ac:dyDescent="0.3">
      <c r="B840" s="111"/>
      <c r="C840" s="112"/>
      <c r="D840" s="113"/>
      <c r="E840" s="114"/>
      <c r="F840" s="115"/>
      <c r="G840" s="116"/>
      <c r="H840" s="113"/>
      <c r="I840" s="116"/>
      <c r="J840" s="113"/>
      <c r="K840" s="123"/>
    </row>
    <row r="841" spans="2:11" s="124" customFormat="1" x14ac:dyDescent="0.3">
      <c r="B841" s="111"/>
      <c r="C841" s="112"/>
      <c r="D841" s="113"/>
      <c r="E841" s="114"/>
      <c r="F841" s="115"/>
      <c r="G841" s="116"/>
      <c r="H841" s="113"/>
      <c r="I841" s="116"/>
      <c r="J841" s="113"/>
      <c r="K841" s="123"/>
    </row>
    <row r="842" spans="2:11" s="124" customFormat="1" x14ac:dyDescent="0.3">
      <c r="B842" s="111"/>
      <c r="C842" s="112"/>
      <c r="D842" s="113"/>
      <c r="E842" s="114"/>
      <c r="F842" s="115"/>
      <c r="G842" s="116"/>
      <c r="H842" s="113"/>
      <c r="I842" s="116"/>
      <c r="J842" s="113"/>
      <c r="K842" s="123"/>
    </row>
    <row r="843" spans="2:11" s="124" customFormat="1" x14ac:dyDescent="0.3">
      <c r="B843" s="111"/>
      <c r="C843" s="112"/>
      <c r="D843" s="113"/>
      <c r="E843" s="114"/>
      <c r="F843" s="115"/>
      <c r="G843" s="116"/>
      <c r="H843" s="113"/>
      <c r="I843" s="116"/>
      <c r="J843" s="113"/>
      <c r="K843" s="123"/>
    </row>
    <row r="844" spans="2:11" s="124" customFormat="1" x14ac:dyDescent="0.3">
      <c r="B844" s="111"/>
      <c r="C844" s="112"/>
      <c r="D844" s="113"/>
      <c r="E844" s="114"/>
      <c r="F844" s="115"/>
      <c r="G844" s="116"/>
      <c r="H844" s="113"/>
      <c r="I844" s="116"/>
      <c r="J844" s="113"/>
      <c r="K844" s="123"/>
    </row>
    <row r="845" spans="2:11" s="124" customFormat="1" x14ac:dyDescent="0.3">
      <c r="B845" s="111"/>
      <c r="C845" s="112"/>
      <c r="D845" s="113"/>
      <c r="E845" s="114"/>
      <c r="F845" s="115"/>
      <c r="G845" s="116"/>
      <c r="H845" s="113"/>
      <c r="I845" s="116"/>
      <c r="J845" s="113"/>
      <c r="K845" s="123"/>
    </row>
    <row r="846" spans="2:11" s="124" customFormat="1" x14ac:dyDescent="0.3">
      <c r="B846" s="111"/>
      <c r="C846" s="112"/>
      <c r="D846" s="113"/>
      <c r="E846" s="114"/>
      <c r="F846" s="115"/>
      <c r="G846" s="116"/>
      <c r="H846" s="113"/>
      <c r="I846" s="116"/>
      <c r="J846" s="113"/>
      <c r="K846" s="123"/>
    </row>
    <row r="847" spans="2:11" s="124" customFormat="1" x14ac:dyDescent="0.3">
      <c r="B847" s="111"/>
      <c r="C847" s="112"/>
      <c r="D847" s="113"/>
      <c r="E847" s="114"/>
      <c r="F847" s="115"/>
      <c r="G847" s="116"/>
      <c r="H847" s="113"/>
      <c r="I847" s="116"/>
      <c r="J847" s="113"/>
      <c r="K847" s="123"/>
    </row>
    <row r="848" spans="2:11" s="124" customFormat="1" x14ac:dyDescent="0.3">
      <c r="B848" s="111"/>
      <c r="C848" s="112"/>
      <c r="D848" s="113"/>
      <c r="E848" s="114"/>
      <c r="F848" s="115"/>
      <c r="G848" s="116"/>
      <c r="H848" s="113"/>
      <c r="I848" s="116"/>
      <c r="J848" s="113"/>
      <c r="K848" s="123"/>
    </row>
    <row r="849" spans="2:11" s="124" customFormat="1" x14ac:dyDescent="0.3">
      <c r="B849" s="111"/>
      <c r="C849" s="112"/>
      <c r="D849" s="113"/>
      <c r="E849" s="114"/>
      <c r="F849" s="115"/>
      <c r="G849" s="116"/>
      <c r="H849" s="113"/>
      <c r="I849" s="116"/>
      <c r="J849" s="113"/>
      <c r="K849" s="123"/>
    </row>
    <row r="850" spans="2:11" s="124" customFormat="1" x14ac:dyDescent="0.3">
      <c r="B850" s="111"/>
      <c r="C850" s="112"/>
      <c r="D850" s="113"/>
      <c r="E850" s="114"/>
      <c r="F850" s="115"/>
      <c r="G850" s="116"/>
      <c r="H850" s="113"/>
      <c r="I850" s="116"/>
      <c r="J850" s="113"/>
      <c r="K850" s="123"/>
    </row>
    <row r="851" spans="2:11" s="124" customFormat="1" x14ac:dyDescent="0.3">
      <c r="B851" s="111"/>
      <c r="C851" s="112"/>
      <c r="D851" s="113"/>
      <c r="E851" s="114"/>
      <c r="F851" s="115"/>
      <c r="G851" s="116"/>
      <c r="H851" s="113"/>
      <c r="I851" s="116"/>
      <c r="J851" s="113"/>
      <c r="K851" s="123"/>
    </row>
  </sheetData>
  <mergeCells count="7">
    <mergeCell ref="J2:J3"/>
    <mergeCell ref="B2:B3"/>
    <mergeCell ref="C2:C3"/>
    <mergeCell ref="D2:D3"/>
    <mergeCell ref="E2:E3"/>
    <mergeCell ref="F2:G2"/>
    <mergeCell ref="H2:I2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6"/>
  <sheetViews>
    <sheetView showGridLines="0" zoomScale="90" zoomScaleNormal="90" workbookViewId="0">
      <selection activeCell="C27" sqref="C27"/>
    </sheetView>
  </sheetViews>
  <sheetFormatPr defaultColWidth="8.77734375" defaultRowHeight="13.8" x14ac:dyDescent="0.3"/>
  <cols>
    <col min="1" max="1" width="1.77734375" style="8" customWidth="1"/>
    <col min="2" max="2" width="4.77734375" style="8" customWidth="1"/>
    <col min="3" max="3" width="60.44140625" style="8" customWidth="1"/>
    <col min="4" max="4" width="10.77734375" style="8" customWidth="1"/>
    <col min="5" max="5" width="14.77734375" style="8" customWidth="1"/>
    <col min="6" max="6" width="12.77734375" style="25" bestFit="1" customWidth="1"/>
    <col min="7" max="7" width="14.21875" style="8" customWidth="1"/>
    <col min="8" max="8" width="13.77734375" style="8" bestFit="1" customWidth="1"/>
    <col min="9" max="9" width="13.21875" style="8" customWidth="1"/>
    <col min="10" max="10" width="13.77734375" style="8" bestFit="1" customWidth="1"/>
    <col min="11" max="11" width="15.21875" style="8" customWidth="1"/>
    <col min="12" max="12" width="12.44140625" style="8" bestFit="1" customWidth="1"/>
    <col min="13" max="13" width="20.21875" style="8" customWidth="1"/>
    <col min="14" max="16384" width="8.77734375" style="8"/>
  </cols>
  <sheetData>
    <row r="1" spans="2:14" s="1" customFormat="1" ht="15" thickBot="1" x14ac:dyDescent="0.35">
      <c r="B1" s="231"/>
      <c r="C1" s="231"/>
      <c r="D1" s="231"/>
      <c r="E1" s="231"/>
      <c r="F1" s="232"/>
      <c r="G1" s="231"/>
      <c r="H1" s="231"/>
      <c r="I1" s="231"/>
      <c r="J1" s="231"/>
      <c r="K1" s="231"/>
      <c r="L1" s="231"/>
      <c r="M1" s="231"/>
    </row>
    <row r="2" spans="2:14" s="5" customFormat="1" ht="14.4" x14ac:dyDescent="0.3">
      <c r="B2" s="233" t="s">
        <v>42</v>
      </c>
      <c r="C2" s="235" t="s">
        <v>41</v>
      </c>
      <c r="D2" s="235" t="s">
        <v>40</v>
      </c>
      <c r="E2" s="235" t="s">
        <v>39</v>
      </c>
      <c r="F2" s="235" t="s">
        <v>33</v>
      </c>
      <c r="G2" s="238" t="s">
        <v>38</v>
      </c>
      <c r="H2" s="238"/>
      <c r="I2" s="238" t="s">
        <v>37</v>
      </c>
      <c r="J2" s="238"/>
      <c r="K2" s="238" t="s">
        <v>36</v>
      </c>
      <c r="L2" s="238"/>
      <c r="M2" s="239" t="s">
        <v>35</v>
      </c>
    </row>
    <row r="3" spans="2:14" s="5" customFormat="1" ht="14.4" x14ac:dyDescent="0.3">
      <c r="B3" s="234"/>
      <c r="C3" s="236"/>
      <c r="D3" s="236"/>
      <c r="E3" s="236"/>
      <c r="F3" s="237"/>
      <c r="G3" s="6" t="s">
        <v>34</v>
      </c>
      <c r="H3" s="6" t="s">
        <v>2</v>
      </c>
      <c r="I3" s="6" t="s">
        <v>34</v>
      </c>
      <c r="J3" s="6" t="s">
        <v>2</v>
      </c>
      <c r="K3" s="6" t="s">
        <v>34</v>
      </c>
      <c r="L3" s="6" t="s">
        <v>2</v>
      </c>
      <c r="M3" s="240"/>
    </row>
    <row r="4" spans="2:14" ht="14.4" x14ac:dyDescent="0.3">
      <c r="B4" s="132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133">
        <v>12</v>
      </c>
    </row>
    <row r="5" spans="2:14" ht="14.4" x14ac:dyDescent="0.3">
      <c r="B5" s="134">
        <v>1</v>
      </c>
      <c r="C5" s="10" t="s">
        <v>166</v>
      </c>
      <c r="D5" s="10" t="s">
        <v>11</v>
      </c>
      <c r="E5" s="10"/>
      <c r="F5" s="40">
        <v>75</v>
      </c>
      <c r="G5" s="11"/>
      <c r="H5" s="12"/>
      <c r="I5" s="13"/>
      <c r="J5" s="12"/>
      <c r="K5" s="13"/>
      <c r="L5" s="12"/>
      <c r="M5" s="135"/>
    </row>
    <row r="6" spans="2:14" ht="15.6" x14ac:dyDescent="0.3">
      <c r="B6" s="136"/>
      <c r="C6" s="15" t="s">
        <v>12</v>
      </c>
      <c r="D6" s="16" t="s">
        <v>11</v>
      </c>
      <c r="E6" s="14">
        <v>1</v>
      </c>
      <c r="F6" s="17">
        <f>E6*F5</f>
        <v>75</v>
      </c>
      <c r="G6" s="18"/>
      <c r="H6" s="18"/>
      <c r="I6" s="18"/>
      <c r="J6" s="18">
        <f>I6*F6</f>
        <v>0</v>
      </c>
      <c r="K6" s="18"/>
      <c r="L6" s="18"/>
      <c r="M6" s="137">
        <f t="shared" ref="M6" si="0">L6+J6+H6</f>
        <v>0</v>
      </c>
      <c r="N6" s="190"/>
    </row>
    <row r="7" spans="2:14" ht="14.4" x14ac:dyDescent="0.3">
      <c r="B7" s="134">
        <v>2</v>
      </c>
      <c r="C7" s="10" t="s">
        <v>167</v>
      </c>
      <c r="D7" s="10" t="s">
        <v>60</v>
      </c>
      <c r="E7" s="10"/>
      <c r="F7" s="38">
        <v>50</v>
      </c>
      <c r="G7" s="11"/>
      <c r="H7" s="12"/>
      <c r="I7" s="13"/>
      <c r="J7" s="12"/>
      <c r="K7" s="13"/>
      <c r="L7" s="12"/>
      <c r="M7" s="135"/>
    </row>
    <row r="8" spans="2:14" x14ac:dyDescent="0.3">
      <c r="B8" s="136"/>
      <c r="C8" s="15" t="s">
        <v>12</v>
      </c>
      <c r="D8" s="16" t="s">
        <v>60</v>
      </c>
      <c r="E8" s="14">
        <v>1</v>
      </c>
      <c r="F8" s="17">
        <f>F7</f>
        <v>50</v>
      </c>
      <c r="G8" s="18"/>
      <c r="H8" s="18"/>
      <c r="I8" s="18"/>
      <c r="J8" s="18">
        <f>I8*F8</f>
        <v>0</v>
      </c>
      <c r="K8" s="18"/>
      <c r="L8" s="18"/>
      <c r="M8" s="137">
        <f t="shared" ref="M8" si="1">L8+J8+H8</f>
        <v>0</v>
      </c>
    </row>
    <row r="9" spans="2:14" ht="15" x14ac:dyDescent="0.3">
      <c r="B9" s="194"/>
      <c r="C9" s="195" t="s">
        <v>10</v>
      </c>
      <c r="D9" s="191" t="s">
        <v>168</v>
      </c>
      <c r="E9" s="191">
        <f>0.087*0.4</f>
        <v>3.4799999999999998E-2</v>
      </c>
      <c r="F9" s="192">
        <f>F7*E9</f>
        <v>1.7399999999999998</v>
      </c>
      <c r="G9" s="191"/>
      <c r="H9" s="192"/>
      <c r="I9" s="191"/>
      <c r="J9" s="192"/>
      <c r="K9" s="191"/>
      <c r="L9" s="18">
        <f>F9*K9</f>
        <v>0</v>
      </c>
      <c r="M9" s="137">
        <f>H9+J9+L9</f>
        <v>0</v>
      </c>
    </row>
    <row r="10" spans="2:14" ht="14.4" x14ac:dyDescent="0.3">
      <c r="B10" s="196">
        <v>3</v>
      </c>
      <c r="C10" s="197" t="s">
        <v>19</v>
      </c>
      <c r="D10" s="197" t="s">
        <v>11</v>
      </c>
      <c r="E10" s="197"/>
      <c r="F10" s="198">
        <v>75</v>
      </c>
      <c r="G10" s="199"/>
      <c r="H10" s="200"/>
      <c r="I10" s="201"/>
      <c r="J10" s="200"/>
      <c r="K10" s="201"/>
      <c r="L10" s="200"/>
      <c r="M10" s="193"/>
    </row>
    <row r="11" spans="2:14" x14ac:dyDescent="0.3">
      <c r="B11" s="136"/>
      <c r="C11" s="15" t="s">
        <v>12</v>
      </c>
      <c r="D11" s="16" t="s">
        <v>11</v>
      </c>
      <c r="E11" s="14">
        <v>1</v>
      </c>
      <c r="F11" s="17">
        <f>E11*F10</f>
        <v>75</v>
      </c>
      <c r="G11" s="18"/>
      <c r="H11" s="18"/>
      <c r="I11" s="18"/>
      <c r="J11" s="18">
        <f>I11*F11</f>
        <v>0</v>
      </c>
      <c r="K11" s="18"/>
      <c r="L11" s="18"/>
      <c r="M11" s="137">
        <f t="shared" ref="M11:M15" si="2">L11+J11+H11</f>
        <v>0</v>
      </c>
    </row>
    <row r="12" spans="2:14" x14ac:dyDescent="0.3">
      <c r="B12" s="136"/>
      <c r="C12" s="15" t="s">
        <v>7</v>
      </c>
      <c r="D12" s="16"/>
      <c r="E12" s="14"/>
      <c r="F12" s="17"/>
      <c r="G12" s="18"/>
      <c r="H12" s="18"/>
      <c r="I12" s="18"/>
      <c r="J12" s="18"/>
      <c r="K12" s="18"/>
      <c r="L12" s="18"/>
      <c r="M12" s="137">
        <f t="shared" si="2"/>
        <v>0</v>
      </c>
    </row>
    <row r="13" spans="2:14" x14ac:dyDescent="0.3">
      <c r="B13" s="136"/>
      <c r="C13" s="15" t="s">
        <v>18</v>
      </c>
      <c r="D13" s="16" t="s">
        <v>11</v>
      </c>
      <c r="E13" s="14">
        <v>1.03</v>
      </c>
      <c r="F13" s="17">
        <f>E13*F10</f>
        <v>77.25</v>
      </c>
      <c r="G13" s="18"/>
      <c r="H13" s="18">
        <f>G13*F13</f>
        <v>0</v>
      </c>
      <c r="I13" s="18"/>
      <c r="J13" s="18"/>
      <c r="K13" s="18"/>
      <c r="L13" s="18"/>
      <c r="M13" s="137">
        <f t="shared" si="2"/>
        <v>0</v>
      </c>
    </row>
    <row r="14" spans="2:14" x14ac:dyDescent="0.3">
      <c r="B14" s="136"/>
      <c r="C14" s="15" t="s">
        <v>17</v>
      </c>
      <c r="D14" s="16" t="s">
        <v>16</v>
      </c>
      <c r="E14" s="14">
        <f>0.1*0.05*1.2</f>
        <v>6.000000000000001E-3</v>
      </c>
      <c r="F14" s="17">
        <f>E14*F10</f>
        <v>0.45000000000000007</v>
      </c>
      <c r="G14" s="18"/>
      <c r="H14" s="18">
        <f>G14*F14</f>
        <v>0</v>
      </c>
      <c r="I14" s="18"/>
      <c r="J14" s="18"/>
      <c r="K14" s="18"/>
      <c r="L14" s="18"/>
      <c r="M14" s="137">
        <f t="shared" si="2"/>
        <v>0</v>
      </c>
    </row>
    <row r="15" spans="2:14" x14ac:dyDescent="0.3">
      <c r="B15" s="136"/>
      <c r="C15" s="15" t="s">
        <v>8</v>
      </c>
      <c r="D15" s="16" t="s">
        <v>5</v>
      </c>
      <c r="E15" s="14">
        <v>1</v>
      </c>
      <c r="F15" s="17">
        <f>E15*F10</f>
        <v>75</v>
      </c>
      <c r="G15" s="18"/>
      <c r="H15" s="18">
        <f>G15*F15</f>
        <v>0</v>
      </c>
      <c r="I15" s="18"/>
      <c r="J15" s="18"/>
      <c r="K15" s="18"/>
      <c r="L15" s="18"/>
      <c r="M15" s="137">
        <f t="shared" si="2"/>
        <v>0</v>
      </c>
    </row>
    <row r="16" spans="2:14" ht="14.4" x14ac:dyDescent="0.3">
      <c r="B16" s="134">
        <f>B10+1</f>
        <v>4</v>
      </c>
      <c r="C16" s="10" t="s">
        <v>15</v>
      </c>
      <c r="D16" s="10" t="s">
        <v>60</v>
      </c>
      <c r="E16" s="10"/>
      <c r="F16" s="38">
        <v>50</v>
      </c>
      <c r="G16" s="11"/>
      <c r="H16" s="12"/>
      <c r="I16" s="13"/>
      <c r="J16" s="12"/>
      <c r="K16" s="13"/>
      <c r="L16" s="12"/>
      <c r="M16" s="135"/>
    </row>
    <row r="17" spans="2:13" x14ac:dyDescent="0.3">
      <c r="B17" s="136"/>
      <c r="C17" s="15" t="s">
        <v>12</v>
      </c>
      <c r="D17" s="16" t="s">
        <v>60</v>
      </c>
      <c r="E17" s="14">
        <v>1</v>
      </c>
      <c r="F17" s="17">
        <f>F16</f>
        <v>50</v>
      </c>
      <c r="G17" s="18"/>
      <c r="H17" s="18"/>
      <c r="I17" s="18"/>
      <c r="J17" s="18">
        <f>I17*F17</f>
        <v>0</v>
      </c>
      <c r="K17" s="18"/>
      <c r="L17" s="18"/>
      <c r="M17" s="137">
        <f t="shared" ref="M17:M22" si="3">L17+J17+H17</f>
        <v>0</v>
      </c>
    </row>
    <row r="18" spans="2:13" x14ac:dyDescent="0.3">
      <c r="B18" s="136"/>
      <c r="C18" s="15" t="s">
        <v>10</v>
      </c>
      <c r="D18" s="16" t="s">
        <v>5</v>
      </c>
      <c r="E18" s="14">
        <v>2.5999999999999999E-2</v>
      </c>
      <c r="F18" s="17">
        <f>E18*F16</f>
        <v>1.3</v>
      </c>
      <c r="G18" s="18"/>
      <c r="H18" s="18"/>
      <c r="I18" s="18"/>
      <c r="J18" s="18"/>
      <c r="K18" s="18"/>
      <c r="L18" s="18">
        <f>K18*F18</f>
        <v>0</v>
      </c>
      <c r="M18" s="137">
        <f t="shared" si="3"/>
        <v>0</v>
      </c>
    </row>
    <row r="19" spans="2:13" x14ac:dyDescent="0.3">
      <c r="B19" s="136"/>
      <c r="C19" s="15" t="s">
        <v>7</v>
      </c>
      <c r="D19" s="16"/>
      <c r="E19" s="14"/>
      <c r="F19" s="17"/>
      <c r="G19" s="18"/>
      <c r="H19" s="18"/>
      <c r="I19" s="18"/>
      <c r="J19" s="18"/>
      <c r="K19" s="18"/>
      <c r="L19" s="18"/>
      <c r="M19" s="137">
        <f t="shared" si="3"/>
        <v>0</v>
      </c>
    </row>
    <row r="20" spans="2:13" x14ac:dyDescent="0.3">
      <c r="B20" s="136"/>
      <c r="C20" s="15" t="s">
        <v>14</v>
      </c>
      <c r="D20" s="16" t="s">
        <v>60</v>
      </c>
      <c r="E20" s="14">
        <v>1.05</v>
      </c>
      <c r="F20" s="17">
        <f>E20*F16</f>
        <v>52.5</v>
      </c>
      <c r="G20" s="18"/>
      <c r="H20" s="18">
        <f>G20*F20</f>
        <v>0</v>
      </c>
      <c r="I20" s="18"/>
      <c r="J20" s="18"/>
      <c r="K20" s="18"/>
      <c r="L20" s="18"/>
      <c r="M20" s="137">
        <f t="shared" si="3"/>
        <v>0</v>
      </c>
    </row>
    <row r="21" spans="2:13" ht="15" x14ac:dyDescent="0.3">
      <c r="B21" s="136"/>
      <c r="C21" s="15" t="s">
        <v>13</v>
      </c>
      <c r="D21" s="16" t="s">
        <v>59</v>
      </c>
      <c r="E21" s="14">
        <v>0.1</v>
      </c>
      <c r="F21" s="17">
        <f>E21*F16</f>
        <v>5</v>
      </c>
      <c r="G21" s="18"/>
      <c r="H21" s="18">
        <f>G21*F21</f>
        <v>0</v>
      </c>
      <c r="I21" s="18"/>
      <c r="J21" s="18"/>
      <c r="K21" s="18"/>
      <c r="L21" s="18"/>
      <c r="M21" s="137">
        <f t="shared" si="3"/>
        <v>0</v>
      </c>
    </row>
    <row r="22" spans="2:13" x14ac:dyDescent="0.3">
      <c r="B22" s="136"/>
      <c r="C22" s="15" t="s">
        <v>8</v>
      </c>
      <c r="D22" s="16" t="s">
        <v>5</v>
      </c>
      <c r="E22" s="14">
        <v>9.5999999999999992E-3</v>
      </c>
      <c r="F22" s="17">
        <f>E22*F16</f>
        <v>0.48</v>
      </c>
      <c r="G22" s="18"/>
      <c r="H22" s="18">
        <f>G22*F22</f>
        <v>0</v>
      </c>
      <c r="I22" s="18"/>
      <c r="J22" s="18"/>
      <c r="K22" s="18"/>
      <c r="L22" s="18"/>
      <c r="M22" s="137">
        <f t="shared" si="3"/>
        <v>0</v>
      </c>
    </row>
    <row r="23" spans="2:13" ht="14.4" x14ac:dyDescent="0.3">
      <c r="B23" s="134">
        <f>B16+1</f>
        <v>5</v>
      </c>
      <c r="C23" s="10" t="s">
        <v>124</v>
      </c>
      <c r="D23" s="10" t="s">
        <v>60</v>
      </c>
      <c r="E23" s="10"/>
      <c r="F23" s="38">
        <v>6</v>
      </c>
      <c r="G23" s="11"/>
      <c r="H23" s="12"/>
      <c r="I23" s="13"/>
      <c r="J23" s="12"/>
      <c r="K23" s="13"/>
      <c r="L23" s="12"/>
      <c r="M23" s="135">
        <v>0</v>
      </c>
    </row>
    <row r="24" spans="2:13" x14ac:dyDescent="0.3">
      <c r="B24" s="136"/>
      <c r="C24" s="15" t="s">
        <v>12</v>
      </c>
      <c r="D24" s="16" t="s">
        <v>60</v>
      </c>
      <c r="E24" s="14">
        <v>1</v>
      </c>
      <c r="F24" s="17">
        <f>F23*E24</f>
        <v>6</v>
      </c>
      <c r="G24" s="18"/>
      <c r="H24" s="18"/>
      <c r="I24" s="18"/>
      <c r="J24" s="18">
        <f>F23*I24</f>
        <v>0</v>
      </c>
      <c r="K24" s="18"/>
      <c r="L24" s="18"/>
      <c r="M24" s="137">
        <f t="shared" ref="M24:M32" si="4">L24+J24+H24</f>
        <v>0</v>
      </c>
    </row>
    <row r="25" spans="2:13" x14ac:dyDescent="0.3">
      <c r="B25" s="136"/>
      <c r="C25" s="15" t="s">
        <v>10</v>
      </c>
      <c r="D25" s="16" t="s">
        <v>5</v>
      </c>
      <c r="E25" s="14">
        <v>5.7000000000000002E-2</v>
      </c>
      <c r="F25" s="17">
        <v>1</v>
      </c>
      <c r="G25" s="18"/>
      <c r="H25" s="18"/>
      <c r="I25" s="18"/>
      <c r="J25" s="18"/>
      <c r="K25" s="18"/>
      <c r="L25" s="18">
        <f>E25*K25</f>
        <v>0</v>
      </c>
      <c r="M25" s="137">
        <f t="shared" si="4"/>
        <v>0</v>
      </c>
    </row>
    <row r="26" spans="2:13" x14ac:dyDescent="0.3">
      <c r="B26" s="136"/>
      <c r="C26" s="15" t="s">
        <v>7</v>
      </c>
      <c r="D26" s="16"/>
      <c r="E26" s="14"/>
      <c r="F26" s="17"/>
      <c r="G26" s="18"/>
      <c r="H26" s="18"/>
      <c r="I26" s="18"/>
      <c r="J26" s="18"/>
      <c r="K26" s="18"/>
      <c r="L26" s="18"/>
      <c r="M26" s="137">
        <f t="shared" si="4"/>
        <v>0</v>
      </c>
    </row>
    <row r="27" spans="2:13" x14ac:dyDescent="0.3">
      <c r="B27" s="136"/>
      <c r="C27" s="15" t="s">
        <v>125</v>
      </c>
      <c r="D27" s="16" t="s">
        <v>60</v>
      </c>
      <c r="E27" s="14">
        <v>1.05</v>
      </c>
      <c r="F27" s="17">
        <f>E27*F23</f>
        <v>6.3000000000000007</v>
      </c>
      <c r="G27" s="18"/>
      <c r="H27" s="18">
        <f>F27*G27</f>
        <v>0</v>
      </c>
      <c r="I27" s="18"/>
      <c r="J27" s="18"/>
      <c r="K27" s="18"/>
      <c r="L27" s="18"/>
      <c r="M27" s="137">
        <f t="shared" si="4"/>
        <v>0</v>
      </c>
    </row>
    <row r="28" spans="2:13" x14ac:dyDescent="0.3">
      <c r="B28" s="136"/>
      <c r="C28" s="15" t="s">
        <v>126</v>
      </c>
      <c r="D28" s="16" t="s">
        <v>11</v>
      </c>
      <c r="E28" s="14">
        <v>1.05</v>
      </c>
      <c r="F28" s="17">
        <f>30*E28</f>
        <v>31.5</v>
      </c>
      <c r="G28" s="18"/>
      <c r="H28" s="18">
        <f t="shared" ref="H28:H32" si="5">F28*G28</f>
        <v>0</v>
      </c>
      <c r="I28" s="18"/>
      <c r="J28" s="18"/>
      <c r="K28" s="18"/>
      <c r="L28" s="18"/>
      <c r="M28" s="137">
        <f t="shared" si="4"/>
        <v>0</v>
      </c>
    </row>
    <row r="29" spans="2:13" x14ac:dyDescent="0.3">
      <c r="B29" s="136"/>
      <c r="C29" s="15" t="s">
        <v>127</v>
      </c>
      <c r="D29" s="16" t="s">
        <v>11</v>
      </c>
      <c r="E29" s="14">
        <v>1.05</v>
      </c>
      <c r="F29" s="17">
        <f>65*E29</f>
        <v>68.25</v>
      </c>
      <c r="G29" s="18"/>
      <c r="H29" s="18">
        <f t="shared" si="5"/>
        <v>0</v>
      </c>
      <c r="I29" s="18"/>
      <c r="J29" s="18"/>
      <c r="K29" s="18"/>
      <c r="L29" s="18"/>
      <c r="M29" s="137">
        <f t="shared" si="4"/>
        <v>0</v>
      </c>
    </row>
    <row r="30" spans="2:13" x14ac:dyDescent="0.3">
      <c r="B30" s="136"/>
      <c r="C30" s="15" t="s">
        <v>128</v>
      </c>
      <c r="D30" s="16" t="s">
        <v>60</v>
      </c>
      <c r="E30" s="14">
        <v>1.05</v>
      </c>
      <c r="F30" s="17">
        <f>3*E30</f>
        <v>3.1500000000000004</v>
      </c>
      <c r="G30" s="18"/>
      <c r="H30" s="18">
        <f t="shared" si="5"/>
        <v>0</v>
      </c>
      <c r="I30" s="18"/>
      <c r="J30" s="18"/>
      <c r="K30" s="18"/>
      <c r="L30" s="18"/>
      <c r="M30" s="137">
        <f t="shared" si="4"/>
        <v>0</v>
      </c>
    </row>
    <row r="31" spans="2:13" x14ac:dyDescent="0.3">
      <c r="B31" s="136"/>
      <c r="C31" s="15" t="s">
        <v>129</v>
      </c>
      <c r="D31" s="16" t="s">
        <v>43</v>
      </c>
      <c r="E31" s="14">
        <v>6</v>
      </c>
      <c r="F31" s="17">
        <f>F23*E31</f>
        <v>36</v>
      </c>
      <c r="G31" s="18"/>
      <c r="H31" s="18">
        <f t="shared" si="5"/>
        <v>0</v>
      </c>
      <c r="I31" s="18"/>
      <c r="J31" s="18"/>
      <c r="K31" s="18"/>
      <c r="L31" s="18"/>
      <c r="M31" s="137">
        <f t="shared" si="4"/>
        <v>0</v>
      </c>
    </row>
    <row r="32" spans="2:13" x14ac:dyDescent="0.3">
      <c r="B32" s="136"/>
      <c r="C32" s="15" t="s">
        <v>8</v>
      </c>
      <c r="D32" s="16" t="s">
        <v>5</v>
      </c>
      <c r="E32" s="14">
        <v>0.124</v>
      </c>
      <c r="F32" s="17">
        <f>F23*E32</f>
        <v>0.74399999999999999</v>
      </c>
      <c r="G32" s="18"/>
      <c r="H32" s="18">
        <f t="shared" si="5"/>
        <v>0</v>
      </c>
      <c r="I32" s="18"/>
      <c r="J32" s="18"/>
      <c r="K32" s="18"/>
      <c r="L32" s="18"/>
      <c r="M32" s="137">
        <f t="shared" si="4"/>
        <v>0</v>
      </c>
    </row>
    <row r="33" spans="1:13" ht="14.4" x14ac:dyDescent="0.3">
      <c r="B33" s="134">
        <f>B23+1</f>
        <v>6</v>
      </c>
      <c r="C33" s="10" t="s">
        <v>160</v>
      </c>
      <c r="D33" s="10" t="s">
        <v>60</v>
      </c>
      <c r="E33" s="10"/>
      <c r="F33" s="38">
        <v>100</v>
      </c>
      <c r="G33" s="11"/>
      <c r="H33" s="12"/>
      <c r="I33" s="13"/>
      <c r="J33" s="12"/>
      <c r="K33" s="13"/>
      <c r="L33" s="12"/>
      <c r="M33" s="135">
        <v>0</v>
      </c>
    </row>
    <row r="34" spans="1:13" x14ac:dyDescent="0.3">
      <c r="B34" s="136"/>
      <c r="C34" s="15" t="s">
        <v>12</v>
      </c>
      <c r="D34" s="16" t="s">
        <v>60</v>
      </c>
      <c r="E34" s="14">
        <v>1</v>
      </c>
      <c r="F34" s="17">
        <f>F33*E34</f>
        <v>100</v>
      </c>
      <c r="G34" s="18"/>
      <c r="H34" s="18"/>
      <c r="I34" s="18"/>
      <c r="J34" s="18">
        <f>F33*I34</f>
        <v>0</v>
      </c>
      <c r="K34" s="18"/>
      <c r="L34" s="18"/>
      <c r="M34" s="137">
        <f t="shared" ref="M34:M38" si="6">L34+J34+H34</f>
        <v>0</v>
      </c>
    </row>
    <row r="35" spans="1:13" x14ac:dyDescent="0.3">
      <c r="B35" s="136"/>
      <c r="C35" s="15" t="s">
        <v>7</v>
      </c>
      <c r="D35" s="16"/>
      <c r="E35" s="14"/>
      <c r="F35" s="17"/>
      <c r="G35" s="18"/>
      <c r="H35" s="18"/>
      <c r="I35" s="18"/>
      <c r="J35" s="18"/>
      <c r="K35" s="18"/>
      <c r="L35" s="18"/>
      <c r="M35" s="137">
        <f t="shared" si="6"/>
        <v>0</v>
      </c>
    </row>
    <row r="36" spans="1:13" x14ac:dyDescent="0.3">
      <c r="B36" s="136"/>
      <c r="C36" s="15" t="s">
        <v>161</v>
      </c>
      <c r="D36" s="16" t="s">
        <v>6</v>
      </c>
      <c r="E36" s="14">
        <v>1.5</v>
      </c>
      <c r="F36" s="17">
        <f>E36*F33</f>
        <v>150</v>
      </c>
      <c r="G36" s="18"/>
      <c r="H36" s="18">
        <f>F36*G36</f>
        <v>0</v>
      </c>
      <c r="I36" s="18"/>
      <c r="J36" s="18"/>
      <c r="K36" s="18"/>
      <c r="L36" s="18"/>
      <c r="M36" s="137">
        <f t="shared" si="6"/>
        <v>0</v>
      </c>
    </row>
    <row r="37" spans="1:13" x14ac:dyDescent="0.3">
      <c r="B37" s="136"/>
      <c r="C37" s="15" t="s">
        <v>162</v>
      </c>
      <c r="D37" s="16" t="s">
        <v>6</v>
      </c>
      <c r="E37" s="14">
        <f>0.65*2</f>
        <v>1.3</v>
      </c>
      <c r="F37" s="17">
        <f>E37*F33</f>
        <v>130</v>
      </c>
      <c r="G37" s="18"/>
      <c r="H37" s="18">
        <f t="shared" ref="H37:H38" si="7">F37*G37</f>
        <v>0</v>
      </c>
      <c r="I37" s="18"/>
      <c r="J37" s="18"/>
      <c r="K37" s="18"/>
      <c r="L37" s="18"/>
      <c r="M37" s="137">
        <f t="shared" si="6"/>
        <v>0</v>
      </c>
    </row>
    <row r="38" spans="1:13" x14ac:dyDescent="0.3">
      <c r="B38" s="136"/>
      <c r="C38" s="15" t="s">
        <v>8</v>
      </c>
      <c r="D38" s="16" t="s">
        <v>5</v>
      </c>
      <c r="E38" s="14">
        <v>1</v>
      </c>
      <c r="F38" s="17">
        <f>F33*E38</f>
        <v>100</v>
      </c>
      <c r="G38" s="18"/>
      <c r="H38" s="18">
        <f t="shared" si="7"/>
        <v>0</v>
      </c>
      <c r="I38" s="18"/>
      <c r="J38" s="18"/>
      <c r="K38" s="18"/>
      <c r="L38" s="18"/>
      <c r="M38" s="137">
        <f t="shared" si="6"/>
        <v>0</v>
      </c>
    </row>
    <row r="39" spans="1:13" ht="28.8" x14ac:dyDescent="0.3">
      <c r="B39" s="134">
        <f>B33+1</f>
        <v>7</v>
      </c>
      <c r="C39" s="10" t="s">
        <v>165</v>
      </c>
      <c r="D39" s="10" t="s">
        <v>11</v>
      </c>
      <c r="E39" s="10"/>
      <c r="F39" s="38">
        <v>11</v>
      </c>
      <c r="G39" s="11"/>
      <c r="H39" s="12"/>
      <c r="I39" s="13"/>
      <c r="J39" s="12"/>
      <c r="K39" s="13"/>
      <c r="L39" s="12"/>
      <c r="M39" s="135">
        <v>0</v>
      </c>
    </row>
    <row r="40" spans="1:13" x14ac:dyDescent="0.3">
      <c r="B40" s="136"/>
      <c r="C40" s="15" t="s">
        <v>12</v>
      </c>
      <c r="D40" s="16" t="s">
        <v>60</v>
      </c>
      <c r="E40" s="14">
        <v>1</v>
      </c>
      <c r="F40" s="17">
        <f>F39*E40</f>
        <v>11</v>
      </c>
      <c r="G40" s="18"/>
      <c r="H40" s="18"/>
      <c r="I40" s="18"/>
      <c r="J40" s="18">
        <f>F39*I40</f>
        <v>0</v>
      </c>
      <c r="K40" s="18"/>
      <c r="L40" s="18"/>
      <c r="M40" s="137">
        <f t="shared" ref="M40:M44" si="8">L40+J40+H40</f>
        <v>0</v>
      </c>
    </row>
    <row r="41" spans="1:13" x14ac:dyDescent="0.3">
      <c r="B41" s="136"/>
      <c r="C41" s="15" t="s">
        <v>7</v>
      </c>
      <c r="D41" s="16"/>
      <c r="E41" s="14"/>
      <c r="F41" s="17"/>
      <c r="G41" s="18"/>
      <c r="H41" s="18"/>
      <c r="I41" s="18"/>
      <c r="J41" s="18"/>
      <c r="K41" s="18"/>
      <c r="L41" s="18"/>
      <c r="M41" s="137">
        <f t="shared" si="8"/>
        <v>0</v>
      </c>
    </row>
    <row r="42" spans="1:13" x14ac:dyDescent="0.3">
      <c r="B42" s="136"/>
      <c r="C42" s="15" t="s">
        <v>163</v>
      </c>
      <c r="D42" s="16" t="s">
        <v>60</v>
      </c>
      <c r="E42" s="14">
        <v>1.1000000000000001</v>
      </c>
      <c r="F42" s="17">
        <f>E42*F39</f>
        <v>12.100000000000001</v>
      </c>
      <c r="G42" s="18"/>
      <c r="H42" s="18">
        <f>F42*G42</f>
        <v>0</v>
      </c>
      <c r="I42" s="18"/>
      <c r="J42" s="18"/>
      <c r="K42" s="18"/>
      <c r="L42" s="18"/>
      <c r="M42" s="137">
        <f t="shared" si="8"/>
        <v>0</v>
      </c>
    </row>
    <row r="43" spans="1:13" x14ac:dyDescent="0.3">
      <c r="B43" s="136"/>
      <c r="C43" s="15" t="s">
        <v>164</v>
      </c>
      <c r="D43" s="16" t="s">
        <v>43</v>
      </c>
      <c r="E43" s="14"/>
      <c r="F43" s="17">
        <v>3</v>
      </c>
      <c r="G43" s="18"/>
      <c r="H43" s="18">
        <f t="shared" ref="H43:H44" si="9">F43*G43</f>
        <v>0</v>
      </c>
      <c r="I43" s="18"/>
      <c r="J43" s="18"/>
      <c r="K43" s="18"/>
      <c r="L43" s="18"/>
      <c r="M43" s="137">
        <f t="shared" si="8"/>
        <v>0</v>
      </c>
    </row>
    <row r="44" spans="1:13" x14ac:dyDescent="0.3">
      <c r="B44" s="136"/>
      <c r="C44" s="15" t="s">
        <v>8</v>
      </c>
      <c r="D44" s="16" t="s">
        <v>5</v>
      </c>
      <c r="E44" s="14">
        <v>1</v>
      </c>
      <c r="F44" s="17">
        <f>F39*E44</f>
        <v>11</v>
      </c>
      <c r="G44" s="18"/>
      <c r="H44" s="18">
        <f t="shared" si="9"/>
        <v>0</v>
      </c>
      <c r="I44" s="18"/>
      <c r="J44" s="18"/>
      <c r="K44" s="18"/>
      <c r="L44" s="18"/>
      <c r="M44" s="137">
        <f t="shared" si="8"/>
        <v>0</v>
      </c>
    </row>
    <row r="45" spans="1:13" s="19" customFormat="1" ht="14.4" x14ac:dyDescent="0.3">
      <c r="B45" s="134"/>
      <c r="C45" s="10"/>
      <c r="D45" s="10"/>
      <c r="E45" s="10"/>
      <c r="F45" s="38"/>
      <c r="G45" s="11"/>
      <c r="H45" s="12"/>
      <c r="I45" s="13"/>
      <c r="J45" s="12"/>
      <c r="K45" s="13"/>
      <c r="L45" s="12"/>
      <c r="M45" s="135"/>
    </row>
    <row r="46" spans="1:13" s="23" customFormat="1" ht="14.4" x14ac:dyDescent="0.3">
      <c r="B46" s="138"/>
      <c r="C46" s="20" t="s">
        <v>2</v>
      </c>
      <c r="D46" s="21"/>
      <c r="E46" s="21"/>
      <c r="F46" s="21"/>
      <c r="G46" s="21"/>
      <c r="H46" s="41">
        <f>SUM(H6:H45)</f>
        <v>0</v>
      </c>
      <c r="I46" s="22"/>
      <c r="J46" s="41">
        <f>SUM(J6:J45)</f>
        <v>0</v>
      </c>
      <c r="K46" s="22"/>
      <c r="L46" s="41">
        <f>SUM(L6:L45)</f>
        <v>0</v>
      </c>
      <c r="M46" s="41">
        <f>SUM(M6:M45)</f>
        <v>0</v>
      </c>
    </row>
    <row r="47" spans="1:13" s="33" customFormat="1" ht="14.4" x14ac:dyDescent="0.3">
      <c r="A47" s="32"/>
      <c r="B47" s="136"/>
      <c r="C47" s="90" t="s">
        <v>148</v>
      </c>
      <c r="D47" s="91">
        <v>0</v>
      </c>
      <c r="E47" s="14"/>
      <c r="F47" s="14"/>
      <c r="G47" s="14"/>
      <c r="H47" s="14"/>
      <c r="I47" s="14"/>
      <c r="J47" s="14"/>
      <c r="K47" s="14"/>
      <c r="L47" s="14"/>
      <c r="M47" s="140">
        <f>H46*D47</f>
        <v>0</v>
      </c>
    </row>
    <row r="48" spans="1:13" s="33" customFormat="1" ht="14.4" x14ac:dyDescent="0.3">
      <c r="A48" s="32"/>
      <c r="B48" s="136"/>
      <c r="C48" s="93" t="s">
        <v>2</v>
      </c>
      <c r="D48" s="94"/>
      <c r="E48" s="95"/>
      <c r="F48" s="95"/>
      <c r="G48" s="95"/>
      <c r="H48" s="95"/>
      <c r="I48" s="95"/>
      <c r="J48" s="95"/>
      <c r="K48" s="95"/>
      <c r="L48" s="95"/>
      <c r="M48" s="141">
        <f>M47+M46</f>
        <v>0</v>
      </c>
    </row>
    <row r="49" spans="1:13" s="33" customFormat="1" ht="14.4" x14ac:dyDescent="0.3">
      <c r="A49" s="32"/>
      <c r="B49" s="136"/>
      <c r="C49" s="90" t="s">
        <v>4</v>
      </c>
      <c r="D49" s="91">
        <v>0</v>
      </c>
      <c r="E49" s="14"/>
      <c r="F49" s="14"/>
      <c r="G49" s="14"/>
      <c r="H49" s="14"/>
      <c r="I49" s="14"/>
      <c r="J49" s="14"/>
      <c r="K49" s="14"/>
      <c r="L49" s="14"/>
      <c r="M49" s="140">
        <f>M48*D49</f>
        <v>0</v>
      </c>
    </row>
    <row r="50" spans="1:13" s="33" customFormat="1" ht="14.4" x14ac:dyDescent="0.3">
      <c r="A50" s="32"/>
      <c r="B50" s="136"/>
      <c r="C50" s="93" t="s">
        <v>2</v>
      </c>
      <c r="D50" s="94"/>
      <c r="E50" s="95"/>
      <c r="F50" s="95"/>
      <c r="G50" s="95"/>
      <c r="H50" s="95"/>
      <c r="I50" s="95"/>
      <c r="J50" s="95"/>
      <c r="K50" s="95"/>
      <c r="L50" s="95"/>
      <c r="M50" s="141">
        <f>M48+M49</f>
        <v>0</v>
      </c>
    </row>
    <row r="51" spans="1:13" s="33" customFormat="1" ht="14.4" x14ac:dyDescent="0.3">
      <c r="A51" s="32"/>
      <c r="B51" s="136"/>
      <c r="C51" s="90" t="s">
        <v>149</v>
      </c>
      <c r="D51" s="91">
        <v>0</v>
      </c>
      <c r="E51" s="14"/>
      <c r="F51" s="14"/>
      <c r="G51" s="14"/>
      <c r="H51" s="14"/>
      <c r="I51" s="14"/>
      <c r="J51" s="14"/>
      <c r="K51" s="14"/>
      <c r="L51" s="14"/>
      <c r="M51" s="140">
        <f>M50*D51</f>
        <v>0</v>
      </c>
    </row>
    <row r="52" spans="1:13" s="33" customFormat="1" ht="14.4" x14ac:dyDescent="0.3">
      <c r="A52" s="32"/>
      <c r="B52" s="136"/>
      <c r="C52" s="93" t="s">
        <v>2</v>
      </c>
      <c r="D52" s="94"/>
      <c r="E52" s="95"/>
      <c r="F52" s="95"/>
      <c r="G52" s="95"/>
      <c r="H52" s="95"/>
      <c r="I52" s="95"/>
      <c r="J52" s="95"/>
      <c r="K52" s="95"/>
      <c r="L52" s="95"/>
      <c r="M52" s="141">
        <f>M50+M51</f>
        <v>0</v>
      </c>
    </row>
    <row r="53" spans="1:13" s="33" customFormat="1" ht="14.4" x14ac:dyDescent="0.3">
      <c r="A53" s="32"/>
      <c r="B53" s="136"/>
      <c r="C53" s="90" t="s">
        <v>150</v>
      </c>
      <c r="D53" s="91">
        <v>0</v>
      </c>
      <c r="E53" s="14"/>
      <c r="F53" s="14"/>
      <c r="G53" s="14"/>
      <c r="H53" s="14"/>
      <c r="I53" s="14"/>
      <c r="J53" s="14"/>
      <c r="K53" s="14"/>
      <c r="L53" s="14"/>
      <c r="M53" s="140">
        <f>M52*D53</f>
        <v>0</v>
      </c>
    </row>
    <row r="54" spans="1:13" s="33" customFormat="1" ht="14.4" x14ac:dyDescent="0.3">
      <c r="A54" s="32"/>
      <c r="B54" s="136"/>
      <c r="C54" s="93" t="s">
        <v>2</v>
      </c>
      <c r="D54" s="94"/>
      <c r="E54" s="95"/>
      <c r="F54" s="95"/>
      <c r="G54" s="95"/>
      <c r="H54" s="95"/>
      <c r="I54" s="95"/>
      <c r="J54" s="95"/>
      <c r="K54" s="95"/>
      <c r="L54" s="95"/>
      <c r="M54" s="141">
        <f>M52+M53</f>
        <v>0</v>
      </c>
    </row>
    <row r="55" spans="1:13" s="33" customFormat="1" ht="14.4" x14ac:dyDescent="0.3">
      <c r="A55" s="32"/>
      <c r="B55" s="136"/>
      <c r="C55" s="90" t="s">
        <v>151</v>
      </c>
      <c r="D55" s="91">
        <v>0</v>
      </c>
      <c r="E55" s="14"/>
      <c r="F55" s="14"/>
      <c r="G55" s="14"/>
      <c r="H55" s="14"/>
      <c r="I55" s="14"/>
      <c r="J55" s="14"/>
      <c r="K55" s="14"/>
      <c r="L55" s="14"/>
      <c r="M55" s="140">
        <f>M54*D55</f>
        <v>0</v>
      </c>
    </row>
    <row r="56" spans="1:13" ht="15" thickBot="1" x14ac:dyDescent="0.35">
      <c r="B56" s="142"/>
      <c r="C56" s="143" t="s">
        <v>0</v>
      </c>
      <c r="D56" s="144"/>
      <c r="E56" s="145"/>
      <c r="F56" s="145"/>
      <c r="G56" s="145"/>
      <c r="H56" s="145"/>
      <c r="I56" s="146"/>
      <c r="J56" s="146"/>
      <c r="K56" s="146"/>
      <c r="L56" s="146"/>
      <c r="M56" s="147">
        <f>M55+M54</f>
        <v>0</v>
      </c>
    </row>
  </sheetData>
  <mergeCells count="10">
    <mergeCell ref="B1:M1"/>
    <mergeCell ref="B2:B3"/>
    <mergeCell ref="C2:C3"/>
    <mergeCell ref="D2:D3"/>
    <mergeCell ref="E2:E3"/>
    <mergeCell ref="F2:F3"/>
    <mergeCell ref="G2:H2"/>
    <mergeCell ref="I2:J2"/>
    <mergeCell ref="K2:L2"/>
    <mergeCell ref="M2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კრებსითი</vt:lpstr>
      <vt:lpstr>გარე ტერიტორია</vt:lpstr>
      <vt:lpstr>ელექტროობა</vt:lpstr>
      <vt:lpstr>გამწვანება-დენდროლოგია</vt:lpstr>
      <vt:lpstr>ინვენტარი</vt:lpstr>
      <vt:lpstr>შლაგბ.&amp; დაშვება</vt:lpstr>
      <vt:lpstr>გარე კომუნიკაცია</vt:lpstr>
      <vt:lpstr>დამატებითი სამუშაო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Tazo Bakuradze</dc:creator>
  <cp:lastModifiedBy>Salome Qoqiashvili</cp:lastModifiedBy>
  <dcterms:created xsi:type="dcterms:W3CDTF">2025-04-11T07:18:38Z</dcterms:created>
  <dcterms:modified xsi:type="dcterms:W3CDTF">2026-10-16T12:54:34Z</dcterms:modified>
</cp:coreProperties>
</file>