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24FDBB-9B13-4119-8462-E4B5708D7CC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მონაწილის ფორმა" sheetId="2" r:id="rId1"/>
    <sheet name="წლიური მოხმარება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  <c r="B22" i="2" s="1"/>
  <c r="C20" i="2"/>
  <c r="B20" i="2"/>
  <c r="D45" i="1"/>
  <c r="A44" i="1"/>
  <c r="A43" i="1"/>
  <c r="A42" i="1"/>
  <c r="A41" i="1"/>
  <c r="A40" i="1"/>
  <c r="A39" i="1"/>
  <c r="A38" i="1"/>
  <c r="A37" i="1"/>
  <c r="A36" i="1"/>
  <c r="A35" i="1"/>
  <c r="A34" i="1"/>
  <c r="A33" i="1"/>
  <c r="D28" i="1"/>
  <c r="B44" i="1" s="1"/>
  <c r="C44" i="1" s="1"/>
  <c r="E44" i="1" s="1"/>
  <c r="D19" i="1"/>
  <c r="B19" i="1"/>
  <c r="G18" i="1"/>
  <c r="F18" i="1"/>
  <c r="E18" i="1"/>
  <c r="C18" i="1"/>
  <c r="G17" i="1"/>
  <c r="F17" i="1"/>
  <c r="E17" i="1"/>
  <c r="C17" i="1"/>
  <c r="F16" i="1"/>
  <c r="E16" i="1"/>
  <c r="C16" i="1"/>
  <c r="G16" i="1" s="1"/>
  <c r="G15" i="1"/>
  <c r="F15" i="1"/>
  <c r="E15" i="1"/>
  <c r="C15" i="1"/>
  <c r="F14" i="1"/>
  <c r="E14" i="1"/>
  <c r="C14" i="1"/>
  <c r="G14" i="1" s="1"/>
  <c r="G13" i="1"/>
  <c r="F13" i="1"/>
  <c r="E13" i="1"/>
  <c r="C13" i="1"/>
  <c r="F12" i="1"/>
  <c r="E12" i="1"/>
  <c r="C12" i="1"/>
  <c r="G12" i="1" s="1"/>
  <c r="G11" i="1"/>
  <c r="F11" i="1"/>
  <c r="E11" i="1"/>
  <c r="C11" i="1"/>
  <c r="F10" i="1"/>
  <c r="E10" i="1"/>
  <c r="C10" i="1"/>
  <c r="G10" i="1" s="1"/>
  <c r="G9" i="1"/>
  <c r="F9" i="1"/>
  <c r="E9" i="1"/>
  <c r="C9" i="1"/>
  <c r="F8" i="1"/>
  <c r="F19" i="1" s="1"/>
  <c r="E8" i="1"/>
  <c r="C8" i="1"/>
  <c r="G8" i="1" s="1"/>
  <c r="G7" i="1"/>
  <c r="F7" i="1"/>
  <c r="E7" i="1"/>
  <c r="E19" i="1" s="1"/>
  <c r="C7" i="1"/>
  <c r="C19" i="1" s="1"/>
  <c r="G19" i="1" l="1"/>
  <c r="B45" i="1"/>
  <c r="B33" i="1"/>
  <c r="C33" i="1" s="1"/>
  <c r="B35" i="1"/>
  <c r="C35" i="1" s="1"/>
  <c r="E35" i="1" s="1"/>
  <c r="B37" i="1"/>
  <c r="C37" i="1" s="1"/>
  <c r="E37" i="1" s="1"/>
  <c r="B39" i="1"/>
  <c r="C39" i="1" s="1"/>
  <c r="E39" i="1" s="1"/>
  <c r="B41" i="1"/>
  <c r="C41" i="1" s="1"/>
  <c r="E41" i="1" s="1"/>
  <c r="B43" i="1"/>
  <c r="C43" i="1" s="1"/>
  <c r="E43" i="1" s="1"/>
  <c r="B34" i="1"/>
  <c r="C34" i="1" s="1"/>
  <c r="E34" i="1" s="1"/>
  <c r="B36" i="1"/>
  <c r="C36" i="1" s="1"/>
  <c r="E36" i="1" s="1"/>
  <c r="B38" i="1"/>
  <c r="C38" i="1" s="1"/>
  <c r="E38" i="1" s="1"/>
  <c r="B40" i="1"/>
  <c r="C40" i="1" s="1"/>
  <c r="E40" i="1" s="1"/>
  <c r="B42" i="1"/>
  <c r="C42" i="1" s="1"/>
  <c r="E42" i="1" s="1"/>
  <c r="E33" i="1" l="1"/>
  <c r="C45" i="1"/>
  <c r="E45" i="1" s="1"/>
</calcChain>
</file>

<file path=xl/sharedStrings.xml><?xml version="1.0" encoding="utf-8"?>
<sst xmlns="http://schemas.openxmlformats.org/spreadsheetml/2006/main" count="71" uniqueCount="67">
  <si>
    <t>ელექტროენერგიის წლიური მოხმარება — ორივე ობიექტი</t>
  </si>
  <si>
    <t>მოქმედი ტარიფი, ლარი/კვტ·სთ, დღგ-ით</t>
  </si>
  <si>
    <t>თვე</t>
  </si>
  <si>
    <t>ქუთათელაძე — კვტ·სთ</t>
  </si>
  <si>
    <t>ქუთათელაძე — ლარი</t>
  </si>
  <si>
    <t>ჯიქია/პოლიტკოვსკაია — კვტ·სთ</t>
  </si>
  <si>
    <t>ჯიქია/პოლიტკოვსკაია — ლარი</t>
  </si>
  <si>
    <t>ჯამი — კვტ·სთ</t>
  </si>
  <si>
    <t>ჯამი — ლარი</t>
  </si>
  <si>
    <t>სექტემბერი</t>
  </si>
  <si>
    <t>ოქტომბერი</t>
  </si>
  <si>
    <t>ნოემბერი</t>
  </si>
  <si>
    <t>დეკემბერი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</si>
  <si>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</si>
  <si>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</si>
  <si>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</si>
  <si>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</si>
  <si>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</si>
  <si>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</si>
  <si>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</si>
  <si>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</si>
  <si>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წლიური ჯამი</t>
  </si>
  <si>
    <t>ლარში ნაჩვენებია შესაბამისი მოხმარების ღირებულება მოქმედი ტარიფით; ეს არ არის ისტორიულად გადახდილი თანხა ან მზის სისტემით მიღებული ეკონომია.</t>
  </si>
  <si>
    <t>ქუთათელაძე — 17:00–09:00 მოხმარების შეფასება ბატარეის შესარჩევად</t>
  </si>
  <si>
    <t>დაკვირვება: 8–15 ოქტომბერი 2026, 7 სრული ციკლი</t>
  </si>
  <si>
    <t>სრული მოხმარება, კვტ·სთ</t>
  </si>
  <si>
    <t>მათ შორის 17:00–09:00, კვტ·სთ</t>
  </si>
  <si>
    <t>საღამო-ღამის წილი</t>
  </si>
  <si>
    <t>დაშვება: დაკვირვებული 48.1%-იანი წილი ყველა თვეზე უცვლელად ვრცელდება. ეს მიახლოებითი მოდელია; სეზონური ცვლილება გაზომილი არ არის.</t>
  </si>
  <si>
    <t>17:00–09:00 თვეში, კვტ·სთ</t>
  </si>
  <si>
    <t>დღეები თვეში</t>
  </si>
  <si>
    <t>საშუალოდ ერთ საღამო-ღამეში, კვტ·სთ</t>
  </si>
  <si>
    <t>წლიური ჯამი / საშუალო</t>
  </si>
  <si>
    <t>მეთოდი: თვის სრული მოხმარება × 48.1% = საღამო-ღამის თვიური ენერგია; შემდეგ იყოფა თვის დღეებზე. ფორმულები იყენებს ზუსტ წილს: 780 / 1,620.</t>
  </si>
  <si>
    <t>დაკვირვება მოიცავს კვირა დღესაც; დამატებითი შემცირება არ გამოიყენება. თებერვალი მიღებულია 28 დღით. შედეგი საშუალო ენერგიაა და არა მაქსიმალური დატვირთვა ან ბატარეის ფიქსირებული ზომა.</t>
  </si>
  <si>
    <t>წყარო: ქუთათელაძის 8–15 ოქტომბრის მოხმარების დაკვირვება. ენერგია უკვე კვტ·სთ-შია წარმოდგენილი; ჩანაწერების სიზუსტიდან გამომდინარე დაკვირვების შედეგები მიახლოებითია.</t>
  </si>
  <si>
    <t>მონაწილის წინასწარი შეთავაზება</t>
  </si>
  <si>
    <t>კომპანია</t>
  </si>
  <si>
    <t>საკონტაქტო პირი / ელფოსტა</t>
  </si>
  <si>
    <t>ძირითადი აღჭურვილობა</t>
  </si>
  <si>
    <t>მონაცემი</t>
  </si>
  <si>
    <t>ქუთათელაძე</t>
  </si>
  <si>
    <t>პოლიტკოვსკაია</t>
  </si>
  <si>
    <t>პანელები — ჯამური კვტ / მწარმოებელი და მოდელი</t>
  </si>
  <si>
    <t>ინვერტორი — კვტ / მწარმოებელი და მოდელი</t>
  </si>
  <si>
    <t>ბატარეა — კვტ·სთ / მწარმოებელი და მოდელი</t>
  </si>
  <si>
    <t>ამ ეტაპზე არ იგეგმება</t>
  </si>
  <si>
    <t>ფასი — USD, ყველა გადასახადით</t>
  </si>
  <si>
    <t>კომპონენტი</t>
  </si>
  <si>
    <t>განმარტება, საჭიროებისას</t>
  </si>
  <si>
    <t>აღჭურვილობა და ელექტრომასალები</t>
  </si>
  <si>
    <t>სამონტაჟო კონსტრუქციები</t>
  </si>
  <si>
    <t>პროექტირება</t>
  </si>
  <si>
    <t>მონტაჟი და გაშვება, ქსელთან მიერთების სამუშაოებით</t>
  </si>
  <si>
    <t>სრული ფასი თითოეულ შენობაზე</t>
  </si>
  <si>
    <t>საერთო ფასი, USD</t>
  </si>
  <si>
    <t>ბიუჯეტის ნაშთი, USD</t>
  </si>
  <si>
    <t>თუ კომპონენტის ფასი სხვაშია გაერთიანებული, ჩაწერეთ 0 და მიუთითეთ სად შედის. ქსელთან სამუშაოები — მოწვევაში აღწერილი მოცულობით.</t>
  </si>
  <si>
    <t>მოკლე პირობები</t>
  </si>
  <si>
    <t>მიწოდებისა და მონტაჟის ვადა</t>
  </si>
  <si>
    <t>გადახდის პირობები</t>
  </si>
  <si>
    <t>ძირითადი გარანტიები</t>
  </si>
  <si>
    <t>წინადადების მოქმედების ვადა</t>
  </si>
  <si>
    <t>გამონაკლისები / რა არ შედის ფასში</t>
  </si>
  <si>
    <t>დაურთეთ მოკლე ტექნიკური შეთავაზება, PV*SOL-ის ან ანალოგის მოკლე ანგარიში და მოსალოდნელი წლიური ეკონომია. ანგარიშის მონაცემების ფორმაში გამეორება საჭირო არ არის.</t>
  </si>
  <si>
    <t>დეტალური კვლევა, საბოლოო გაანგარიშებები და სრული სამუშაო პროექტი შერჩეული კომპანიის სამუშაოა. პროექტირების ფასი ახლავე შედის საერთო შეთავაზებაში.</t>
  </si>
  <si>
    <t>ბიუჯეტის ჭერი: 140 000 USD. პრიორიტეტი — ქუთათელაძე პანელებითა და ბატარეით; დარჩენილით პოლიტკოვსკაია — პანელები.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</si>
</sst>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#,##0.0"/>
    <numFmt numFmtId="166" formatCode="0.0%"/>
  </numFmts>
  <fonts count="5">
    <font>
      <sz val="11"/>
      <name val="Carlito"/>
    </font>
    <font>
      <sz val="11"/>
      <name val="Arial"/>
    </font>
    <font>
      <b/>
      <sz val="15"/>
      <name val="Arial"/>
    </font>
    <font>
      <b/>
      <sz val="11"/>
      <color rgb="FFFFFFFF"/>
      <name val="Arial"/>
    </font>
    <font>
      <b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24486A"/>
      </patternFill>
    </fill>
    <fill>
      <patternFill patternType="solid">
        <fgColor rgb="FFDFEAF2"/>
      </patternFill>
    </fill>
    <fill>
      <patternFill patternType="solid">
        <fgColor rgb="FFFFF2CC"/>
      </patternFill>
    </fill>
    <fill>
      <patternFill patternType="solid">
        <fgColor rgb="FF24486A"/>
      </patternFill>
    </fill>
    <fill>
      <patternFill patternType="solid">
        <fgColor rgb="FFEEF1F4"/>
      </patternFill>
    </fill>
    <fill>
      <patternFill patternType="solid">
        <fgColor rgb="FFDFEA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/>
    <xf numFmtId="164" fontId="1" fillId="0" borderId="0" xfId="0" applyNumberFormat="1" applyFont="1" applyFill="1" applyBorder="1"/>
    <xf numFmtId="0" fontId="3" fillId="2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/>
    <xf numFmtId="165" fontId="1" fillId="0" borderId="0" xfId="0" applyNumberFormat="1" applyFont="1" applyFill="1" applyBorder="1"/>
    <xf numFmtId="165" fontId="4" fillId="3" borderId="0" xfId="0" applyNumberFormat="1" applyFont="1" applyFill="1" applyBorder="1"/>
    <xf numFmtId="4" fontId="1" fillId="0" borderId="0" xfId="0" applyNumberFormat="1" applyFont="1" applyFill="1" applyBorder="1"/>
    <xf numFmtId="4" fontId="4" fillId="3" borderId="0" xfId="0" applyNumberFormat="1" applyFont="1" applyFill="1" applyBorder="1"/>
    <xf numFmtId="166" fontId="1" fillId="0" borderId="0" xfId="0" applyNumberFormat="1" applyFont="1" applyFill="1" applyBorder="1"/>
    <xf numFmtId="166" fontId="4" fillId="3" borderId="0" xfId="0" applyNumberFormat="1" applyFont="1" applyFill="1" applyBorder="1"/>
    <xf numFmtId="3" fontId="1" fillId="0" borderId="0" xfId="0" applyNumberFormat="1" applyFont="1" applyFill="1" applyBorder="1"/>
    <xf numFmtId="1" fontId="1" fillId="0" borderId="0" xfId="0" applyNumberFormat="1" applyFont="1" applyFill="1" applyBorder="1"/>
    <xf numFmtId="1" fontId="4" fillId="3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1" fillId="6" borderId="0" xfId="0" applyNumberFormat="1" applyFont="1" applyFill="1" applyBorder="1" applyAlignment="1">
      <alignment vertical="center" wrapText="1"/>
    </xf>
    <xf numFmtId="4" fontId="1" fillId="4" borderId="0" xfId="0" applyNumberFormat="1" applyFont="1" applyFill="1" applyBorder="1" applyAlignment="1">
      <alignment vertical="center" wrapText="1"/>
    </xf>
    <xf numFmtId="0" fontId="4" fillId="7" borderId="0" xfId="0" applyNumberFormat="1" applyFont="1" applyFill="1" applyBorder="1" applyAlignment="1">
      <alignment vertical="center"/>
    </xf>
    <xf numFmtId="4" fontId="4" fillId="7" borderId="0" xfId="0" applyNumberFormat="1" applyFont="1" applyFill="1" applyBorder="1" applyAlignment="1">
      <alignment vertical="center"/>
    </xf>
    <xf numFmtId="0" fontId="4" fillId="7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showGridLines="0" tabSelected="1" topLeftCell="A23" workbookViewId="0">
      <selection activeCell="A36" sqref="A36"/>
    </sheetView>
  </sheetViews>
  <sheetFormatPr defaultRowHeight="14"/>
  <cols>
    <col min="1" max="1" width="42" customWidth="1"/>
    <col min="2" max="3" width="34" customWidth="1"/>
    <col min="4" max="4" width="28" customWidth="1"/>
  </cols>
  <sheetData>
    <row r="1" spans="1:4" ht="25" customHeight="1">
      <c r="A1" s="14"/>
      <c r="B1" s="14"/>
      <c r="C1" s="14"/>
      <c r="D1" s="14"/>
    </row>
    <row r="2" spans="1:4" ht="30" customHeight="1">
      <c r="A2" s="27" t="s">
        <v>36</v>
      </c>
      <c r="B2" s="28"/>
      <c r="C2" s="28"/>
      <c r="D2" s="28"/>
    </row>
    <row r="3" spans="1:4" ht="32" customHeight="1">
      <c r="A3" s="28" t="s">
        <v>66</v>
      </c>
      <c r="B3" s="28"/>
      <c r="C3" s="28"/>
      <c r="D3" s="28"/>
    </row>
    <row r="4" spans="1:4" ht="25" customHeight="1">
      <c r="A4" s="14"/>
      <c r="B4" s="14"/>
      <c r="C4" s="14"/>
      <c r="D4" s="14"/>
    </row>
    <row r="5" spans="1:4" ht="25" customHeight="1">
      <c r="A5" s="14" t="s">
        <v>37</v>
      </c>
      <c r="B5" s="29"/>
      <c r="C5" s="29"/>
      <c r="D5" s="29"/>
    </row>
    <row r="6" spans="1:4" ht="25" customHeight="1">
      <c r="A6" s="14" t="s">
        <v>38</v>
      </c>
      <c r="B6" s="29"/>
      <c r="C6" s="29"/>
      <c r="D6" s="29"/>
    </row>
    <row r="7" spans="1:4" ht="25" customHeight="1">
      <c r="A7" s="14"/>
      <c r="B7" s="14"/>
      <c r="C7" s="14"/>
      <c r="D7" s="14"/>
    </row>
    <row r="8" spans="1:4" ht="25" customHeight="1">
      <c r="A8" s="30" t="s">
        <v>39</v>
      </c>
      <c r="B8" s="30"/>
      <c r="C8" s="30"/>
      <c r="D8" s="30"/>
    </row>
    <row r="9" spans="1:4" ht="32" customHeight="1">
      <c r="A9" s="21" t="s">
        <v>40</v>
      </c>
      <c r="B9" s="21" t="s">
        <v>41</v>
      </c>
      <c r="C9" s="21" t="s">
        <v>42</v>
      </c>
      <c r="D9" s="21"/>
    </row>
    <row r="10" spans="1:4" ht="36" customHeight="1">
      <c r="A10" s="15" t="s">
        <v>43</v>
      </c>
      <c r="B10" s="16"/>
      <c r="C10" s="16"/>
      <c r="D10" s="14"/>
    </row>
    <row r="11" spans="1:4" ht="36" customHeight="1">
      <c r="A11" s="15" t="s">
        <v>44</v>
      </c>
      <c r="B11" s="16"/>
      <c r="C11" s="16"/>
      <c r="D11" s="14"/>
    </row>
    <row r="12" spans="1:4" ht="36" customHeight="1">
      <c r="A12" s="15" t="s">
        <v>45</v>
      </c>
      <c r="B12" s="16"/>
      <c r="C12" s="17" t="s">
        <v>46</v>
      </c>
      <c r="D12" s="14"/>
    </row>
    <row r="13" spans="1:4" ht="25" customHeight="1">
      <c r="A13" s="14"/>
      <c r="B13" s="14"/>
      <c r="C13" s="14"/>
      <c r="D13" s="14"/>
    </row>
    <row r="14" spans="1:4" ht="25" customHeight="1">
      <c r="A14" s="30" t="s">
        <v>47</v>
      </c>
      <c r="B14" s="30"/>
      <c r="C14" s="30"/>
      <c r="D14" s="30"/>
    </row>
    <row r="15" spans="1:4" ht="32" customHeight="1">
      <c r="A15" s="21" t="s">
        <v>48</v>
      </c>
      <c r="B15" s="21" t="s">
        <v>41</v>
      </c>
      <c r="C15" s="21" t="s">
        <v>42</v>
      </c>
      <c r="D15" s="21" t="s">
        <v>49</v>
      </c>
    </row>
    <row r="16" spans="1:4" ht="27" customHeight="1">
      <c r="A16" s="15" t="s">
        <v>50</v>
      </c>
      <c r="B16" s="18"/>
      <c r="C16" s="18"/>
      <c r="D16" s="16"/>
    </row>
    <row r="17" spans="1:4" ht="27" customHeight="1">
      <c r="A17" s="15" t="s">
        <v>51</v>
      </c>
      <c r="B17" s="18"/>
      <c r="C17" s="18"/>
      <c r="D17" s="16"/>
    </row>
    <row r="18" spans="1:4" ht="27" customHeight="1">
      <c r="A18" s="15" t="s">
        <v>52</v>
      </c>
      <c r="B18" s="18"/>
      <c r="C18" s="18"/>
      <c r="D18" s="16"/>
    </row>
    <row r="19" spans="1:4" ht="38" customHeight="1">
      <c r="A19" s="15" t="s">
        <v>53</v>
      </c>
      <c r="B19" s="18"/>
      <c r="C19" s="18"/>
      <c r="D19" s="16"/>
    </row>
    <row r="20" spans="1:4" ht="25" customHeight="1">
      <c r="A20" s="19" t="s">
        <v>54</v>
      </c>
      <c r="B20" s="20" t="str">
        <f>IF(COUNT(B16:B19)=4,SUM(B16:B19),"შესავსებია")</f>
        <v>შესავსებია</v>
      </c>
      <c r="C20" s="20" t="str">
        <f>IF(COUNT(C16:C19)=4,SUM(C16:C19),"შესავსებია")</f>
        <v>შესავსებია</v>
      </c>
      <c r="D20" s="19"/>
    </row>
    <row r="21" spans="1:4" ht="25" customHeight="1">
      <c r="A21" s="19" t="s">
        <v>55</v>
      </c>
      <c r="B21" s="20" t="str">
        <f>IF(COUNT(B20:C20)=2,SUM(B20:C20),"შესავსებია")</f>
        <v>შესავსებია</v>
      </c>
      <c r="C21" s="20"/>
      <c r="D21" s="19"/>
    </row>
    <row r="22" spans="1:4" ht="25" customHeight="1">
      <c r="A22" s="19" t="s">
        <v>56</v>
      </c>
      <c r="B22" s="20" t="str">
        <f>IF(ISNUMBER(B21),129942-B21,"შესავსებია")</f>
        <v>შესავსებია</v>
      </c>
      <c r="C22" s="20"/>
      <c r="D22" s="19"/>
    </row>
    <row r="23" spans="1:4" ht="31" customHeight="1">
      <c r="A23" s="28" t="s">
        <v>57</v>
      </c>
      <c r="B23" s="28"/>
      <c r="C23" s="28"/>
      <c r="D23" s="28"/>
    </row>
    <row r="24" spans="1:4" ht="25" customHeight="1">
      <c r="A24" s="14"/>
      <c r="B24" s="14"/>
      <c r="C24" s="14"/>
      <c r="D24" s="14"/>
    </row>
    <row r="25" spans="1:4" ht="25" customHeight="1">
      <c r="A25" s="30" t="s">
        <v>58</v>
      </c>
      <c r="B25" s="30"/>
      <c r="C25" s="30"/>
      <c r="D25" s="30"/>
    </row>
    <row r="26" spans="1:4" ht="27" customHeight="1">
      <c r="A26" s="14" t="s">
        <v>59</v>
      </c>
      <c r="B26" s="31"/>
      <c r="C26" s="31"/>
      <c r="D26" s="31"/>
    </row>
    <row r="27" spans="1:4" ht="27" customHeight="1">
      <c r="A27" s="14" t="s">
        <v>60</v>
      </c>
      <c r="B27" s="31"/>
      <c r="C27" s="31"/>
      <c r="D27" s="31"/>
    </row>
    <row r="28" spans="1:4" ht="27" customHeight="1">
      <c r="A28" s="14" t="s">
        <v>61</v>
      </c>
      <c r="B28" s="31"/>
      <c r="C28" s="31"/>
      <c r="D28" s="31"/>
    </row>
    <row r="29" spans="1:4" ht="27" customHeight="1">
      <c r="A29" s="14" t="s">
        <v>62</v>
      </c>
      <c r="B29" s="31"/>
      <c r="C29" s="31"/>
      <c r="D29" s="31"/>
    </row>
    <row r="30" spans="1:4" ht="38" customHeight="1">
      <c r="A30" s="14" t="s">
        <v>63</v>
      </c>
      <c r="B30" s="31"/>
      <c r="C30" s="31"/>
      <c r="D30" s="31"/>
    </row>
    <row r="31" spans="1:4" ht="25" customHeight="1">
      <c r="A31" s="14"/>
      <c r="B31" s="14"/>
      <c r="C31" s="14"/>
      <c r="D31" s="14"/>
    </row>
    <row r="32" spans="1:4" ht="38" customHeight="1">
      <c r="A32" s="28" t="s">
        <v>64</v>
      </c>
      <c r="B32" s="28"/>
      <c r="C32" s="28"/>
      <c r="D32" s="28"/>
    </row>
    <row r="33" spans="1:4" ht="38" customHeight="1">
      <c r="A33" s="28" t="s">
        <v>65</v>
      </c>
      <c r="B33" s="28"/>
      <c r="C33" s="28"/>
      <c r="D33" s="28"/>
    </row>
    <row r="34" spans="1:4" ht="38" customHeight="1">
      <c r="A34" s="28"/>
      <c r="B34" s="28"/>
      <c r="C34" s="28"/>
      <c r="D34" s="28"/>
    </row>
    <row r="35" spans="1:4" ht="25" customHeight="1">
      <c r="A35" s="14"/>
      <c r="B35" s="14"/>
      <c r="C35" s="14"/>
      <c r="D35" s="14"/>
    </row>
    <row r="36" spans="1:4" ht="25" customHeight="1">
      <c r="A36" s="14"/>
      <c r="B36" s="14"/>
      <c r="C36" s="14"/>
      <c r="D36" s="14"/>
    </row>
  </sheetData>
  <mergeCells count="16">
    <mergeCell ref="A34:D34"/>
    <mergeCell ref="B28:D28"/>
    <mergeCell ref="B29:D29"/>
    <mergeCell ref="B30:D30"/>
    <mergeCell ref="A32:D32"/>
    <mergeCell ref="A33:D33"/>
    <mergeCell ref="A14:D14"/>
    <mergeCell ref="A23:D23"/>
    <mergeCell ref="A25:D25"/>
    <mergeCell ref="B26:D26"/>
    <mergeCell ref="B27:D27"/>
    <mergeCell ref="A2:D2"/>
    <mergeCell ref="A3:D3"/>
    <mergeCell ref="B5:D5"/>
    <mergeCell ref="B6:D6"/>
    <mergeCell ref="A8:D8"/>
  </mergeCells>
  <conditionalFormatting sqref="B22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showGridLines="0" workbookViewId="0">
      <selection activeCell="B9" sqref="B9"/>
    </sheetView>
  </sheetViews>
  <sheetFormatPr defaultRowHeight="14"/>
  <cols>
    <col min="1" max="7" width="24" customWidth="1"/>
  </cols>
  <sheetData>
    <row r="1" spans="1:7" ht="28" customHeight="1">
      <c r="A1" s="1"/>
      <c r="B1" s="1"/>
      <c r="C1" s="1"/>
      <c r="D1" s="1"/>
      <c r="E1" s="1"/>
      <c r="F1" s="1"/>
      <c r="G1" s="1"/>
    </row>
    <row r="2" spans="1:7" ht="28" customHeight="1">
      <c r="A2" s="22" t="s">
        <v>0</v>
      </c>
      <c r="B2" s="23"/>
      <c r="C2" s="23"/>
      <c r="D2" s="23"/>
      <c r="E2" s="23"/>
      <c r="F2" s="23"/>
      <c r="G2" s="23"/>
    </row>
    <row r="3" spans="1:7" ht="28" customHeight="1">
      <c r="A3" s="1"/>
      <c r="B3" s="1"/>
      <c r="C3" s="1"/>
      <c r="D3" s="1"/>
      <c r="E3" s="1"/>
      <c r="F3" s="1"/>
      <c r="G3" s="1"/>
    </row>
    <row r="4" spans="1:7" ht="28" customHeight="1">
      <c r="A4" s="23" t="s">
        <v>1</v>
      </c>
      <c r="B4" s="23"/>
      <c r="C4" s="23"/>
      <c r="D4" s="2">
        <v>0.35260760000000002</v>
      </c>
      <c r="E4" s="1"/>
      <c r="F4" s="1"/>
      <c r="G4" s="1"/>
    </row>
    <row r="5" spans="1:7" ht="28" customHeight="1">
      <c r="A5" s="1"/>
      <c r="B5" s="1"/>
      <c r="C5" s="1"/>
      <c r="D5" s="1"/>
      <c r="E5" s="1"/>
      <c r="F5" s="1"/>
      <c r="G5" s="1"/>
    </row>
    <row r="6" spans="1:7" ht="60" customHeight="1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28" customHeight="1">
      <c r="A7" s="1" t="s">
        <v>9</v>
      </c>
      <c r="B7" s="5">
        <v>9230.4891086462649</v>
      </c>
      <c r="C7" s="7">
        <f t="shared" ref="C7:C18" si="0">B7*$D$4</f>
        <v>3254.7406114258988</v>
      </c>
      <c r="D7" s="5">
        <v>11820.626753975679</v>
      </c>
      <c r="E7" s="7">
        <f t="shared" ref="E7:E18" si="1">D7*$D$4</f>
        <v>4168.0428302151549</v>
      </c>
      <c r="F7" s="5">
        <f t="shared" ref="F7:F18" si="2">SUM(B7,D7)</f>
        <v>21051.115862621944</v>
      </c>
      <c r="G7" s="7">
        <f t="shared" ref="G7:G18" si="3">SUM(C7,E7)</f>
        <v>7422.7834416410533</v>
      </c>
    </row>
    <row r="8" spans="1:7" ht="28" customHeight="1">
      <c r="A8" s="1" t="s">
        <v>10</v>
      </c>
      <c r="B8" s="5">
        <v>9696.4118668983028</v>
      </c>
      <c r="C8" s="7">
        <f t="shared" si="0"/>
        <v>3419.02851699853</v>
      </c>
      <c r="D8" s="5">
        <v>14267.17225711613</v>
      </c>
      <c r="E8" s="7">
        <f t="shared" si="1"/>
        <v>5030.7133683683014</v>
      </c>
      <c r="F8" s="5">
        <f t="shared" si="2"/>
        <v>23963.584124014433</v>
      </c>
      <c r="G8" s="7">
        <f t="shared" si="3"/>
        <v>8449.7418853668314</v>
      </c>
    </row>
    <row r="9" spans="1:7" ht="28" customHeight="1">
      <c r="A9" s="1" t="s">
        <v>11</v>
      </c>
      <c r="B9" s="5">
        <v>10861.987170920755</v>
      </c>
      <c r="C9" s="7">
        <f t="shared" si="0"/>
        <v>3830.0192275691575</v>
      </c>
      <c r="D9" s="5">
        <v>16989.843645596688</v>
      </c>
      <c r="E9" s="7">
        <f t="shared" si="1"/>
        <v>5990.7479922490993</v>
      </c>
      <c r="F9" s="5">
        <f t="shared" si="2"/>
        <v>27851.830816517442</v>
      </c>
      <c r="G9" s="7">
        <f t="shared" si="3"/>
        <v>9820.7672198182572</v>
      </c>
    </row>
    <row r="10" spans="1:7" ht="28" customHeight="1">
      <c r="A10" s="1" t="s">
        <v>12</v>
      </c>
      <c r="B10" s="5">
        <v>11930.776426566885</v>
      </c>
      <c r="C10" s="7">
        <f t="shared" si="0"/>
        <v>4206.8824419083257</v>
      </c>
      <c r="D10" s="5">
        <v>18661.599625818522</v>
      </c>
      <c r="E10" s="7">
        <f t="shared" si="1"/>
        <v>6580.2218562207672</v>
      </c>
      <c r="F10" s="5">
        <f t="shared" si="2"/>
        <v>30592.376052385407</v>
      </c>
      <c r="G10" s="7">
        <f t="shared" si="3"/>
        <v>10787.104298129092</v>
      </c>
    </row>
    <row r="11" spans="1:7" ht="28" customHeight="1">
      <c r="A11" s="1" t="s">
        <v>13</v>
      </c>
      <c r="B11" s="5">
        <v>12527.762929306429</v>
      </c>
      <c r="C11" s="7">
        <f t="shared" si="0"/>
        <v>4417.3844198717097</v>
      </c>
      <c r="D11" s="5">
        <v>18712.849124682616</v>
      </c>
      <c r="E11" s="7">
        <f t="shared" si="1"/>
        <v>6598.2928190164384</v>
      </c>
      <c r="F11" s="5">
        <f t="shared" si="2"/>
        <v>31240.612053989047</v>
      </c>
      <c r="G11" s="7">
        <f t="shared" si="3"/>
        <v>11015.677238888147</v>
      </c>
    </row>
    <row r="12" spans="1:7" ht="28" customHeight="1">
      <c r="A12" s="1" t="s">
        <v>14</v>
      </c>
      <c r="B12" s="5">
        <v>9580.9835627422181</v>
      </c>
      <c r="C12" s="7">
        <f t="shared" si="0"/>
        <v>3378.3276196979832</v>
      </c>
      <c r="D12" s="5">
        <v>16656.588266737941</v>
      </c>
      <c r="E12" s="7">
        <f t="shared" si="1"/>
        <v>5873.2396129226254</v>
      </c>
      <c r="F12" s="5">
        <f t="shared" si="2"/>
        <v>26237.571829480159</v>
      </c>
      <c r="G12" s="7">
        <f t="shared" si="3"/>
        <v>9251.5672326206077</v>
      </c>
    </row>
    <row r="13" spans="1:7" ht="28" customHeight="1">
      <c r="A13" s="1" t="s">
        <v>15</v>
      </c>
      <c r="B13" s="5">
        <v>11180.342108779902</v>
      </c>
      <c r="C13" s="7">
        <f t="shared" si="0"/>
        <v>3942.2735981558203</v>
      </c>
      <c r="D13" s="5">
        <v>17487.805692903916</v>
      </c>
      <c r="E13" s="7">
        <f t="shared" si="1"/>
        <v>6166.3331946411872</v>
      </c>
      <c r="F13" s="5">
        <f t="shared" si="2"/>
        <v>28668.147801683815</v>
      </c>
      <c r="G13" s="7">
        <f t="shared" si="3"/>
        <v>10108.606792797007</v>
      </c>
    </row>
    <row r="14" spans="1:7" ht="28" customHeight="1">
      <c r="A14" s="1" t="s">
        <v>16</v>
      </c>
      <c r="B14" s="5">
        <v>10590.3046906321</v>
      </c>
      <c r="C14" s="7">
        <f t="shared" si="0"/>
        <v>3734.2219202325273</v>
      </c>
      <c r="D14" s="5">
        <v>17335.794467459575</v>
      </c>
      <c r="E14" s="7">
        <f t="shared" si="1"/>
        <v>6112.732881264199</v>
      </c>
      <c r="F14" s="5">
        <f t="shared" si="2"/>
        <v>27926.099158091674</v>
      </c>
      <c r="G14" s="7">
        <f t="shared" si="3"/>
        <v>9846.9548014967258</v>
      </c>
    </row>
    <row r="15" spans="1:7" ht="28" customHeight="1">
      <c r="A15" s="1" t="s">
        <v>17</v>
      </c>
      <c r="B15" s="5">
        <v>9732.9947881865573</v>
      </c>
      <c r="C15" s="7">
        <f t="shared" si="0"/>
        <v>3431.9279330749705</v>
      </c>
      <c r="D15" s="5">
        <v>15223.940932780972</v>
      </c>
      <c r="E15" s="7">
        <f t="shared" si="1"/>
        <v>5368.0772748496602</v>
      </c>
      <c r="F15" s="5">
        <f t="shared" si="2"/>
        <v>24956.935720967529</v>
      </c>
      <c r="G15" s="7">
        <f t="shared" si="3"/>
        <v>8800.0052079246307</v>
      </c>
    </row>
    <row r="16" spans="1:7" ht="28" customHeight="1">
      <c r="A16" s="1" t="s">
        <v>18</v>
      </c>
      <c r="B16" s="5">
        <v>7304.2229052519051</v>
      </c>
      <c r="C16" s="7">
        <f t="shared" si="0"/>
        <v>2575.5245084859016</v>
      </c>
      <c r="D16" s="5">
        <v>18814.947213684351</v>
      </c>
      <c r="E16" s="7">
        <f t="shared" si="1"/>
        <v>6634.2933811439261</v>
      </c>
      <c r="F16" s="5">
        <f t="shared" si="2"/>
        <v>26119.170118936257</v>
      </c>
      <c r="G16" s="7">
        <f t="shared" si="3"/>
        <v>9209.8178896298268</v>
      </c>
    </row>
    <row r="17" spans="1:7" ht="28" customHeight="1">
      <c r="A17" s="1" t="s">
        <v>19</v>
      </c>
      <c r="B17" s="5">
        <v>12028.832019243619</v>
      </c>
      <c r="C17" s="7">
        <f t="shared" si="0"/>
        <v>4241.4575891086461</v>
      </c>
      <c r="D17" s="5">
        <v>6851.3630896699187</v>
      </c>
      <c r="E17" s="7">
        <f t="shared" si="1"/>
        <v>2415.8426957770948</v>
      </c>
      <c r="F17" s="5">
        <f t="shared" si="2"/>
        <v>18880.195108913536</v>
      </c>
      <c r="G17" s="7">
        <f t="shared" si="3"/>
        <v>6657.3002848857413</v>
      </c>
    </row>
    <row r="18" spans="1:7" ht="28" customHeight="1">
      <c r="A18" s="1" t="s">
        <v>20</v>
      </c>
      <c r="B18" s="5">
        <v>12626.319657891221</v>
      </c>
      <c r="C18" s="7">
        <f t="shared" si="0"/>
        <v>4452.1362714018451</v>
      </c>
      <c r="D18" s="5">
        <v>5861.452625952159</v>
      </c>
      <c r="E18" s="7">
        <f t="shared" si="1"/>
        <v>2066.7927429506885</v>
      </c>
      <c r="F18" s="5">
        <f t="shared" si="2"/>
        <v>18487.77228384338</v>
      </c>
      <c r="G18" s="7">
        <f t="shared" si="3"/>
        <v>6518.9290143525341</v>
      </c>
    </row>
    <row r="19" spans="1:7" ht="28" customHeight="1">
      <c r="A19" s="4" t="s">
        <v>21</v>
      </c>
      <c r="B19" s="6">
        <f t="shared" ref="B19:G19" si="4">SUM(B7:B18)</f>
        <v>127291.42723506616</v>
      </c>
      <c r="C19" s="8">
        <f t="shared" si="4"/>
        <v>44883.924657931319</v>
      </c>
      <c r="D19" s="6">
        <f t="shared" si="4"/>
        <v>178683.98369637848</v>
      </c>
      <c r="E19" s="8">
        <f t="shared" si="4"/>
        <v>63005.330649619144</v>
      </c>
      <c r="F19" s="6">
        <f t="shared" si="4"/>
        <v>305975.41093144461</v>
      </c>
      <c r="G19" s="8">
        <f t="shared" si="4"/>
        <v>107889.25530755048</v>
      </c>
    </row>
    <row r="20" spans="1:7" ht="28" customHeight="1">
      <c r="A20" s="1"/>
      <c r="B20" s="1"/>
      <c r="C20" s="1"/>
      <c r="D20" s="1"/>
      <c r="E20" s="1"/>
      <c r="F20" s="1"/>
      <c r="G20" s="1"/>
    </row>
    <row r="21" spans="1:7" ht="42" customHeight="1">
      <c r="A21" s="24" t="s">
        <v>22</v>
      </c>
      <c r="B21" s="24"/>
      <c r="C21" s="24"/>
      <c r="D21" s="24"/>
      <c r="E21" s="24"/>
      <c r="F21" s="24"/>
      <c r="G21" s="24"/>
    </row>
    <row r="22" spans="1:7" ht="28" customHeight="1">
      <c r="A22" s="1"/>
      <c r="B22" s="1"/>
      <c r="C22" s="1"/>
      <c r="D22" s="1"/>
      <c r="E22" s="1"/>
      <c r="F22" s="1"/>
      <c r="G22" s="1"/>
    </row>
    <row r="23" spans="1:7" ht="32" customHeight="1">
      <c r="A23" s="25" t="s">
        <v>23</v>
      </c>
      <c r="B23" s="25"/>
      <c r="C23" s="25"/>
      <c r="D23" s="25"/>
      <c r="E23" s="25"/>
      <c r="F23" s="25"/>
      <c r="G23" s="25"/>
    </row>
    <row r="24" spans="1:7" ht="28" customHeight="1">
      <c r="A24" s="1"/>
      <c r="B24" s="1"/>
      <c r="C24" s="1"/>
      <c r="D24" s="1"/>
      <c r="E24" s="1"/>
      <c r="F24" s="1"/>
      <c r="G24" s="1"/>
    </row>
    <row r="25" spans="1:7" ht="28" customHeight="1">
      <c r="A25" s="23" t="s">
        <v>24</v>
      </c>
      <c r="B25" s="23"/>
      <c r="C25" s="23"/>
      <c r="D25" s="1"/>
      <c r="E25" s="1"/>
      <c r="F25" s="1"/>
      <c r="G25" s="1"/>
    </row>
    <row r="26" spans="1:7" ht="28" customHeight="1">
      <c r="A26" s="23" t="s">
        <v>25</v>
      </c>
      <c r="B26" s="23"/>
      <c r="C26" s="23"/>
      <c r="D26" s="11">
        <v>1620</v>
      </c>
      <c r="E26" s="1"/>
      <c r="F26" s="1"/>
      <c r="G26" s="1"/>
    </row>
    <row r="27" spans="1:7" ht="28" customHeight="1">
      <c r="A27" s="23" t="s">
        <v>26</v>
      </c>
      <c r="B27" s="23"/>
      <c r="C27" s="23"/>
      <c r="D27" s="11">
        <v>780</v>
      </c>
      <c r="E27" s="1"/>
      <c r="F27" s="1"/>
      <c r="G27" s="1"/>
    </row>
    <row r="28" spans="1:7" ht="28" customHeight="1">
      <c r="A28" s="23" t="s">
        <v>27</v>
      </c>
      <c r="B28" s="23"/>
      <c r="C28" s="23"/>
      <c r="D28" s="9">
        <f>D27/D26</f>
        <v>0.48148148148148145</v>
      </c>
      <c r="E28" s="1"/>
      <c r="F28" s="1"/>
      <c r="G28" s="1"/>
    </row>
    <row r="29" spans="1:7" ht="28" customHeight="1">
      <c r="A29" s="1"/>
      <c r="B29" s="1"/>
      <c r="C29" s="1"/>
      <c r="D29" s="1"/>
      <c r="E29" s="1"/>
      <c r="F29" s="1"/>
      <c r="G29" s="1"/>
    </row>
    <row r="30" spans="1:7" ht="38" customHeight="1">
      <c r="A30" s="24" t="s">
        <v>28</v>
      </c>
      <c r="B30" s="24"/>
      <c r="C30" s="24"/>
      <c r="D30" s="24"/>
      <c r="E30" s="24"/>
      <c r="F30" s="24"/>
      <c r="G30" s="24"/>
    </row>
    <row r="31" spans="1:7" ht="28" customHeight="1">
      <c r="A31" s="1"/>
      <c r="B31" s="1"/>
      <c r="C31" s="1"/>
      <c r="D31" s="1"/>
      <c r="E31" s="1"/>
      <c r="F31" s="1"/>
      <c r="G31" s="1"/>
    </row>
    <row r="32" spans="1:7" ht="60" customHeight="1">
      <c r="A32" s="3" t="s">
        <v>2</v>
      </c>
      <c r="B32" s="3" t="s">
        <v>27</v>
      </c>
      <c r="C32" s="3" t="s">
        <v>29</v>
      </c>
      <c r="D32" s="3" t="s">
        <v>30</v>
      </c>
      <c r="E32" s="3" t="s">
        <v>31</v>
      </c>
      <c r="F32" s="1"/>
      <c r="G32" s="1"/>
    </row>
    <row r="33" spans="1:7" ht="28" customHeight="1">
      <c r="A33" s="1" t="str">
        <f t="shared" ref="A33:A44" si="5">A7</f>
        <v>სექტემბერი</v>
      </c>
      <c r="B33" s="9">
        <f t="shared" ref="B33:B45" si="6">$D$28</f>
        <v>0.48148148148148145</v>
      </c>
      <c r="C33" s="5">
        <f t="shared" ref="C33:C44" si="7">B7*B33</f>
        <v>4444.3095708296833</v>
      </c>
      <c r="D33" s="12">
        <v>30</v>
      </c>
      <c r="E33" s="5">
        <f t="shared" ref="E33:E45" si="8">C33/D33</f>
        <v>148.14365236098945</v>
      </c>
      <c r="F33" s="1"/>
      <c r="G33" s="1"/>
    </row>
    <row r="34" spans="1:7" ht="28" customHeight="1">
      <c r="A34" s="1" t="str">
        <f t="shared" si="5"/>
        <v>ოქტომბერი</v>
      </c>
      <c r="B34" s="9">
        <f t="shared" si="6"/>
        <v>0.48148148148148145</v>
      </c>
      <c r="C34" s="5">
        <f t="shared" si="7"/>
        <v>4668.6427507288126</v>
      </c>
      <c r="D34" s="12">
        <v>31</v>
      </c>
      <c r="E34" s="5">
        <f t="shared" si="8"/>
        <v>150.60137905576815</v>
      </c>
      <c r="F34" s="1"/>
      <c r="G34" s="1"/>
    </row>
    <row r="35" spans="1:7" ht="28" customHeight="1">
      <c r="A35" s="1" t="str">
        <f t="shared" si="5"/>
        <v>ნოემბერი</v>
      </c>
      <c r="B35" s="9">
        <f t="shared" si="6"/>
        <v>0.48148148148148145</v>
      </c>
      <c r="C35" s="5">
        <f t="shared" si="7"/>
        <v>5229.8456748877707</v>
      </c>
      <c r="D35" s="12">
        <v>30</v>
      </c>
      <c r="E35" s="5">
        <f t="shared" si="8"/>
        <v>174.3281891629257</v>
      </c>
      <c r="F35" s="1"/>
      <c r="G35" s="1"/>
    </row>
    <row r="36" spans="1:7" ht="28" customHeight="1">
      <c r="A36" s="1" t="str">
        <f t="shared" si="5"/>
        <v>დეკემბერი</v>
      </c>
      <c r="B36" s="9">
        <f t="shared" si="6"/>
        <v>0.48148148148148145</v>
      </c>
      <c r="C36" s="5">
        <f t="shared" si="7"/>
        <v>5744.4479090877594</v>
      </c>
      <c r="D36" s="12">
        <v>31</v>
      </c>
      <c r="E36" s="5">
        <f t="shared" si="8"/>
        <v>185.30477126089548</v>
      </c>
      <c r="F36" s="1"/>
      <c r="G36" s="1"/>
    </row>
    <row r="37" spans="1:7" ht="28" customHeight="1">
      <c r="A37" s="1" t="str">
        <f t="shared" si="5"/>
        <v>იანვარი</v>
      </c>
      <c r="B37" s="9">
        <f t="shared" si="6"/>
        <v>0.48148148148148145</v>
      </c>
      <c r="C37" s="5">
        <f t="shared" si="7"/>
        <v>6031.8858548512435</v>
      </c>
      <c r="D37" s="12">
        <v>31</v>
      </c>
      <c r="E37" s="5">
        <f t="shared" si="8"/>
        <v>194.57696305971754</v>
      </c>
      <c r="F37" s="1"/>
      <c r="G37" s="1"/>
    </row>
    <row r="38" spans="1:7" ht="28" customHeight="1">
      <c r="A38" s="1" t="str">
        <f t="shared" si="5"/>
        <v>თებერვალი</v>
      </c>
      <c r="B38" s="9">
        <f t="shared" si="6"/>
        <v>0.48148148148148145</v>
      </c>
      <c r="C38" s="5">
        <f t="shared" si="7"/>
        <v>4613.0661598388451</v>
      </c>
      <c r="D38" s="12">
        <v>28</v>
      </c>
      <c r="E38" s="5">
        <f t="shared" si="8"/>
        <v>164.75236285138732</v>
      </c>
      <c r="F38" s="1"/>
      <c r="G38" s="1"/>
    </row>
    <row r="39" spans="1:7" ht="28" customHeight="1">
      <c r="A39" s="1" t="str">
        <f t="shared" si="5"/>
        <v>მარტი</v>
      </c>
      <c r="B39" s="9">
        <f t="shared" si="6"/>
        <v>0.48148148148148145</v>
      </c>
      <c r="C39" s="5">
        <f t="shared" si="7"/>
        <v>5383.1276820051371</v>
      </c>
      <c r="D39" s="12">
        <v>31</v>
      </c>
      <c r="E39" s="5">
        <f t="shared" si="8"/>
        <v>173.64928006468185</v>
      </c>
      <c r="F39" s="1"/>
      <c r="G39" s="1"/>
    </row>
    <row r="40" spans="1:7" ht="28" customHeight="1">
      <c r="A40" s="1" t="str">
        <f t="shared" si="5"/>
        <v>აპრილი</v>
      </c>
      <c r="B40" s="9">
        <f t="shared" si="6"/>
        <v>0.48148148148148145</v>
      </c>
      <c r="C40" s="5">
        <f t="shared" si="7"/>
        <v>5099.0355917858251</v>
      </c>
      <c r="D40" s="12">
        <v>30</v>
      </c>
      <c r="E40" s="5">
        <f t="shared" si="8"/>
        <v>169.9678530595275</v>
      </c>
      <c r="F40" s="1"/>
      <c r="G40" s="1"/>
    </row>
    <row r="41" spans="1:7" ht="28" customHeight="1">
      <c r="A41" s="1" t="str">
        <f t="shared" si="5"/>
        <v>მაისი</v>
      </c>
      <c r="B41" s="9">
        <f t="shared" si="6"/>
        <v>0.48148148148148145</v>
      </c>
      <c r="C41" s="5">
        <f t="shared" si="7"/>
        <v>4686.2567498676017</v>
      </c>
      <c r="D41" s="12">
        <v>31</v>
      </c>
      <c r="E41" s="5">
        <f t="shared" si="8"/>
        <v>151.16957257637424</v>
      </c>
      <c r="F41" s="1"/>
      <c r="G41" s="1"/>
    </row>
    <row r="42" spans="1:7" ht="28" customHeight="1">
      <c r="A42" s="1" t="str">
        <f t="shared" si="5"/>
        <v>ივნისი</v>
      </c>
      <c r="B42" s="9">
        <f t="shared" si="6"/>
        <v>0.48148148148148145</v>
      </c>
      <c r="C42" s="5">
        <f t="shared" si="7"/>
        <v>3516.848065491658</v>
      </c>
      <c r="D42" s="12">
        <v>30</v>
      </c>
      <c r="E42" s="5">
        <f t="shared" si="8"/>
        <v>117.22826884972193</v>
      </c>
      <c r="F42" s="1"/>
      <c r="G42" s="1"/>
    </row>
    <row r="43" spans="1:7" ht="28" customHeight="1">
      <c r="A43" s="1" t="str">
        <f t="shared" si="5"/>
        <v>ივლისი</v>
      </c>
      <c r="B43" s="9">
        <f t="shared" si="6"/>
        <v>0.48148148148148145</v>
      </c>
      <c r="C43" s="5">
        <f t="shared" si="7"/>
        <v>5791.6598611172976</v>
      </c>
      <c r="D43" s="12">
        <v>31</v>
      </c>
      <c r="E43" s="5">
        <f t="shared" si="8"/>
        <v>186.82773745539669</v>
      </c>
      <c r="F43" s="1"/>
      <c r="G43" s="1"/>
    </row>
    <row r="44" spans="1:7" ht="28" customHeight="1">
      <c r="A44" s="1" t="str">
        <f t="shared" si="5"/>
        <v>აგვისტო</v>
      </c>
      <c r="B44" s="9">
        <f t="shared" si="6"/>
        <v>0.48148148148148145</v>
      </c>
      <c r="C44" s="5">
        <f t="shared" si="7"/>
        <v>6079.339094540217</v>
      </c>
      <c r="D44" s="12">
        <v>31</v>
      </c>
      <c r="E44" s="5">
        <f t="shared" si="8"/>
        <v>196.10771272710377</v>
      </c>
      <c r="F44" s="1"/>
      <c r="G44" s="1"/>
    </row>
    <row r="45" spans="1:7" ht="28" customHeight="1">
      <c r="A45" s="4" t="s">
        <v>32</v>
      </c>
      <c r="B45" s="10">
        <f t="shared" si="6"/>
        <v>0.48148148148148145</v>
      </c>
      <c r="C45" s="6">
        <f>SUM(C33:C44)</f>
        <v>61288.464965031846</v>
      </c>
      <c r="D45" s="13">
        <f>SUM(D33:D44)</f>
        <v>365</v>
      </c>
      <c r="E45" s="6">
        <f t="shared" si="8"/>
        <v>167.91360264392287</v>
      </c>
      <c r="F45" s="1"/>
      <c r="G45" s="1"/>
    </row>
    <row r="46" spans="1:7" ht="28" customHeight="1">
      <c r="A46" s="1"/>
      <c r="B46" s="1"/>
      <c r="C46" s="1"/>
      <c r="D46" s="1"/>
      <c r="E46" s="1"/>
      <c r="F46" s="1"/>
      <c r="G46" s="1"/>
    </row>
    <row r="47" spans="1:7" ht="38" customHeight="1">
      <c r="A47" s="26" t="s">
        <v>33</v>
      </c>
      <c r="B47" s="26"/>
      <c r="C47" s="26"/>
      <c r="D47" s="26"/>
      <c r="E47" s="26"/>
      <c r="F47" s="26"/>
      <c r="G47" s="26"/>
    </row>
    <row r="48" spans="1:7" ht="42" customHeight="1">
      <c r="A48" s="26" t="s">
        <v>34</v>
      </c>
      <c r="B48" s="26"/>
      <c r="C48" s="26"/>
      <c r="D48" s="26"/>
      <c r="E48" s="26"/>
      <c r="F48" s="26"/>
      <c r="G48" s="26"/>
    </row>
    <row r="49" spans="1:7" ht="38" customHeight="1">
      <c r="A49" s="26" t="s">
        <v>35</v>
      </c>
      <c r="B49" s="26"/>
      <c r="C49" s="26"/>
      <c r="D49" s="26"/>
      <c r="E49" s="26"/>
      <c r="F49" s="26"/>
      <c r="G49" s="26"/>
    </row>
  </sheetData>
  <mergeCells count="12">
    <mergeCell ref="A48:G48"/>
    <mergeCell ref="A49:G49"/>
    <mergeCell ref="A26:C26"/>
    <mergeCell ref="A27:C27"/>
    <mergeCell ref="A28:C28"/>
    <mergeCell ref="A30:G30"/>
    <mergeCell ref="A47:G47"/>
    <mergeCell ref="A2:G2"/>
    <mergeCell ref="A4:C4"/>
    <mergeCell ref="A21:G21"/>
    <mergeCell ref="A23:G23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მონაწილის ფორმა</vt:lpstr>
      <vt:lpstr>წლიური მოხმარება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Vovson Sakhelashvili</cp:lastModifiedBy>
  <dcterms:modified xsi:type="dcterms:W3CDTF">2026-10-21T08:20:14Z</dcterms:modified>
</cp:coreProperties>
</file>