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b1cf1f279da3cb3/Рабочий стол/"/>
    </mc:Choice>
  </mc:AlternateContent>
  <xr:revisionPtr revIDLastSave="45" documentId="11_4FE5B668685898417656549A153E03050E1F2291" xr6:coauthVersionLast="47" xr6:coauthVersionMax="47" xr10:uidLastSave="{F6A2F0A2-ABD2-400F-9B0B-E5F6CF468270}"/>
  <bookViews>
    <workbookView xWindow="-98" yWindow="-98" windowWidth="21795" windowHeight="12975" tabRatio="500" xr2:uid="{00000000-000D-0000-FFFF-FFFF00000000}"/>
  </bookViews>
  <sheets>
    <sheet name="ლოტები" sheetId="1" r:id="rId1"/>
    <sheet name="შეთავაზებები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1" l="1"/>
  <c r="D16" i="2"/>
  <c r="J15" i="2"/>
  <c r="D15" i="2"/>
  <c r="C15" i="2"/>
  <c r="B15" i="2"/>
  <c r="A15" i="2"/>
  <c r="J14" i="2"/>
  <c r="D14" i="2"/>
  <c r="C14" i="2"/>
  <c r="B14" i="2"/>
  <c r="A14" i="2"/>
  <c r="J13" i="2"/>
  <c r="D13" i="2"/>
  <c r="C13" i="2"/>
  <c r="B13" i="2"/>
  <c r="A13" i="2"/>
  <c r="J12" i="2"/>
  <c r="D12" i="2"/>
  <c r="C12" i="2"/>
  <c r="B12" i="2"/>
  <c r="A12" i="2"/>
  <c r="J11" i="2"/>
  <c r="D11" i="2"/>
  <c r="C11" i="2"/>
  <c r="B11" i="2"/>
  <c r="A11" i="2"/>
  <c r="J10" i="2"/>
  <c r="D10" i="2"/>
  <c r="C10" i="2"/>
  <c r="B10" i="2"/>
  <c r="A10" i="2"/>
  <c r="L9" i="2"/>
  <c r="K9" i="2"/>
  <c r="J9" i="2"/>
  <c r="D9" i="2"/>
  <c r="C9" i="2"/>
  <c r="B9" i="2"/>
  <c r="A9" i="2"/>
  <c r="J8" i="2"/>
  <c r="D8" i="2"/>
  <c r="C8" i="2"/>
  <c r="B8" i="2"/>
  <c r="A8" i="2"/>
  <c r="J7" i="2"/>
  <c r="D7" i="2"/>
  <c r="C7" i="2"/>
  <c r="B7" i="2"/>
  <c r="A7" i="2"/>
  <c r="J6" i="2"/>
  <c r="D6" i="2"/>
  <c r="C6" i="2"/>
  <c r="B6" i="2"/>
  <c r="A6" i="2"/>
  <c r="J5" i="2"/>
  <c r="D5" i="2"/>
  <c r="C5" i="2"/>
  <c r="B5" i="2"/>
  <c r="A5" i="2"/>
  <c r="J4" i="2"/>
  <c r="D4" i="2"/>
  <c r="C4" i="2"/>
  <c r="B4" i="2"/>
  <c r="A4" i="2"/>
  <c r="G17" i="1"/>
  <c r="K15" i="2" l="1"/>
  <c r="L15" i="2"/>
  <c r="L14" i="2"/>
  <c r="K14" i="2"/>
  <c r="L13" i="2"/>
  <c r="K13" i="2"/>
  <c r="K12" i="2"/>
  <c r="L12" i="2"/>
  <c r="K11" i="2"/>
  <c r="L11" i="2"/>
  <c r="K10" i="2"/>
  <c r="L10" i="2"/>
  <c r="L8" i="2"/>
  <c r="K8" i="2"/>
  <c r="L7" i="2"/>
  <c r="K7" i="2"/>
  <c r="L6" i="2"/>
  <c r="K6" i="2"/>
  <c r="L5" i="2"/>
  <c r="K5" i="2"/>
  <c r="L4" i="2"/>
  <c r="K4" i="2"/>
  <c r="L16" i="2" l="1"/>
</calcChain>
</file>

<file path=xl/sharedStrings.xml><?xml version="1.0" encoding="utf-8"?>
<sst xmlns="http://schemas.openxmlformats.org/spreadsheetml/2006/main" count="110" uniqueCount="89">
  <si>
    <t>ტრანსპორტის ტენდერი / Transport Tender — Destination: Rustavi, Georgia</t>
  </si>
  <si>
    <t>ლოტი
Lot</t>
  </si>
  <si>
    <t>მომწოდებელი
Supplier</t>
  </si>
  <si>
    <t>ინვოისი / PI</t>
  </si>
  <si>
    <t>დატვირთვის ადგილი
Loading point</t>
  </si>
  <si>
    <t>ტვირთი
Cargo</t>
  </si>
  <si>
    <t>წონა (ტ)
Weight (t)</t>
  </si>
  <si>
    <t>მანქანა
Trucks</t>
  </si>
  <si>
    <t>სიგრძე
Length</t>
  </si>
  <si>
    <t>მზადყოფნა
Ready date</t>
  </si>
  <si>
    <t>შენიშვნა / Notes</t>
  </si>
  <si>
    <t>Ağır Haddecilik</t>
  </si>
  <si>
    <t>PI E12819</t>
  </si>
  <si>
    <t>Makine İhtisas OSB, 2. Cadde, No: 3, 41455 Dilovası / Kocaeli</t>
  </si>
  <si>
    <t>Heavy plates S355J2+N: 50x1500x12000 (2 pcs, 14.7t), 30x2000x12000 (10 pcs, 58.5t)</t>
  </si>
  <si>
    <t>12 m</t>
  </si>
  <si>
    <t>~04–05.11 (7 დღე ავანსიდან 26.10)</t>
  </si>
  <si>
    <t>EXW Dilovası; ბანდლი მაქს. 7.5 ტ; 3 მანქანა (~24.4 ტ თითო)</t>
  </si>
  <si>
    <t>RZK</t>
  </si>
  <si>
    <t>PI RT01204583 (ნაშთი)</t>
  </si>
  <si>
    <t>RZK — Gebze WH / Dilovası (დასაზუსტებელია)</t>
  </si>
  <si>
    <t>Hot rolled sheets S355J2+N: 15x1500x12000 ~17.5t, 10x1500x6000 ~2.9t, 5x1500x6000 5.04t</t>
  </si>
  <si>
    <t>მზადაა</t>
  </si>
  <si>
    <t>MMZ</t>
  </si>
  <si>
    <t>P270906 / EXP26456</t>
  </si>
  <si>
    <t>FCA Akçakoca, Düzce</t>
  </si>
  <si>
    <t>Hollow sections: CHS168.3x8, RHS150x100x8, SHS200x8</t>
  </si>
  <si>
    <t>~02.12.2026</t>
  </si>
  <si>
    <t>96 ც.; წარმოება 5 კვირა ავანსიდან (28.10)</t>
  </si>
  <si>
    <t>P268375 / EXP26420</t>
  </si>
  <si>
    <t>Hollow sections CHS/RHS/SHS, 14 sizes (RHS300x150x12 170t, RHS250x100x6 41t, CHS168.3x8 25t, CHS273x16 21t ...)</t>
  </si>
  <si>
    <t>~09.11–23.11 (ეტაპობრივად)</t>
  </si>
  <si>
    <t>437 ც.; ~12 მანქანა, შესაძლოა რამდენიმე ეტაპად; ინვოისი 1-თან (P270906) ერთად შეიძლება დაიგეგმოს</t>
  </si>
  <si>
    <t>P270898 / EXP26448</t>
  </si>
  <si>
    <t>Square hollow sections SHS200x200x10 S355J2H (37 pcs)</t>
  </si>
  <si>
    <t>~05.11.2026</t>
  </si>
  <si>
    <t>Prova Global (Volkan)</t>
  </si>
  <si>
    <t>2026/00831A (packing list 14.10.2026)</t>
  </si>
  <si>
    <t>Prova Global — Ramazanoğlu Mah., Karşıgeçit Sk. No:5, 34906 Pendik / İstanbul</t>
  </si>
  <si>
    <t>Fasteners: M42x1450 studs 8.8 (210 pcs) + M42 nuts/washers, electro zinc</t>
  </si>
  <si>
    <t>3 პალეტი 120x80, 145x80x70 სმ, 2.44 მ³</t>
  </si>
  <si>
    <t>მზადაა (packing list 14.10)</t>
  </si>
  <si>
    <t>ნეტო 3,942 კგ; ბრუტო მხოლოდ P-01-ზეა მითითებული (1,659 კგ) — დასაზუსტებელია. სათაურში "2 pallets" წერია, ცხრილში 3; groupage</t>
  </si>
  <si>
    <t>Offer 2026/00932A (19.10.2026)</t>
  </si>
  <si>
    <t>Fasteners: threaded rods M12/M16/M20x1500 8.8 (323 pcs) + nuts, washers</t>
  </si>
  <si>
    <t>პალეტი</t>
  </si>
  <si>
    <t>Offer 2026/1019B (19.10.2026)</t>
  </si>
  <si>
    <t>Fasteners: bolts M12–M30 DIN 931/933 8.8 + nuts DIN 934, washers DIN 125, electro galv.</t>
  </si>
  <si>
    <t>Gedik</t>
  </si>
  <si>
    <t>PI 05/CS/607-2026 (09.10.2026)</t>
  </si>
  <si>
    <t>Kargalıhanbaba OSB Mah., Organize Sanayi 1. Sk. Dış Kapı No:27, Hendek / Sakarya</t>
  </si>
  <si>
    <t>Welding electrodes GeKa LASER B 47 (E7018) 3.2x350, 1 pallet (66 boxes + 2 pk)</t>
  </si>
  <si>
    <t>მზადაა (16.10-დან)</t>
  </si>
  <si>
    <t>ნეტო 1,000 კგ / ბრუტო 1,050 კგ; groupage / სხვა მანქანასთან ერთად (გზაზე Akçakoca–Dilovası შორისაა)</t>
  </si>
  <si>
    <t>Kardemir</t>
  </si>
  <si>
    <t>PI SP-12/10-03/2026</t>
  </si>
  <si>
    <t>FCA Karabük</t>
  </si>
  <si>
    <t>Steel beams HEB500 S275JR, 12 m</t>
  </si>
  <si>
    <t>In stock</t>
  </si>
  <si>
    <t>PI 146 ტ; 6 მანქანა უკვე დატვირთულია — დარჩა 1 მანქანა HEB500 (ტონაჟი დასაზუსტებელია, ≤ ~24 ტ)</t>
  </si>
  <si>
    <t>SP-12/10-19/2026</t>
  </si>
  <si>
    <t>Steel beams S275JR: HEB200 27t, IPE270 32t, IPE360 7t</t>
  </si>
  <si>
    <t>100% გადახდილია 28.10</t>
  </si>
  <si>
    <t>Propipe (Cinar Boru)</t>
  </si>
  <si>
    <t>PI PP2026-327</t>
  </si>
  <si>
    <t>Akçakoca, Düzce — ცალკე ქარხანა, MMZ-თან ახლოს (ზუსტი მისამართი დასაზუსტებელია)</t>
  </si>
  <si>
    <t>Rectangular hollow sections RHS80x60x4 S235JRH (262 pcs)</t>
  </si>
  <si>
    <t>ავანსიდან 2 კვირაში (~11.11)</t>
  </si>
  <si>
    <t>სულ / Total</t>
  </si>
  <si>
    <t>შეთავაზებების შედარება (ფასი ერთ მანქანაზე, USD)</t>
  </si>
  <si>
    <t>ჩაწერეთ კომპანიების სახელები მე-3 სტრიქონში და თითოეულის ფასი ერთ მანქანაზე. სულ = ფასი × მანქანების რაოდენობა. ეს შითი სატრანსპორტოებს არ გაუგზავნოთ.</t>
  </si>
  <si>
    <t>ლოტი</t>
  </si>
  <si>
    <t>მომწოდებელი</t>
  </si>
  <si>
    <t>დატვირთვა</t>
  </si>
  <si>
    <t>მანქანა</t>
  </si>
  <si>
    <t>კომპანია 1</t>
  </si>
  <si>
    <t>კომპანია 2</t>
  </si>
  <si>
    <t>კომპანია 3</t>
  </si>
  <si>
    <t>კომპანია 4</t>
  </si>
  <si>
    <t>კომპანია 5</t>
  </si>
  <si>
    <t>საუკეთესო ფასი</t>
  </si>
  <si>
    <t>საუკეთესო კომპანია</t>
  </si>
  <si>
    <t>სულ (USD)</t>
  </si>
  <si>
    <t>სულ:</t>
  </si>
  <si>
    <t>4 მანქანა უკვე გაიგზავნა 27.10 (.) — ეს ნარჩენია</t>
  </si>
  <si>
    <t xml:space="preserve">~04.11.2026 </t>
  </si>
  <si>
    <t>~06.11.2026</t>
  </si>
  <si>
    <t>ყველა მანქანა უნდა იყოს ზედა დატავირთვით</t>
  </si>
  <si>
    <t>შესაძლებელია სხვა სხვა მანქანის ტვირთთან დაჯგუფება groupage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</si>
</sst>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i/>
      <sz val="9"/>
      <color rgb="FF595959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C00000"/>
      <name val="Arial"/>
      <family val="2"/>
    </font>
    <font>
      <sz val="10"/>
      <color rgb="FF595959"/>
      <name val="Arial"/>
      <family val="2"/>
    </font>
    <font>
      <sz val="10"/>
      <color theme="1"/>
      <name val="Arial"/>
      <family val="2"/>
    </font>
    <font>
      <b/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2E75B6"/>
        <bgColor rgb="FF0066CC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8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3" fontId="6" fillId="0" borderId="0" xfId="0" applyNumberFormat="1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4" fontId="5" fillId="5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1">
    <dxf>
      <font>
        <b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7" sqref="J7"/>
    </sheetView>
  </sheetViews>
  <sheetFormatPr defaultColWidth="8.6640625" defaultRowHeight="14.25" x14ac:dyDescent="0.45"/>
  <cols>
    <col min="1" max="1" width="6" customWidth="1"/>
    <col min="2" max="2" width="22" customWidth="1"/>
    <col min="3" max="3" width="24" customWidth="1"/>
    <col min="4" max="4" width="36" customWidth="1"/>
    <col min="5" max="5" width="46" customWidth="1"/>
    <col min="6" max="6" width="11" customWidth="1"/>
    <col min="7" max="7" width="9" customWidth="1"/>
    <col min="8" max="8" width="16.33203125" customWidth="1"/>
    <col min="9" max="9" width="24" customWidth="1"/>
    <col min="10" max="10" width="58" customWidth="1"/>
  </cols>
  <sheetData>
    <row r="1" spans="1:10" ht="21.75" customHeight="1" x14ac:dyDescent="0.4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s="18" customFormat="1" ht="30" customHeight="1" x14ac:dyDescent="0.45">
      <c r="A2" s="19" t="s">
        <v>87</v>
      </c>
      <c r="B2" s="19"/>
      <c r="C2" s="19"/>
      <c r="D2" s="19"/>
    </row>
    <row r="4" spans="1:10" ht="31.5" customHeight="1" x14ac:dyDescent="0.4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ht="31.5" customHeight="1" x14ac:dyDescent="0.45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6">
        <v>73.203000000000003</v>
      </c>
      <c r="G5" s="5">
        <v>3</v>
      </c>
      <c r="H5" s="5" t="s">
        <v>15</v>
      </c>
      <c r="I5" s="5" t="s">
        <v>16</v>
      </c>
      <c r="J5" s="5" t="s">
        <v>17</v>
      </c>
    </row>
    <row r="6" spans="1:10" ht="31.5" customHeight="1" x14ac:dyDescent="0.45">
      <c r="A6" s="5">
        <v>2</v>
      </c>
      <c r="B6" s="5" t="s">
        <v>18</v>
      </c>
      <c r="C6" s="5" t="s">
        <v>19</v>
      </c>
      <c r="D6" s="16" t="s">
        <v>20</v>
      </c>
      <c r="E6" s="5" t="s">
        <v>21</v>
      </c>
      <c r="F6" s="6">
        <v>25.4</v>
      </c>
      <c r="G6" s="5">
        <v>1</v>
      </c>
      <c r="H6" s="5" t="s">
        <v>15</v>
      </c>
      <c r="I6" s="5" t="s">
        <v>22</v>
      </c>
      <c r="J6" s="17" t="s">
        <v>84</v>
      </c>
    </row>
    <row r="7" spans="1:10" ht="31.5" customHeight="1" x14ac:dyDescent="0.45">
      <c r="A7" s="5">
        <v>3</v>
      </c>
      <c r="B7" s="5" t="s">
        <v>23</v>
      </c>
      <c r="C7" s="5" t="s">
        <v>24</v>
      </c>
      <c r="D7" s="5" t="s">
        <v>25</v>
      </c>
      <c r="E7" s="5" t="s">
        <v>26</v>
      </c>
      <c r="F7" s="6">
        <v>39.962000000000003</v>
      </c>
      <c r="G7" s="5">
        <v>2</v>
      </c>
      <c r="H7" s="5" t="s">
        <v>15</v>
      </c>
      <c r="I7" s="5" t="s">
        <v>27</v>
      </c>
      <c r="J7" s="5" t="s">
        <v>28</v>
      </c>
    </row>
    <row r="8" spans="1:10" ht="46.5" customHeight="1" x14ac:dyDescent="0.45">
      <c r="A8" s="5">
        <v>4</v>
      </c>
      <c r="B8" s="5" t="s">
        <v>23</v>
      </c>
      <c r="C8" s="5" t="s">
        <v>29</v>
      </c>
      <c r="D8" s="5" t="s">
        <v>25</v>
      </c>
      <c r="E8" s="5" t="s">
        <v>30</v>
      </c>
      <c r="F8" s="6">
        <v>287.47699999999998</v>
      </c>
      <c r="G8" s="5">
        <v>12</v>
      </c>
      <c r="H8" s="5" t="s">
        <v>15</v>
      </c>
      <c r="I8" s="5" t="s">
        <v>31</v>
      </c>
      <c r="J8" s="5" t="s">
        <v>32</v>
      </c>
    </row>
    <row r="9" spans="1:10" ht="31.5" customHeight="1" x14ac:dyDescent="0.45">
      <c r="A9" s="5">
        <v>5</v>
      </c>
      <c r="B9" s="5" t="s">
        <v>23</v>
      </c>
      <c r="C9" s="5" t="s">
        <v>33</v>
      </c>
      <c r="D9" s="5" t="s">
        <v>25</v>
      </c>
      <c r="E9" s="5" t="s">
        <v>34</v>
      </c>
      <c r="F9" s="6">
        <v>25.308</v>
      </c>
      <c r="G9" s="5">
        <v>1</v>
      </c>
      <c r="H9" s="5" t="s">
        <v>15</v>
      </c>
      <c r="I9" s="5" t="s">
        <v>35</v>
      </c>
      <c r="J9" s="5"/>
    </row>
    <row r="10" spans="1:10" ht="60.75" customHeight="1" x14ac:dyDescent="0.45">
      <c r="A10" s="5">
        <v>6</v>
      </c>
      <c r="B10" s="5" t="s">
        <v>36</v>
      </c>
      <c r="C10" s="5" t="s">
        <v>37</v>
      </c>
      <c r="D10" s="5" t="s">
        <v>38</v>
      </c>
      <c r="E10" s="5" t="s">
        <v>39</v>
      </c>
      <c r="F10" s="6">
        <v>3.9420000000000002</v>
      </c>
      <c r="G10" s="5"/>
      <c r="H10" s="5" t="s">
        <v>40</v>
      </c>
      <c r="I10" s="5" t="s">
        <v>41</v>
      </c>
      <c r="J10" s="5" t="s">
        <v>42</v>
      </c>
    </row>
    <row r="11" spans="1:10" ht="46.5" customHeight="1" x14ac:dyDescent="0.45">
      <c r="A11" s="5">
        <v>7</v>
      </c>
      <c r="B11" s="5" t="s">
        <v>36</v>
      </c>
      <c r="C11" s="5" t="s">
        <v>43</v>
      </c>
      <c r="D11" s="5" t="s">
        <v>38</v>
      </c>
      <c r="E11" s="5" t="s">
        <v>44</v>
      </c>
      <c r="F11" s="7"/>
      <c r="G11" s="5"/>
      <c r="H11" s="5" t="s">
        <v>45</v>
      </c>
      <c r="I11" s="16" t="s">
        <v>85</v>
      </c>
      <c r="J11" s="5" t="s">
        <v>88</v>
      </c>
    </row>
    <row r="12" spans="1:10" ht="46.5" customHeight="1" x14ac:dyDescent="0.45">
      <c r="A12" s="5">
        <v>8</v>
      </c>
      <c r="B12" s="5" t="s">
        <v>36</v>
      </c>
      <c r="C12" s="5" t="s">
        <v>46</v>
      </c>
      <c r="D12" s="5" t="s">
        <v>38</v>
      </c>
      <c r="E12" s="5" t="s">
        <v>47</v>
      </c>
      <c r="F12" s="7"/>
      <c r="G12" s="5"/>
      <c r="H12" s="5" t="s">
        <v>45</v>
      </c>
      <c r="I12" s="16" t="s">
        <v>86</v>
      </c>
      <c r="J12" s="17" t="s">
        <v>88</v>
      </c>
    </row>
    <row r="13" spans="1:10" ht="46.5" customHeight="1" x14ac:dyDescent="0.45">
      <c r="A13" s="5">
        <v>9</v>
      </c>
      <c r="B13" s="5" t="s">
        <v>48</v>
      </c>
      <c r="C13" s="5" t="s">
        <v>49</v>
      </c>
      <c r="D13" s="5" t="s">
        <v>50</v>
      </c>
      <c r="E13" s="5" t="s">
        <v>51</v>
      </c>
      <c r="F13" s="6">
        <v>1.05</v>
      </c>
      <c r="G13" s="5"/>
      <c r="H13" s="5" t="s">
        <v>45</v>
      </c>
      <c r="I13" s="5" t="s">
        <v>52</v>
      </c>
      <c r="J13" s="5" t="s">
        <v>53</v>
      </c>
    </row>
    <row r="14" spans="1:10" ht="31.5" customHeight="1" x14ac:dyDescent="0.45">
      <c r="A14" s="5">
        <v>10</v>
      </c>
      <c r="B14" s="5" t="s">
        <v>54</v>
      </c>
      <c r="C14" s="5" t="s">
        <v>55</v>
      </c>
      <c r="D14" s="5" t="s">
        <v>56</v>
      </c>
      <c r="E14" s="5" t="s">
        <v>57</v>
      </c>
      <c r="F14" s="20">
        <v>21</v>
      </c>
      <c r="G14" s="5">
        <v>1</v>
      </c>
      <c r="H14" s="5" t="s">
        <v>15</v>
      </c>
      <c r="I14" s="5" t="s">
        <v>58</v>
      </c>
      <c r="J14" s="5" t="s">
        <v>59</v>
      </c>
    </row>
    <row r="15" spans="1:10" ht="31.5" customHeight="1" x14ac:dyDescent="0.45">
      <c r="A15" s="5">
        <v>11</v>
      </c>
      <c r="B15" s="5" t="s">
        <v>54</v>
      </c>
      <c r="C15" s="5" t="s">
        <v>60</v>
      </c>
      <c r="D15" s="5" t="s">
        <v>56</v>
      </c>
      <c r="E15" s="5" t="s">
        <v>61</v>
      </c>
      <c r="F15" s="6">
        <v>66</v>
      </c>
      <c r="G15" s="5">
        <v>3</v>
      </c>
      <c r="H15" s="5" t="s">
        <v>15</v>
      </c>
      <c r="I15" s="5" t="s">
        <v>58</v>
      </c>
      <c r="J15" s="5" t="s">
        <v>62</v>
      </c>
    </row>
    <row r="16" spans="1:10" ht="46.5" customHeight="1" x14ac:dyDescent="0.45">
      <c r="A16" s="5">
        <v>12</v>
      </c>
      <c r="B16" s="5" t="s">
        <v>63</v>
      </c>
      <c r="C16" s="5" t="s">
        <v>64</v>
      </c>
      <c r="D16" s="16" t="s">
        <v>65</v>
      </c>
      <c r="E16" s="5" t="s">
        <v>66</v>
      </c>
      <c r="F16" s="6">
        <v>25.058</v>
      </c>
      <c r="G16" s="5">
        <v>1</v>
      </c>
      <c r="H16" s="5" t="s">
        <v>15</v>
      </c>
      <c r="I16" s="5" t="s">
        <v>67</v>
      </c>
      <c r="J16" s="5"/>
    </row>
    <row r="17" spans="1:10" ht="17.25" customHeight="1" x14ac:dyDescent="0.45">
      <c r="A17" s="8"/>
      <c r="B17" s="8"/>
      <c r="C17" s="8"/>
      <c r="D17" s="8"/>
      <c r="E17" s="9" t="s">
        <v>68</v>
      </c>
      <c r="F17" s="10">
        <f>SUM(F5:F16)</f>
        <v>568.4</v>
      </c>
      <c r="G17" s="9">
        <f>SUM(G5:G16)</f>
        <v>24</v>
      </c>
      <c r="H17" s="8"/>
      <c r="I17" s="8"/>
      <c r="J17" s="8"/>
    </row>
    <row r="18" spans="1:10" ht="17.25" customHeight="1" x14ac:dyDescent="0.4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7.25" customHeight="1" x14ac:dyDescent="0.45">
      <c r="A19" s="11"/>
      <c r="B19" s="8"/>
      <c r="C19" s="8"/>
      <c r="D19" s="8"/>
      <c r="E19" s="8"/>
      <c r="F19" s="8"/>
      <c r="G19" s="8"/>
      <c r="H19" s="8"/>
      <c r="I19" s="8"/>
      <c r="J19" s="8"/>
    </row>
    <row r="20" spans="1:10" ht="18" customHeight="1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3">
    <mergeCell ref="A1:J1"/>
    <mergeCell ref="A20:J20"/>
    <mergeCell ref="A2:D2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zoomScaleNormal="100" workbookViewId="0">
      <pane xSplit="4" ySplit="3" topLeftCell="E5" activePane="bottomRight" state="frozen"/>
      <selection pane="topRight" activeCell="E1" sqref="E1"/>
      <selection pane="bottomLeft" activeCell="A4" sqref="A4"/>
      <selection pane="bottomRight" activeCell="C15" sqref="C15"/>
    </sheetView>
  </sheetViews>
  <sheetFormatPr defaultColWidth="8.6640625" defaultRowHeight="14.25" x14ac:dyDescent="0.45"/>
  <cols>
    <col min="1" max="1" width="6" customWidth="1"/>
    <col min="2" max="2" width="22" customWidth="1"/>
    <col min="3" max="3" width="45" customWidth="1"/>
    <col min="4" max="4" width="9" customWidth="1"/>
    <col min="5" max="10" width="13" customWidth="1"/>
    <col min="11" max="11" width="16" customWidth="1"/>
    <col min="12" max="12" width="13" customWidth="1"/>
  </cols>
  <sheetData>
    <row r="1" spans="1:12" ht="17.25" customHeight="1" x14ac:dyDescent="0.45">
      <c r="A1" s="3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customHeight="1" x14ac:dyDescent="0.45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1.5" customHeight="1" x14ac:dyDescent="0.45">
      <c r="A3" s="4" t="s">
        <v>71</v>
      </c>
      <c r="B3" s="4" t="s">
        <v>72</v>
      </c>
      <c r="C3" s="4" t="s">
        <v>73</v>
      </c>
      <c r="D3" s="4" t="s">
        <v>74</v>
      </c>
      <c r="E3" s="12" t="s">
        <v>75</v>
      </c>
      <c r="F3" s="12" t="s">
        <v>76</v>
      </c>
      <c r="G3" s="12" t="s">
        <v>77</v>
      </c>
      <c r="H3" s="12" t="s">
        <v>78</v>
      </c>
      <c r="I3" s="12" t="s">
        <v>79</v>
      </c>
      <c r="J3" s="4" t="s">
        <v>80</v>
      </c>
      <c r="K3" s="4" t="s">
        <v>81</v>
      </c>
      <c r="L3" s="4" t="s">
        <v>82</v>
      </c>
    </row>
    <row r="4" spans="1:12" ht="30" customHeight="1" x14ac:dyDescent="0.45">
      <c r="A4" s="5">
        <f>ლოტები!A5</f>
        <v>1</v>
      </c>
      <c r="B4" s="5" t="str">
        <f>ლოტები!B5</f>
        <v>Ağır Haddecilik</v>
      </c>
      <c r="C4" s="5" t="str">
        <f>ლოტები!D5</f>
        <v>Makine İhtisas OSB, 2. Cadde, No: 3, 41455 Dilovası / Kocaeli</v>
      </c>
      <c r="D4" s="5">
        <f>IF(ლოტები!G5="","",ლოტები!G5)</f>
        <v>3</v>
      </c>
      <c r="E4" s="13"/>
      <c r="F4" s="13"/>
      <c r="G4" s="13"/>
      <c r="H4" s="13"/>
      <c r="I4" s="13"/>
      <c r="J4" s="14" t="str">
        <f t="shared" ref="J4:J15" si="0">IF(COUNT(E4:I4)=0,"",MIN(E4:I4))</f>
        <v/>
      </c>
      <c r="K4" s="5" t="str">
        <f t="shared" ref="K4:K15" si="1">IF(J4="","",INDEX($E$3:$I$3,MATCH(J4,E4:I4,0)))</f>
        <v/>
      </c>
      <c r="L4" s="14" t="str">
        <f t="shared" ref="L4:L15" si="2">IF(OR(J4="",D4=""),"",J4*D4)</f>
        <v/>
      </c>
    </row>
    <row r="5" spans="1:12" ht="30" customHeight="1" x14ac:dyDescent="0.45">
      <c r="A5" s="5">
        <f>ლოტები!A6</f>
        <v>2</v>
      </c>
      <c r="B5" s="5" t="str">
        <f>ლოტები!B6</f>
        <v>RZK</v>
      </c>
      <c r="C5" s="5" t="str">
        <f>ლოტები!D6</f>
        <v>RZK — Gebze WH / Dilovası (დასაზუსტებელია)</v>
      </c>
      <c r="D5" s="5">
        <f>IF(ლოტები!G6="","",ლოტები!G6)</f>
        <v>1</v>
      </c>
      <c r="E5" s="13"/>
      <c r="F5" s="13"/>
      <c r="G5" s="13"/>
      <c r="H5" s="13"/>
      <c r="I5" s="13"/>
      <c r="J5" s="14" t="str">
        <f t="shared" si="0"/>
        <v/>
      </c>
      <c r="K5" s="5" t="str">
        <f t="shared" si="1"/>
        <v/>
      </c>
      <c r="L5" s="14" t="str">
        <f t="shared" si="2"/>
        <v/>
      </c>
    </row>
    <row r="6" spans="1:12" ht="30" customHeight="1" x14ac:dyDescent="0.45">
      <c r="A6" s="5">
        <f>ლოტები!A7</f>
        <v>3</v>
      </c>
      <c r="B6" s="5" t="str">
        <f>ლოტები!B7</f>
        <v>MMZ</v>
      </c>
      <c r="C6" s="5" t="str">
        <f>ლოტები!D7</f>
        <v>FCA Akçakoca, Düzce</v>
      </c>
      <c r="D6" s="5">
        <f>IF(ლოტები!G7="","",ლოტები!G7)</f>
        <v>2</v>
      </c>
      <c r="E6" s="13"/>
      <c r="F6" s="13"/>
      <c r="G6" s="13"/>
      <c r="H6" s="13"/>
      <c r="I6" s="13"/>
      <c r="J6" s="14" t="str">
        <f t="shared" si="0"/>
        <v/>
      </c>
      <c r="K6" s="5" t="str">
        <f t="shared" si="1"/>
        <v/>
      </c>
      <c r="L6" s="14" t="str">
        <f t="shared" si="2"/>
        <v/>
      </c>
    </row>
    <row r="7" spans="1:12" ht="30" customHeight="1" x14ac:dyDescent="0.45">
      <c r="A7" s="5">
        <f>ლოტები!A8</f>
        <v>4</v>
      </c>
      <c r="B7" s="5" t="str">
        <f>ლოტები!B8</f>
        <v>MMZ</v>
      </c>
      <c r="C7" s="5" t="str">
        <f>ლოტები!D8</f>
        <v>FCA Akçakoca, Düzce</v>
      </c>
      <c r="D7" s="5">
        <f>IF(ლოტები!G8="","",ლოტები!G8)</f>
        <v>12</v>
      </c>
      <c r="E7" s="13"/>
      <c r="F7" s="13"/>
      <c r="G7" s="13"/>
      <c r="H7" s="13"/>
      <c r="I7" s="13"/>
      <c r="J7" s="14" t="str">
        <f t="shared" si="0"/>
        <v/>
      </c>
      <c r="K7" s="5" t="str">
        <f t="shared" si="1"/>
        <v/>
      </c>
      <c r="L7" s="14" t="str">
        <f t="shared" si="2"/>
        <v/>
      </c>
    </row>
    <row r="8" spans="1:12" ht="30" customHeight="1" x14ac:dyDescent="0.45">
      <c r="A8" s="5">
        <f>ლოტები!A9</f>
        <v>5</v>
      </c>
      <c r="B8" s="5" t="str">
        <f>ლოტები!B9</f>
        <v>MMZ</v>
      </c>
      <c r="C8" s="5" t="str">
        <f>ლოტები!D9</f>
        <v>FCA Akçakoca, Düzce</v>
      </c>
      <c r="D8" s="5">
        <f>IF(ლოტები!G9="","",ლოტები!G9)</f>
        <v>1</v>
      </c>
      <c r="E8" s="13"/>
      <c r="F8" s="13"/>
      <c r="G8" s="13"/>
      <c r="H8" s="13"/>
      <c r="I8" s="13"/>
      <c r="J8" s="14" t="str">
        <f t="shared" si="0"/>
        <v/>
      </c>
      <c r="K8" s="5" t="str">
        <f t="shared" si="1"/>
        <v/>
      </c>
      <c r="L8" s="14" t="str">
        <f t="shared" si="2"/>
        <v/>
      </c>
    </row>
    <row r="9" spans="1:12" ht="30" customHeight="1" x14ac:dyDescent="0.45">
      <c r="A9" s="5">
        <f>ლოტები!A10</f>
        <v>6</v>
      </c>
      <c r="B9" s="5" t="str">
        <f>ლოტები!B10</f>
        <v>Prova Global (Volkan)</v>
      </c>
      <c r="C9" s="5" t="str">
        <f>ლოტები!D10</f>
        <v>Prova Global — Ramazanoğlu Mah., Karşıgeçit Sk. No:5, 34906 Pendik / İstanbul</v>
      </c>
      <c r="D9" s="5" t="str">
        <f>IF(ლოტები!G10="","",ლოტები!G10)</f>
        <v/>
      </c>
      <c r="E9" s="13"/>
      <c r="F9" s="13"/>
      <c r="G9" s="13"/>
      <c r="H9" s="13"/>
      <c r="I9" s="13"/>
      <c r="J9" s="14" t="str">
        <f t="shared" si="0"/>
        <v/>
      </c>
      <c r="K9" s="5" t="str">
        <f t="shared" si="1"/>
        <v/>
      </c>
      <c r="L9" s="14" t="str">
        <f t="shared" si="2"/>
        <v/>
      </c>
    </row>
    <row r="10" spans="1:12" ht="30" customHeight="1" x14ac:dyDescent="0.45">
      <c r="A10" s="5">
        <f>ლოტები!A11</f>
        <v>7</v>
      </c>
      <c r="B10" s="5" t="str">
        <f>ლოტები!B11</f>
        <v>Prova Global (Volkan)</v>
      </c>
      <c r="C10" s="5" t="str">
        <f>ლოტები!D11</f>
        <v>Prova Global — Ramazanoğlu Mah., Karşıgeçit Sk. No:5, 34906 Pendik / İstanbul</v>
      </c>
      <c r="D10" s="5" t="str">
        <f>IF(ლოტები!G11="","",ლოტები!G11)</f>
        <v/>
      </c>
      <c r="E10" s="13"/>
      <c r="F10" s="13"/>
      <c r="G10" s="13"/>
      <c r="H10" s="13"/>
      <c r="I10" s="13"/>
      <c r="J10" s="14" t="str">
        <f t="shared" si="0"/>
        <v/>
      </c>
      <c r="K10" s="5" t="str">
        <f t="shared" si="1"/>
        <v/>
      </c>
      <c r="L10" s="14" t="str">
        <f t="shared" si="2"/>
        <v/>
      </c>
    </row>
    <row r="11" spans="1:12" ht="30" customHeight="1" x14ac:dyDescent="0.45">
      <c r="A11" s="5">
        <f>ლოტები!A12</f>
        <v>8</v>
      </c>
      <c r="B11" s="5" t="str">
        <f>ლოტები!B12</f>
        <v>Prova Global (Volkan)</v>
      </c>
      <c r="C11" s="5" t="str">
        <f>ლოტები!D12</f>
        <v>Prova Global — Ramazanoğlu Mah., Karşıgeçit Sk. No:5, 34906 Pendik / İstanbul</v>
      </c>
      <c r="D11" s="5" t="str">
        <f>IF(ლოტები!G12="","",ლოტები!G12)</f>
        <v/>
      </c>
      <c r="E11" s="13"/>
      <c r="F11" s="13"/>
      <c r="G11" s="13"/>
      <c r="H11" s="13"/>
      <c r="I11" s="13"/>
      <c r="J11" s="14" t="str">
        <f t="shared" si="0"/>
        <v/>
      </c>
      <c r="K11" s="5" t="str">
        <f t="shared" si="1"/>
        <v/>
      </c>
      <c r="L11" s="14" t="str">
        <f t="shared" si="2"/>
        <v/>
      </c>
    </row>
    <row r="12" spans="1:12" ht="30" customHeight="1" x14ac:dyDescent="0.45">
      <c r="A12" s="5">
        <f>ლოტები!A13</f>
        <v>9</v>
      </c>
      <c r="B12" s="5" t="str">
        <f>ლოტები!B13</f>
        <v>Gedik</v>
      </c>
      <c r="C12" s="5" t="str">
        <f>ლოტები!D13</f>
        <v>Kargalıhanbaba OSB Mah., Organize Sanayi 1. Sk. Dış Kapı No:27, Hendek / Sakarya</v>
      </c>
      <c r="D12" s="5" t="str">
        <f>IF(ლოტები!G13="","",ლოტები!G13)</f>
        <v/>
      </c>
      <c r="E12" s="13"/>
      <c r="F12" s="13"/>
      <c r="G12" s="13"/>
      <c r="H12" s="13"/>
      <c r="I12" s="13"/>
      <c r="J12" s="14" t="str">
        <f t="shared" si="0"/>
        <v/>
      </c>
      <c r="K12" s="5" t="str">
        <f t="shared" si="1"/>
        <v/>
      </c>
      <c r="L12" s="14" t="str">
        <f t="shared" si="2"/>
        <v/>
      </c>
    </row>
    <row r="13" spans="1:12" ht="30" customHeight="1" x14ac:dyDescent="0.45">
      <c r="A13" s="5">
        <f>ლოტები!A14</f>
        <v>10</v>
      </c>
      <c r="B13" s="5" t="str">
        <f>ლოტები!B14</f>
        <v>Kardemir</v>
      </c>
      <c r="C13" s="5" t="str">
        <f>ლოტები!D14</f>
        <v>FCA Karabük</v>
      </c>
      <c r="D13" s="5">
        <f>IF(ლოტები!G14="","",ლოტები!G14)</f>
        <v>1</v>
      </c>
      <c r="E13" s="13"/>
      <c r="F13" s="13"/>
      <c r="G13" s="13"/>
      <c r="H13" s="13"/>
      <c r="I13" s="13"/>
      <c r="J13" s="14" t="str">
        <f t="shared" si="0"/>
        <v/>
      </c>
      <c r="K13" s="5" t="str">
        <f t="shared" si="1"/>
        <v/>
      </c>
      <c r="L13" s="14" t="str">
        <f t="shared" si="2"/>
        <v/>
      </c>
    </row>
    <row r="14" spans="1:12" ht="30" customHeight="1" x14ac:dyDescent="0.45">
      <c r="A14" s="5">
        <f>ლოტები!A15</f>
        <v>11</v>
      </c>
      <c r="B14" s="5" t="str">
        <f>ლოტები!B15</f>
        <v>Kardemir</v>
      </c>
      <c r="C14" s="5" t="str">
        <f>ლოტები!D15</f>
        <v>FCA Karabük</v>
      </c>
      <c r="D14" s="5">
        <f>IF(ლოტები!G15="","",ლოტები!G15)</f>
        <v>3</v>
      </c>
      <c r="E14" s="13"/>
      <c r="F14" s="13"/>
      <c r="G14" s="13"/>
      <c r="H14" s="13"/>
      <c r="I14" s="13"/>
      <c r="J14" s="14" t="str">
        <f t="shared" si="0"/>
        <v/>
      </c>
      <c r="K14" s="5" t="str">
        <f t="shared" si="1"/>
        <v/>
      </c>
      <c r="L14" s="14" t="str">
        <f t="shared" si="2"/>
        <v/>
      </c>
    </row>
    <row r="15" spans="1:12" ht="30" customHeight="1" x14ac:dyDescent="0.45">
      <c r="A15" s="5">
        <f>ლოტები!A16</f>
        <v>12</v>
      </c>
      <c r="B15" s="5" t="str">
        <f>ლოტები!B16</f>
        <v>Propipe (Cinar Boru)</v>
      </c>
      <c r="C15" s="5" t="str">
        <f>ლოტები!D16</f>
        <v>Akçakoca, Düzce — ცალკე ქარხანა, MMZ-თან ახლოს (ზუსტი მისამართი დასაზუსტებელია)</v>
      </c>
      <c r="D15" s="5">
        <f>IF(ლოტები!G16="","",ლოტები!G16)</f>
        <v>1</v>
      </c>
      <c r="E15" s="13"/>
      <c r="F15" s="13"/>
      <c r="G15" s="13"/>
      <c r="H15" s="13"/>
      <c r="I15" s="13"/>
      <c r="J15" s="14" t="str">
        <f t="shared" si="0"/>
        <v/>
      </c>
      <c r="K15" s="5" t="str">
        <f t="shared" si="1"/>
        <v/>
      </c>
      <c r="L15" s="14" t="str">
        <f t="shared" si="2"/>
        <v/>
      </c>
    </row>
    <row r="16" spans="1:12" ht="30" customHeight="1" x14ac:dyDescent="0.45">
      <c r="A16" s="8"/>
      <c r="B16" s="8"/>
      <c r="C16" s="8"/>
      <c r="D16" s="8">
        <f>SUM(D4:D15)</f>
        <v>24</v>
      </c>
      <c r="E16" s="8"/>
      <c r="F16" s="8"/>
      <c r="G16" s="8"/>
      <c r="H16" s="8"/>
      <c r="I16" s="8"/>
      <c r="J16" s="8"/>
      <c r="K16" s="9" t="s">
        <v>83</v>
      </c>
      <c r="L16" s="15">
        <f>SUM(L4:L15)</f>
        <v>0</v>
      </c>
    </row>
  </sheetData>
  <mergeCells count="2">
    <mergeCell ref="A1:L1"/>
    <mergeCell ref="A2:L2"/>
  </mergeCells>
  <conditionalFormatting sqref="E4:I15">
    <cfRule type="expression" dxfId="0" priority="2">
      <formula>AND(E4&lt;&gt;"",E4=$J4)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ლოტები</vt:lpstr>
      <vt:lpstr>შეთავაზებები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Zedelashvili Levan</cp:lastModifiedBy>
  <cp:revision>0</cp:revision>
  <dcterms:created xsi:type="dcterms:W3CDTF">2026-10-29T14:04:26Z</dcterms:created>
  <dcterms:modified xsi:type="dcterms:W3CDTF">2026-10-30T13:41:13Z</dcterms:modified>
  <dc:language>en-US</dc:language>
</cp:coreProperties>
</file>